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de\vscode\wl\data\"/>
    </mc:Choice>
  </mc:AlternateContent>
  <bookViews>
    <workbookView xWindow="0" yWindow="0" windowWidth="22185" windowHeight="9180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7" i="1" l="1"/>
  <c r="S15" i="1"/>
  <c r="T12" i="1"/>
  <c r="T11" i="1"/>
  <c r="T10" i="1"/>
  <c r="O10" i="1"/>
  <c r="N10" i="1"/>
  <c r="L10" i="1"/>
  <c r="J10" i="1"/>
  <c r="F10" i="1"/>
  <c r="E10" i="1"/>
  <c r="T9" i="1"/>
  <c r="O9" i="1"/>
  <c r="N9" i="1"/>
  <c r="L9" i="1"/>
  <c r="J9" i="1"/>
  <c r="F9" i="1"/>
  <c r="E9" i="1"/>
  <c r="T8" i="1"/>
  <c r="J8" i="1"/>
  <c r="F8" i="1"/>
  <c r="E8" i="1"/>
  <c r="T7" i="1"/>
  <c r="J7" i="1"/>
  <c r="F7" i="1"/>
  <c r="E7" i="1"/>
  <c r="T6" i="1"/>
  <c r="J6" i="1"/>
  <c r="F6" i="1"/>
  <c r="E6" i="1"/>
  <c r="T5" i="1"/>
  <c r="J5" i="1"/>
  <c r="F5" i="1"/>
  <c r="E5" i="1"/>
  <c r="T4" i="1"/>
  <c r="J4" i="1"/>
  <c r="F4" i="1"/>
  <c r="E4" i="1"/>
  <c r="J3" i="1"/>
  <c r="F3" i="1"/>
  <c r="E3" i="1"/>
</calcChain>
</file>

<file path=xl/sharedStrings.xml><?xml version="1.0" encoding="utf-8"?>
<sst xmlns="http://schemas.openxmlformats.org/spreadsheetml/2006/main" count="49" uniqueCount="41">
  <si>
    <t>氰化物</t>
  </si>
  <si>
    <t>样品名称</t>
  </si>
  <si>
    <t>空白吸光度</t>
  </si>
  <si>
    <t>吸光度</t>
  </si>
  <si>
    <t>样品吸光度</t>
  </si>
  <si>
    <t>含量µg</t>
  </si>
  <si>
    <t>馏出液体积mL</t>
  </si>
  <si>
    <t>比色用溜出液体积mL</t>
  </si>
  <si>
    <t>水样体积ml</t>
  </si>
  <si>
    <t>稀释倍数</t>
  </si>
  <si>
    <t>BW20005-50-20</t>
  </si>
  <si>
    <t>B23116253</t>
  </si>
  <si>
    <t>DX2509530101KB</t>
  </si>
  <si>
    <t>&lt;0.002</t>
  </si>
  <si>
    <t>DX2509530101PS</t>
  </si>
  <si>
    <t>DX2509530101平行1</t>
  </si>
  <si>
    <t>DX2509530101平行2</t>
  </si>
  <si>
    <t>DX2509530201</t>
  </si>
  <si>
    <t>DX2509530301</t>
  </si>
  <si>
    <t>氰化物-C250413-01</t>
  </si>
  <si>
    <t>/</t>
  </si>
  <si>
    <t>中点校正（0.05mg/l）</t>
  </si>
  <si>
    <t>分析人：</t>
  </si>
  <si>
    <t>赵瑜</t>
  </si>
  <si>
    <t>分析日期：</t>
  </si>
  <si>
    <r>
      <rPr>
        <sz val="10"/>
        <rFont val="Microsoft YaHei"/>
        <charset val="134"/>
      </rPr>
      <t>R</t>
    </r>
    <r>
      <rPr>
        <vertAlign val="superscript"/>
        <sz val="10"/>
        <rFont val="Microsoft YaHei"/>
        <charset val="134"/>
      </rPr>
      <t>2</t>
    </r>
  </si>
  <si>
    <t>使用仪器</t>
  </si>
  <si>
    <t>紫外可见分光光度计</t>
  </si>
  <si>
    <t>仪器型号</t>
  </si>
  <si>
    <t>TU-1810</t>
  </si>
  <si>
    <t>a</t>
  </si>
  <si>
    <t>b</t>
  </si>
  <si>
    <t>r</t>
  </si>
  <si>
    <t>仪器编号：</t>
  </si>
  <si>
    <t>HNZYT/SB-HJ-082</t>
  </si>
  <si>
    <t>使用标准：</t>
  </si>
  <si>
    <t>生活饮用水标准检验方法 第 5 部分：无机非金属指标（7.1 氰化物 异烟酸-吡唑啉酮分光光度法） GB/T 5750.5-2023</t>
  </si>
  <si>
    <t>检出限：</t>
  </si>
  <si>
    <t>0.002mg/L</t>
  </si>
  <si>
    <t>结果mg/L</t>
    <phoneticPr fontId="19" type="noConversion"/>
  </si>
  <si>
    <t>浓度mg/L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</si>
</sst>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8" formatCode="0.000_ "/>
    <numFmt numFmtId="179" formatCode="0_);[Red]\(0\)"/>
    <numFmt numFmtId="180" formatCode="0.00_);[Red]\(0.00\)"/>
    <numFmt numFmtId="181" formatCode="0.00_ "/>
    <numFmt numFmtId="182" formatCode="0.000"/>
    <numFmt numFmtId="183" formatCode="0.0000_ "/>
    <numFmt numFmtId="184" formatCode="0_ "/>
    <numFmt numFmtId="185" formatCode="0.0_ "/>
    <numFmt numFmtId="186" formatCode="0.0"/>
    <numFmt numFmtId="187" formatCode="yyyy/m/d;@"/>
    <numFmt numFmtId="188" formatCode="0.000000_ "/>
  </numFmts>
  <fonts count="21">
    <font>
      <sz val="11"/>
      <color indexed="8"/>
      <name val="宋体"/>
      <charset val="134"/>
    </font>
    <font>
      <sz val="9"/>
      <color indexed="10"/>
      <name val="宋体"/>
      <charset val="134"/>
    </font>
    <font>
      <sz val="16"/>
      <name val="Times New Roman"/>
      <family val="1"/>
    </font>
    <font>
      <sz val="16"/>
      <color rgb="FFFF0000"/>
      <name val="Times New Roman"/>
      <family val="1"/>
    </font>
    <font>
      <b/>
      <sz val="16"/>
      <name val="Microsoft YaHei"/>
      <charset val="134"/>
    </font>
    <font>
      <b/>
      <sz val="11"/>
      <name val="Microsoft YaHei"/>
      <charset val="134"/>
    </font>
    <font>
      <sz val="12"/>
      <color indexed="8"/>
      <name val="宋体"/>
      <charset val="134"/>
      <scheme val="major"/>
    </font>
    <font>
      <sz val="10"/>
      <name val="Microsoft YaHei"/>
      <charset val="134"/>
    </font>
    <font>
      <sz val="10"/>
      <color rgb="FFFF0000"/>
      <name val="Microsoft YaHei"/>
      <charset val="134"/>
    </font>
    <font>
      <sz val="10"/>
      <color rgb="FF000000"/>
      <name val="Microsoft YaHei"/>
      <family val="2"/>
      <charset val="134"/>
    </font>
    <font>
      <sz val="10"/>
      <name val="Microsoft YaHei"/>
      <family val="2"/>
      <charset val="134"/>
    </font>
    <font>
      <sz val="10"/>
      <color indexed="8"/>
      <name val="Microsoft YaHei"/>
      <charset val="134"/>
    </font>
    <font>
      <b/>
      <sz val="11"/>
      <color rgb="FFFF0000"/>
      <name val="Microsoft YaHei"/>
      <charset val="134"/>
    </font>
    <font>
      <sz val="16"/>
      <name val="宋体"/>
      <charset val="134"/>
    </font>
    <font>
      <sz val="10"/>
      <color theme="1"/>
      <name val="Microsoft YaHei"/>
      <charset val="134"/>
    </font>
    <font>
      <sz val="18"/>
      <name val="Times New Roman"/>
      <family val="1"/>
    </font>
    <font>
      <sz val="12"/>
      <name val="宋体"/>
      <charset val="134"/>
    </font>
    <font>
      <vertAlign val="superscript"/>
      <sz val="10"/>
      <name val="Microsoft YaHei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6" fillId="0" borderId="0">
      <alignment vertical="center"/>
    </xf>
  </cellStyleXfs>
  <cellXfs count="66">
    <xf numFmtId="0" fontId="0" fillId="0" borderId="0" xfId="0" applyAlignment="1"/>
    <xf numFmtId="178" fontId="0" fillId="0" borderId="0" xfId="0" applyNumberFormat="1" applyAlignment="1"/>
    <xf numFmtId="179" fontId="1" fillId="0" borderId="1" xfId="0" applyNumberFormat="1" applyFont="1" applyFill="1" applyBorder="1" applyAlignment="1">
      <alignment vertical="center" wrapText="1"/>
    </xf>
    <xf numFmtId="180" fontId="1" fillId="0" borderId="1" xfId="0" applyNumberFormat="1" applyFont="1" applyFill="1" applyBorder="1" applyAlignment="1">
      <alignment vertical="center" wrapText="1"/>
    </xf>
    <xf numFmtId="179" fontId="1" fillId="0" borderId="0" xfId="0" applyNumberFormat="1" applyFont="1" applyFill="1" applyAlignment="1">
      <alignment horizontal="center" vertical="center" wrapText="1"/>
    </xf>
    <xf numFmtId="180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Continuous" vertical="center" wrapText="1"/>
    </xf>
    <xf numFmtId="181" fontId="2" fillId="2" borderId="0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 wrapText="1"/>
    </xf>
    <xf numFmtId="182" fontId="7" fillId="0" borderId="1" xfId="0" applyNumberFormat="1" applyFont="1" applyFill="1" applyBorder="1" applyAlignment="1">
      <alignment horizontal="center" vertical="center" wrapText="1"/>
    </xf>
    <xf numFmtId="183" fontId="7" fillId="0" borderId="1" xfId="0" applyNumberFormat="1" applyFont="1" applyFill="1" applyBorder="1" applyAlignment="1">
      <alignment horizontal="center" vertical="center" wrapText="1"/>
    </xf>
    <xf numFmtId="184" fontId="7" fillId="0" borderId="1" xfId="0" applyNumberFormat="1" applyFont="1" applyFill="1" applyBorder="1" applyAlignment="1">
      <alignment horizontal="center" vertical="center" wrapText="1"/>
    </xf>
    <xf numFmtId="181" fontId="7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178" fontId="7" fillId="0" borderId="0" xfId="0" applyNumberFormat="1" applyFont="1" applyFill="1" applyBorder="1" applyAlignment="1">
      <alignment horizontal="center" vertical="center" wrapText="1"/>
    </xf>
    <xf numFmtId="182" fontId="7" fillId="0" borderId="0" xfId="0" applyNumberFormat="1" applyFont="1" applyFill="1" applyBorder="1" applyAlignment="1">
      <alignment horizontal="center" vertical="center" wrapText="1"/>
    </xf>
    <xf numFmtId="183" fontId="7" fillId="0" borderId="0" xfId="0" applyNumberFormat="1" applyFont="1" applyFill="1" applyBorder="1" applyAlignment="1">
      <alignment horizontal="center" vertical="center" wrapText="1"/>
    </xf>
    <xf numFmtId="184" fontId="7" fillId="0" borderId="0" xfId="0" applyNumberFormat="1" applyFont="1" applyFill="1" applyBorder="1" applyAlignment="1">
      <alignment horizontal="center" vertical="center" wrapText="1"/>
    </xf>
    <xf numFmtId="181" fontId="7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Continuous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Fill="1" applyBorder="1" applyAlignment="1">
      <alignment horizontal="center" vertical="center" wrapText="1"/>
    </xf>
    <xf numFmtId="181" fontId="11" fillId="0" borderId="0" xfId="0" applyNumberFormat="1" applyFont="1" applyFill="1" applyBorder="1" applyAlignment="1">
      <alignment horizontal="center" vertical="center" wrapText="1"/>
    </xf>
    <xf numFmtId="178" fontId="11" fillId="0" borderId="0" xfId="0" applyNumberFormat="1" applyFont="1" applyFill="1" applyBorder="1" applyAlignment="1">
      <alignment horizontal="center" vertical="center" wrapText="1"/>
    </xf>
    <xf numFmtId="185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82" fontId="13" fillId="0" borderId="0" xfId="0" applyNumberFormat="1" applyFont="1" applyFill="1" applyBorder="1" applyAlignment="1">
      <alignment horizontal="center"/>
    </xf>
    <xf numFmtId="183" fontId="13" fillId="0" borderId="0" xfId="0" applyNumberFormat="1" applyFont="1" applyFill="1" applyBorder="1" applyAlignment="1">
      <alignment horizontal="center"/>
    </xf>
    <xf numFmtId="178" fontId="8" fillId="0" borderId="0" xfId="0" applyNumberFormat="1" applyFont="1" applyFill="1" applyBorder="1" applyAlignment="1">
      <alignment horizontal="center" vertical="center" wrapText="1"/>
    </xf>
    <xf numFmtId="186" fontId="2" fillId="0" borderId="0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187" fontId="14" fillId="0" borderId="1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/>
    </xf>
    <xf numFmtId="181" fontId="7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83" fontId="2" fillId="0" borderId="0" xfId="0" applyNumberFormat="1" applyFont="1" applyFill="1" applyBorder="1" applyAlignment="1">
      <alignment horizontal="center" vertical="center" wrapText="1"/>
    </xf>
    <xf numFmtId="181" fontId="2" fillId="0" borderId="0" xfId="0" applyNumberFormat="1" applyFont="1" applyFill="1" applyBorder="1" applyAlignment="1">
      <alignment horizontal="center" vertical="center" wrapText="1"/>
    </xf>
    <xf numFmtId="178" fontId="7" fillId="0" borderId="2" xfId="0" applyNumberFormat="1" applyFont="1" applyFill="1" applyBorder="1" applyAlignment="1">
      <alignment horizontal="center" vertical="center" wrapText="1"/>
    </xf>
    <xf numFmtId="188" fontId="7" fillId="2" borderId="0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183" fontId="7" fillId="3" borderId="3" xfId="0" applyNumberFormat="1" applyFont="1" applyFill="1" applyBorder="1" applyAlignment="1">
      <alignment horizontal="center" vertical="center" wrapText="1"/>
    </xf>
    <xf numFmtId="183" fontId="7" fillId="3" borderId="1" xfId="0" applyNumberFormat="1" applyFont="1" applyFill="1" applyBorder="1" applyAlignment="1">
      <alignment horizontal="center" vertical="center" wrapText="1"/>
    </xf>
    <xf numFmtId="183" fontId="7" fillId="3" borderId="4" xfId="0" applyNumberFormat="1" applyFont="1" applyFill="1" applyBorder="1" applyAlignment="1">
      <alignment horizontal="center" vertical="center" wrapText="1"/>
    </xf>
    <xf numFmtId="183" fontId="7" fillId="3" borderId="5" xfId="0" applyNumberFormat="1" applyFont="1" applyFill="1" applyBorder="1" applyAlignment="1">
      <alignment horizontal="center" vertical="center" wrapText="1"/>
    </xf>
    <xf numFmtId="181" fontId="7" fillId="0" borderId="6" xfId="0" applyNumberFormat="1" applyFont="1" applyFill="1" applyBorder="1" applyAlignment="1">
      <alignment horizontal="center" vertical="center" wrapText="1"/>
    </xf>
    <xf numFmtId="181" fontId="11" fillId="0" borderId="0" xfId="0" applyNumberFormat="1" applyFont="1" applyAlignment="1">
      <alignment horizontal="center" vertical="center" wrapText="1"/>
    </xf>
    <xf numFmtId="181" fontId="2" fillId="0" borderId="0" xfId="0" applyNumberFormat="1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183" fontId="8" fillId="0" borderId="1" xfId="0" applyNumberFormat="1" applyFont="1" applyFill="1" applyBorder="1" applyAlignment="1">
      <alignment horizontal="center" vertical="center" wrapText="1"/>
    </xf>
    <xf numFmtId="181" fontId="8" fillId="0" borderId="1" xfId="0" applyNumberFormat="1" applyFont="1" applyFill="1" applyBorder="1" applyAlignment="1">
      <alignment horizontal="center" vertical="center" wrapText="1"/>
    </xf>
    <xf numFmtId="183" fontId="7" fillId="0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</cellXfs>
  <cellStyles count="3">
    <cellStyle name="百分比" xfId="1" builtinId="5"/>
    <cellStyle name="常规" xfId="0" builtinId="0"/>
    <cellStyle name="常规 2 3" xfId="2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112842422719301"/>
                  <c:y val="-0.148620401337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Sheet1!$R$4:$R$12</c:f>
              <c:numCache>
                <c:formatCode>General</c:formatCode>
                <c:ptCount val="9"/>
                <c:pt idx="0" formatCode="0.00_ ">
                  <c:v>0</c:v>
                </c:pt>
                <c:pt idx="1">
                  <c:v>0.1</c:v>
                </c:pt>
                <c:pt idx="2" formatCode="0.00_ ">
                  <c:v>0.2</c:v>
                </c:pt>
                <c:pt idx="3" formatCode="0.00_ ">
                  <c:v>0.4</c:v>
                </c:pt>
                <c:pt idx="4" formatCode="0.00_ ">
                  <c:v>0.6</c:v>
                </c:pt>
                <c:pt idx="5" formatCode="0.00_ ">
                  <c:v>0.8</c:v>
                </c:pt>
                <c:pt idx="6" formatCode="0.00_ ">
                  <c:v>1</c:v>
                </c:pt>
                <c:pt idx="7" formatCode="0.00_ ">
                  <c:v>1.5</c:v>
                </c:pt>
                <c:pt idx="8" formatCode="0.00_ ">
                  <c:v>2</c:v>
                </c:pt>
              </c:numCache>
            </c:numRef>
          </c:xVal>
          <c:yVal>
            <c:numRef>
              <c:f>Sheet1!$T$4:$T$12</c:f>
              <c:numCache>
                <c:formatCode>0.000_ </c:formatCode>
                <c:ptCount val="9"/>
                <c:pt idx="0">
                  <c:v>0</c:v>
                </c:pt>
                <c:pt idx="1">
                  <c:v>4.2000000000000003E-2</c:v>
                </c:pt>
                <c:pt idx="2">
                  <c:v>0.09</c:v>
                </c:pt>
                <c:pt idx="3">
                  <c:v>0.151</c:v>
                </c:pt>
                <c:pt idx="4">
                  <c:v>0.22</c:v>
                </c:pt>
                <c:pt idx="5">
                  <c:v>0.30599999999999999</c:v>
                </c:pt>
                <c:pt idx="6">
                  <c:v>0.38100000000000001</c:v>
                </c:pt>
                <c:pt idx="7">
                  <c:v>0.54600000000000004</c:v>
                </c:pt>
                <c:pt idx="8">
                  <c:v>0.72299999999999998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0107376"/>
        <c:axId val="-340110096"/>
      </c:scatterChart>
      <c:valAx>
        <c:axId val="-34010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40110096"/>
        <c:crosses val="autoZero"/>
        <c:crossBetween val="midCat"/>
      </c:valAx>
      <c:valAx>
        <c:axId val="-3401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4010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8cd2b53-8f39-4d18-8bc8-10cb234d6b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204470</xdr:colOff>
      <xdr:row>2</xdr:row>
      <xdr:rowOff>80010</xdr:rowOff>
    </xdr:from>
    <xdr:to>
      <xdr:col>25</xdr:col>
      <xdr:colOff>480060</xdr:colOff>
      <xdr:row>11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3"/>
  <sheetViews>
    <sheetView tabSelected="1" zoomScale="90" zoomScaleNormal="90" workbookViewId="0">
      <selection activeCell="L2" sqref="L2"/>
    </sheetView>
  </sheetViews>
  <sheetFormatPr defaultColWidth="9" defaultRowHeight="20.25"/>
  <cols>
    <col min="1" max="1" width="7.875" style="6" customWidth="1"/>
    <col min="2" max="2" width="25.375" style="6" customWidth="1"/>
    <col min="3" max="3" width="13.375" style="6" customWidth="1"/>
    <col min="4" max="6" width="15.625" style="6" customWidth="1"/>
    <col min="7" max="7" width="13.625" style="6" customWidth="1"/>
    <col min="8" max="8" width="18.5" style="6" customWidth="1"/>
    <col min="9" max="9" width="10.5" style="6" customWidth="1"/>
    <col min="10" max="10" width="9.375" style="6" customWidth="1"/>
    <col min="11" max="11" width="8.125" style="6" customWidth="1"/>
    <col min="12" max="12" width="9.375" style="7" customWidth="1"/>
    <col min="13" max="13" width="11.375" style="6" customWidth="1"/>
    <col min="14" max="14" width="15.625" style="6" customWidth="1"/>
    <col min="15" max="15" width="12.25" style="6" customWidth="1"/>
    <col min="16" max="16" width="15.375" style="6" customWidth="1"/>
    <col min="17" max="17" width="18" style="6" customWidth="1"/>
    <col min="18" max="18" width="10.875" style="6" customWidth="1"/>
    <col min="19" max="19" width="13.375" style="6" customWidth="1"/>
    <col min="20" max="20" width="14" style="6" customWidth="1"/>
    <col min="21" max="21" width="9.875" style="6" customWidth="1"/>
    <col min="22" max="22" width="9.625" style="6"/>
    <col min="23" max="16384" width="9" style="6"/>
  </cols>
  <sheetData>
    <row r="1" spans="1:23" ht="28.5" customHeight="1">
      <c r="A1" s="8"/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V1" s="38"/>
    </row>
    <row r="2" spans="1:23" ht="22.5" customHeight="1">
      <c r="A2" s="8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39</v>
      </c>
      <c r="K2" s="9" t="s">
        <v>9</v>
      </c>
      <c r="L2" s="26" t="s">
        <v>40</v>
      </c>
      <c r="P2" s="27"/>
      <c r="Q2" s="39" t="s">
        <v>10</v>
      </c>
      <c r="R2" s="39">
        <v>2</v>
      </c>
      <c r="S2" s="40">
        <v>45549</v>
      </c>
      <c r="T2" s="39" t="s">
        <v>11</v>
      </c>
      <c r="U2" s="27"/>
    </row>
    <row r="3" spans="1:23" ht="22.5" customHeight="1">
      <c r="A3" s="10">
        <v>4.12</v>
      </c>
      <c r="B3" s="11" t="s">
        <v>12</v>
      </c>
      <c r="C3" s="12">
        <v>5.0000000000000001E-3</v>
      </c>
      <c r="D3" s="12">
        <v>8.9999999999999993E-3</v>
      </c>
      <c r="E3" s="13">
        <f t="shared" ref="E3:E8" si="0">D3-C3</f>
        <v>4.0000000000000001E-3</v>
      </c>
      <c r="F3" s="14">
        <f t="shared" ref="F3:F8" si="1">(E3-$Q$18)/$R$18</f>
        <v>-1.50125104253545E-2</v>
      </c>
      <c r="G3" s="15">
        <v>50</v>
      </c>
      <c r="H3" s="16">
        <v>10</v>
      </c>
      <c r="I3" s="28">
        <v>250</v>
      </c>
      <c r="J3" s="12">
        <f t="shared" ref="J3:J8" si="2">(F3*G3)/(I3*H3)*K3</f>
        <v>-3.0025020850708899E-4</v>
      </c>
      <c r="K3" s="28">
        <v>1</v>
      </c>
      <c r="L3" s="29" t="s">
        <v>13</v>
      </c>
      <c r="P3" s="27"/>
      <c r="Q3" s="41">
        <v>3.19</v>
      </c>
      <c r="R3" s="27"/>
      <c r="S3" s="27"/>
      <c r="T3" s="27"/>
      <c r="U3" s="27"/>
      <c r="W3" s="42"/>
    </row>
    <row r="4" spans="1:23" ht="22.5" customHeight="1">
      <c r="A4" s="8"/>
      <c r="B4" s="11" t="s">
        <v>14</v>
      </c>
      <c r="C4" s="12">
        <v>5.0000000000000001E-3</v>
      </c>
      <c r="D4" s="12">
        <v>2.5000000000000001E-2</v>
      </c>
      <c r="E4" s="13">
        <f t="shared" si="0"/>
        <v>0.02</v>
      </c>
      <c r="F4" s="14">
        <f t="shared" si="1"/>
        <v>2.9469001946066199E-2</v>
      </c>
      <c r="G4" s="15">
        <v>50</v>
      </c>
      <c r="H4" s="16">
        <v>10</v>
      </c>
      <c r="I4" s="28">
        <v>250</v>
      </c>
      <c r="J4" s="12">
        <f t="shared" si="2"/>
        <v>5.89380038921323E-4</v>
      </c>
      <c r="K4" s="28">
        <v>1</v>
      </c>
      <c r="L4" s="29" t="s">
        <v>13</v>
      </c>
      <c r="Q4" s="43">
        <v>0</v>
      </c>
      <c r="R4" s="23">
        <v>0</v>
      </c>
      <c r="S4" s="27"/>
      <c r="T4" s="19">
        <f t="shared" ref="T4:T12" si="3">U4-$U$4</f>
        <v>0</v>
      </c>
      <c r="U4" s="27">
        <v>5.0000000000000001E-3</v>
      </c>
      <c r="W4" s="42"/>
    </row>
    <row r="5" spans="1:23" ht="22.5" customHeight="1">
      <c r="A5" s="8"/>
      <c r="B5" s="11" t="s">
        <v>15</v>
      </c>
      <c r="C5" s="12">
        <v>5.0000000000000001E-3</v>
      </c>
      <c r="D5" s="12">
        <v>2.5999999999999999E-2</v>
      </c>
      <c r="E5" s="13">
        <f t="shared" si="0"/>
        <v>2.1000000000000001E-2</v>
      </c>
      <c r="F5" s="14">
        <f t="shared" si="1"/>
        <v>3.2249096469279898E-2</v>
      </c>
      <c r="G5" s="15">
        <v>50</v>
      </c>
      <c r="H5" s="16">
        <v>10</v>
      </c>
      <c r="I5" s="28">
        <v>250</v>
      </c>
      <c r="J5" s="12">
        <f t="shared" si="2"/>
        <v>6.4498192938559895E-4</v>
      </c>
      <c r="K5" s="28">
        <v>1</v>
      </c>
      <c r="L5" s="29" t="s">
        <v>13</v>
      </c>
      <c r="Q5" s="44">
        <v>0.1</v>
      </c>
      <c r="R5" s="27">
        <v>0.1</v>
      </c>
      <c r="S5" s="27"/>
      <c r="T5" s="19">
        <f t="shared" si="3"/>
        <v>4.2000000000000003E-2</v>
      </c>
      <c r="U5" s="27">
        <v>4.7E-2</v>
      </c>
      <c r="W5" s="42"/>
    </row>
    <row r="6" spans="1:23" ht="22.5" customHeight="1">
      <c r="A6" s="8"/>
      <c r="B6" s="11" t="s">
        <v>16</v>
      </c>
      <c r="C6" s="12">
        <v>5.0000000000000001E-3</v>
      </c>
      <c r="D6" s="12">
        <v>2.7E-2</v>
      </c>
      <c r="E6" s="13">
        <f t="shared" si="0"/>
        <v>2.1999999999999999E-2</v>
      </c>
      <c r="F6" s="14">
        <f t="shared" si="1"/>
        <v>3.50291909924937E-2</v>
      </c>
      <c r="G6" s="15">
        <v>50</v>
      </c>
      <c r="H6" s="16">
        <v>10</v>
      </c>
      <c r="I6" s="28">
        <v>250</v>
      </c>
      <c r="J6" s="12">
        <f t="shared" si="2"/>
        <v>7.0058381984987501E-4</v>
      </c>
      <c r="K6" s="28">
        <v>1</v>
      </c>
      <c r="L6" s="29" t="s">
        <v>13</v>
      </c>
      <c r="Q6" s="43">
        <v>0.2</v>
      </c>
      <c r="R6" s="23">
        <v>0.2</v>
      </c>
      <c r="S6" s="27"/>
      <c r="T6" s="19">
        <f t="shared" si="3"/>
        <v>0.09</v>
      </c>
      <c r="U6" s="19">
        <v>9.5000000000000001E-2</v>
      </c>
      <c r="W6" s="42"/>
    </row>
    <row r="7" spans="1:23" ht="22.5" customHeight="1">
      <c r="B7" s="11" t="s">
        <v>17</v>
      </c>
      <c r="C7" s="12">
        <v>5.0000000000000001E-3</v>
      </c>
      <c r="D7" s="12">
        <v>2.4E-2</v>
      </c>
      <c r="E7" s="13">
        <f t="shared" si="0"/>
        <v>1.9E-2</v>
      </c>
      <c r="F7" s="14">
        <f t="shared" si="1"/>
        <v>2.66889074228524E-2</v>
      </c>
      <c r="G7" s="15">
        <v>50</v>
      </c>
      <c r="H7" s="16">
        <v>10</v>
      </c>
      <c r="I7" s="28">
        <v>250</v>
      </c>
      <c r="J7" s="12">
        <f t="shared" si="2"/>
        <v>5.3377814845704695E-4</v>
      </c>
      <c r="K7" s="28">
        <v>1</v>
      </c>
      <c r="L7" s="29" t="s">
        <v>13</v>
      </c>
      <c r="Q7" s="43">
        <v>0.4</v>
      </c>
      <c r="R7" s="23">
        <v>0.4</v>
      </c>
      <c r="S7" s="27"/>
      <c r="T7" s="19">
        <f t="shared" si="3"/>
        <v>0.151</v>
      </c>
      <c r="U7" s="20">
        <v>0.156</v>
      </c>
      <c r="W7" s="42"/>
    </row>
    <row r="8" spans="1:23" ht="22.5" customHeight="1">
      <c r="B8" s="11" t="s">
        <v>18</v>
      </c>
      <c r="C8" s="12">
        <v>5.0000000000000001E-3</v>
      </c>
      <c r="D8" s="12">
        <v>2.3E-2</v>
      </c>
      <c r="E8" s="13">
        <f t="shared" si="0"/>
        <v>1.7999999999999999E-2</v>
      </c>
      <c r="F8" s="14">
        <f t="shared" si="1"/>
        <v>2.3908812899638601E-2</v>
      </c>
      <c r="G8" s="15">
        <v>50</v>
      </c>
      <c r="H8" s="16">
        <v>10</v>
      </c>
      <c r="I8" s="28">
        <v>250</v>
      </c>
      <c r="J8" s="12">
        <f t="shared" si="2"/>
        <v>4.7817625799277203E-4</v>
      </c>
      <c r="K8" s="28">
        <v>1</v>
      </c>
      <c r="L8" s="29" t="s">
        <v>13</v>
      </c>
      <c r="Q8" s="43">
        <v>0.6</v>
      </c>
      <c r="R8" s="23">
        <v>0.6</v>
      </c>
      <c r="S8" s="27"/>
      <c r="T8" s="19">
        <f t="shared" si="3"/>
        <v>0.22</v>
      </c>
      <c r="U8" s="19">
        <v>0.22500000000000001</v>
      </c>
      <c r="W8" s="42"/>
    </row>
    <row r="9" spans="1:23" ht="22.5" customHeight="1">
      <c r="B9" s="17" t="s">
        <v>19</v>
      </c>
      <c r="C9" s="12">
        <v>5.0000000000000001E-3</v>
      </c>
      <c r="D9" s="12">
        <v>0.38100000000000001</v>
      </c>
      <c r="E9" s="13">
        <f>D9-C9</f>
        <v>0.376</v>
      </c>
      <c r="F9" s="14">
        <f>(E9-$Q$18)/$R$18</f>
        <v>1.0191826522101799</v>
      </c>
      <c r="G9" s="15" t="s">
        <v>20</v>
      </c>
      <c r="H9" s="16">
        <v>10</v>
      </c>
      <c r="I9" s="28" t="s">
        <v>20</v>
      </c>
      <c r="J9" s="12">
        <f>(F9/H9)*K9</f>
        <v>0.101918265221018</v>
      </c>
      <c r="K9" s="28">
        <v>1</v>
      </c>
      <c r="L9" s="30">
        <f>IF(ABS(MOD(J9*POWER(10,3),2))=0.5,ROUNDDOWN(J9,3),ROUND(J9,3))</f>
        <v>0.10199999999999999</v>
      </c>
      <c r="M9" s="31">
        <v>0.1</v>
      </c>
      <c r="N9" s="32">
        <f>L9</f>
        <v>0.10199999999999999</v>
      </c>
      <c r="O9" s="32">
        <f>(N9-M9)/M9*100</f>
        <v>1.99999999999999</v>
      </c>
      <c r="P9" s="33">
        <v>2</v>
      </c>
      <c r="Q9" s="43">
        <v>0.8</v>
      </c>
      <c r="R9" s="23">
        <v>0.8</v>
      </c>
      <c r="S9" s="27"/>
      <c r="T9" s="19">
        <f t="shared" si="3"/>
        <v>0.30599999999999999</v>
      </c>
      <c r="U9" s="19">
        <v>0.311</v>
      </c>
      <c r="W9" s="42"/>
    </row>
    <row r="10" spans="1:23" ht="22.5" customHeight="1">
      <c r="B10" s="11" t="s">
        <v>21</v>
      </c>
      <c r="C10" s="12">
        <v>5.0000000000000001E-3</v>
      </c>
      <c r="D10" s="12">
        <v>0.189</v>
      </c>
      <c r="E10" s="13">
        <f>D10-C10</f>
        <v>0.184</v>
      </c>
      <c r="F10" s="14">
        <f>(E10-$Q$18)/$R$18</f>
        <v>0.48540450375312799</v>
      </c>
      <c r="G10" s="15" t="s">
        <v>20</v>
      </c>
      <c r="H10" s="16">
        <v>10</v>
      </c>
      <c r="I10" s="28" t="s">
        <v>20</v>
      </c>
      <c r="J10" s="12">
        <f>(F10/H10)*K10</f>
        <v>4.8540450375312801E-2</v>
      </c>
      <c r="K10" s="28">
        <v>1</v>
      </c>
      <c r="L10" s="30">
        <f>IF(ABS(MOD(J10*POWER(10,3),2))=0.5,ROUNDDOWN(J10,3),ROUND(J10,3))</f>
        <v>4.9000000000000002E-2</v>
      </c>
      <c r="M10" s="31">
        <v>0.05</v>
      </c>
      <c r="N10" s="32">
        <f>L10</f>
        <v>4.9000000000000002E-2</v>
      </c>
      <c r="O10" s="31">
        <f>(N10-M10)/M10*100</f>
        <v>-2</v>
      </c>
      <c r="P10" s="33">
        <v>-2</v>
      </c>
      <c r="Q10" s="43">
        <v>1</v>
      </c>
      <c r="R10" s="23">
        <v>1</v>
      </c>
      <c r="S10" s="27"/>
      <c r="T10" s="19">
        <f t="shared" si="3"/>
        <v>0.38100000000000001</v>
      </c>
      <c r="U10" s="19">
        <v>0.38600000000000001</v>
      </c>
      <c r="W10" s="42"/>
    </row>
    <row r="11" spans="1:23">
      <c r="Q11" s="43">
        <v>1.5</v>
      </c>
      <c r="R11" s="23">
        <v>1.5</v>
      </c>
      <c r="S11" s="27"/>
      <c r="T11" s="19">
        <f t="shared" si="3"/>
        <v>0.54600000000000004</v>
      </c>
      <c r="U11" s="19">
        <v>0.55100000000000005</v>
      </c>
      <c r="W11" s="42"/>
    </row>
    <row r="12" spans="1:23" ht="22.5" customHeight="1">
      <c r="Q12" s="43">
        <v>2</v>
      </c>
      <c r="R12" s="23">
        <v>2</v>
      </c>
      <c r="S12" s="27"/>
      <c r="T12" s="19">
        <f t="shared" si="3"/>
        <v>0.72299999999999998</v>
      </c>
      <c r="U12" s="19">
        <v>0.72799999999999998</v>
      </c>
      <c r="W12" s="42"/>
    </row>
    <row r="13" spans="1:23" ht="22.5" customHeight="1">
      <c r="Q13" s="45"/>
      <c r="R13" s="46"/>
      <c r="S13" s="8"/>
      <c r="T13" s="47"/>
      <c r="U13" s="47"/>
      <c r="W13" s="42"/>
    </row>
    <row r="14" spans="1:23" ht="22.5" customHeight="1">
      <c r="D14" s="13" t="s">
        <v>22</v>
      </c>
      <c r="E14" s="62" t="s">
        <v>23</v>
      </c>
      <c r="F14" s="62"/>
      <c r="Q14" s="45"/>
      <c r="R14" s="46"/>
      <c r="S14" s="8"/>
      <c r="T14" s="47"/>
      <c r="U14" s="47"/>
      <c r="W14" s="42"/>
    </row>
    <row r="15" spans="1:23" ht="22.5" customHeight="1">
      <c r="D15" s="13" t="s">
        <v>24</v>
      </c>
      <c r="E15" s="63">
        <v>4.13</v>
      </c>
      <c r="F15" s="63"/>
      <c r="Q15" s="48" t="s">
        <v>25</v>
      </c>
      <c r="R15" s="21">
        <v>0.999</v>
      </c>
      <c r="S15" s="49">
        <f>SQRT(R15)</f>
        <v>0.99949987493746095</v>
      </c>
      <c r="T15" s="23"/>
      <c r="U15" s="23"/>
      <c r="W15" s="42"/>
    </row>
    <row r="16" spans="1:23" ht="22.5" customHeight="1">
      <c r="D16" s="13" t="s">
        <v>26</v>
      </c>
      <c r="E16" s="64" t="s">
        <v>27</v>
      </c>
      <c r="F16" s="64"/>
      <c r="Q16" s="50"/>
      <c r="R16" s="19"/>
      <c r="S16" s="19"/>
      <c r="T16" s="47"/>
      <c r="U16" s="47"/>
      <c r="W16" s="42"/>
    </row>
    <row r="17" spans="1:23" ht="22.5" customHeight="1">
      <c r="D17" s="13" t="s">
        <v>28</v>
      </c>
      <c r="E17" s="64" t="s">
        <v>29</v>
      </c>
      <c r="F17" s="64"/>
      <c r="Q17" s="51" t="s">
        <v>30</v>
      </c>
      <c r="R17" s="52" t="s">
        <v>31</v>
      </c>
      <c r="S17" s="52" t="s">
        <v>32</v>
      </c>
      <c r="T17" s="23"/>
      <c r="U17" s="23"/>
      <c r="W17" s="42"/>
    </row>
    <row r="18" spans="1:23" ht="22.5" customHeight="1">
      <c r="D18" s="13" t="s">
        <v>33</v>
      </c>
      <c r="E18" s="64" t="s">
        <v>34</v>
      </c>
      <c r="F18" s="64"/>
      <c r="Q18" s="53">
        <v>9.4000000000000004E-3</v>
      </c>
      <c r="R18" s="54">
        <v>0.35970000000000002</v>
      </c>
      <c r="S18" s="54">
        <v>0.99950000000000006</v>
      </c>
      <c r="T18" s="55"/>
      <c r="U18" s="55"/>
      <c r="W18" s="42"/>
    </row>
    <row r="19" spans="1:23" ht="22.5" customHeight="1">
      <c r="B19" s="18"/>
      <c r="C19" s="19"/>
      <c r="D19" s="13" t="s">
        <v>35</v>
      </c>
      <c r="E19" s="65" t="s">
        <v>36</v>
      </c>
      <c r="F19" s="65"/>
      <c r="J19" s="19"/>
      <c r="K19" s="27"/>
      <c r="L19" s="34"/>
      <c r="M19" s="35"/>
      <c r="N19" s="36"/>
      <c r="P19" s="27"/>
      <c r="R19" s="46"/>
      <c r="S19" s="8"/>
      <c r="T19" s="47"/>
      <c r="U19" s="47"/>
      <c r="W19" s="42"/>
    </row>
    <row r="20" spans="1:23" ht="22.5" customHeight="1">
      <c r="A20" s="8"/>
      <c r="B20" s="18"/>
      <c r="C20" s="19"/>
      <c r="D20" s="13" t="s">
        <v>37</v>
      </c>
      <c r="E20" s="64" t="s">
        <v>38</v>
      </c>
      <c r="F20" s="64"/>
      <c r="J20" s="19"/>
      <c r="K20" s="27"/>
      <c r="L20" s="34"/>
      <c r="M20" s="35"/>
      <c r="N20" s="36"/>
      <c r="P20" s="27"/>
      <c r="R20" s="46"/>
      <c r="S20" s="8"/>
      <c r="T20" s="47"/>
      <c r="U20" s="47"/>
      <c r="W20" s="42"/>
    </row>
    <row r="21" spans="1:23" ht="22.5" customHeight="1">
      <c r="A21" s="8"/>
      <c r="B21" s="18"/>
      <c r="C21" s="19"/>
      <c r="D21" s="19"/>
      <c r="E21" s="20"/>
      <c r="F21" s="21"/>
      <c r="G21" s="22"/>
      <c r="H21" s="23"/>
      <c r="I21" s="27"/>
      <c r="J21" s="19"/>
      <c r="K21" s="27"/>
      <c r="L21" s="34"/>
      <c r="M21" s="35"/>
      <c r="N21" s="36"/>
      <c r="P21" s="8"/>
      <c r="Q21" s="56"/>
      <c r="R21" s="46"/>
      <c r="S21" s="8"/>
      <c r="T21" s="47"/>
      <c r="U21" s="47"/>
      <c r="W21" s="42"/>
    </row>
    <row r="22" spans="1:23" ht="22.5" customHeight="1">
      <c r="A22" s="8"/>
      <c r="Q22" s="8"/>
      <c r="R22" s="46"/>
      <c r="S22" s="8"/>
      <c r="T22" s="47"/>
      <c r="U22" s="47"/>
      <c r="W22" s="42"/>
    </row>
    <row r="23" spans="1:23" ht="22.5" customHeight="1">
      <c r="A23" s="8"/>
      <c r="U23" s="47"/>
      <c r="W23" s="42"/>
    </row>
    <row r="24" spans="1:23">
      <c r="U24" s="47"/>
      <c r="W24" s="42"/>
    </row>
    <row r="25" spans="1:23" ht="22.5" customHeight="1">
      <c r="U25" s="47"/>
      <c r="W25" s="42"/>
    </row>
    <row r="26" spans="1:23" ht="22.5" customHeight="1">
      <c r="U26" s="47"/>
      <c r="W26" s="42"/>
    </row>
    <row r="27" spans="1:23" ht="22.5" customHeight="1">
      <c r="U27" s="47"/>
      <c r="W27" s="42"/>
    </row>
    <row r="28" spans="1:23" ht="22.5" customHeight="1">
      <c r="U28" s="47"/>
      <c r="W28" s="42"/>
    </row>
    <row r="29" spans="1:23" ht="22.5" customHeight="1">
      <c r="T29" s="47"/>
      <c r="U29" s="47"/>
      <c r="W29" s="42"/>
    </row>
    <row r="30" spans="1:23" ht="22.5" customHeight="1">
      <c r="T30" s="47"/>
      <c r="U30" s="47"/>
      <c r="W30" s="42"/>
    </row>
    <row r="31" spans="1:23" ht="22.5" customHeight="1">
      <c r="Q31" s="8"/>
      <c r="R31" s="46"/>
      <c r="S31" s="8"/>
      <c r="T31" s="47"/>
      <c r="U31" s="47"/>
      <c r="W31" s="42"/>
    </row>
    <row r="32" spans="1:23" ht="22.5" customHeight="1">
      <c r="B32" s="24"/>
      <c r="C32" s="19"/>
      <c r="D32" s="19"/>
      <c r="E32" s="20"/>
      <c r="F32" s="21"/>
      <c r="G32" s="22"/>
      <c r="H32" s="23"/>
      <c r="I32" s="27"/>
      <c r="J32" s="19"/>
      <c r="K32" s="27"/>
      <c r="L32" s="37"/>
      <c r="M32" s="31"/>
      <c r="N32" s="32"/>
      <c r="O32" s="32"/>
      <c r="P32" s="33"/>
      <c r="Q32" s="8"/>
      <c r="R32" s="46"/>
      <c r="S32" s="8"/>
      <c r="T32" s="47"/>
      <c r="U32" s="47"/>
      <c r="W32" s="42"/>
    </row>
    <row r="33" spans="1:23" ht="22.5" customHeight="1">
      <c r="B33" s="18"/>
      <c r="C33" s="19"/>
      <c r="D33" s="19"/>
      <c r="E33" s="20"/>
      <c r="F33" s="21"/>
      <c r="G33" s="22"/>
      <c r="H33" s="23"/>
      <c r="I33" s="27"/>
      <c r="J33" s="19"/>
      <c r="K33" s="27"/>
      <c r="L33" s="37"/>
      <c r="M33" s="31"/>
      <c r="N33" s="32"/>
      <c r="O33" s="31"/>
      <c r="P33" s="33"/>
      <c r="Q33" s="8"/>
      <c r="R33" s="46"/>
      <c r="S33" s="8"/>
      <c r="T33" s="47"/>
      <c r="U33" s="47"/>
      <c r="W33" s="42"/>
    </row>
    <row r="34" spans="1:23" ht="22.5" customHeight="1">
      <c r="A34" s="25"/>
      <c r="Q34" s="7"/>
      <c r="R34" s="46"/>
      <c r="S34" s="8"/>
      <c r="T34" s="47"/>
      <c r="U34" s="47"/>
      <c r="W34" s="42"/>
    </row>
    <row r="35" spans="1:23" ht="22.5" customHeight="1">
      <c r="A35" s="25"/>
      <c r="Q35" s="7"/>
      <c r="R35" s="46"/>
      <c r="S35" s="8"/>
      <c r="T35" s="47"/>
      <c r="U35" s="47"/>
      <c r="W35" s="42"/>
    </row>
    <row r="36" spans="1:23">
      <c r="A36" s="25"/>
      <c r="Q36" s="7"/>
      <c r="R36" s="46"/>
      <c r="S36" s="8"/>
      <c r="T36" s="47"/>
      <c r="U36" s="47"/>
      <c r="W36" s="42"/>
    </row>
    <row r="37" spans="1:23" ht="22.5" customHeight="1">
      <c r="A37" s="25"/>
      <c r="Q37" s="7"/>
      <c r="R37" s="8"/>
      <c r="S37" s="8"/>
      <c r="T37" s="8"/>
      <c r="U37" s="8"/>
    </row>
    <row r="38" spans="1:23">
      <c r="A38" s="25"/>
      <c r="Q38" s="7"/>
      <c r="R38" s="8"/>
      <c r="S38" s="8"/>
      <c r="T38" s="8"/>
      <c r="U38" s="8"/>
    </row>
    <row r="39" spans="1:23" ht="22.5" customHeight="1">
      <c r="A39" s="25"/>
      <c r="Q39" s="8"/>
      <c r="R39" s="8"/>
      <c r="S39" s="8"/>
      <c r="T39" s="8"/>
      <c r="U39" s="8"/>
    </row>
    <row r="40" spans="1:23" ht="22.5" customHeight="1">
      <c r="A40" s="25"/>
      <c r="Q40" s="8"/>
      <c r="R40" s="8"/>
      <c r="S40" s="8"/>
      <c r="T40" s="8"/>
      <c r="U40" s="8"/>
    </row>
    <row r="41" spans="1:23" ht="22.5" customHeight="1">
      <c r="A41" s="25"/>
      <c r="Q41" s="8"/>
      <c r="R41" s="8"/>
      <c r="S41" s="8"/>
      <c r="T41" s="8"/>
      <c r="U41" s="8"/>
    </row>
    <row r="42" spans="1:23" ht="22.5" customHeight="1">
      <c r="A42" s="25"/>
      <c r="Q42" s="8"/>
      <c r="R42" s="8"/>
      <c r="S42" s="8"/>
      <c r="T42" s="8"/>
      <c r="U42" s="8"/>
    </row>
    <row r="43" spans="1:23" ht="22.5" customHeight="1">
      <c r="A43" s="25"/>
      <c r="Q43" s="8"/>
      <c r="R43" s="8"/>
      <c r="S43" s="8"/>
      <c r="T43" s="8"/>
      <c r="U43" s="8"/>
    </row>
    <row r="44" spans="1:23" ht="22.5" customHeight="1">
      <c r="A44" s="25"/>
      <c r="Q44" s="8"/>
      <c r="R44" s="8"/>
      <c r="S44" s="8"/>
      <c r="T44" s="8"/>
      <c r="U44" s="8"/>
    </row>
    <row r="45" spans="1:23" ht="22.5" customHeight="1">
      <c r="A45" s="25"/>
      <c r="Q45" s="8"/>
      <c r="R45" s="8"/>
      <c r="S45" s="8"/>
      <c r="T45" s="8"/>
      <c r="U45" s="8"/>
    </row>
    <row r="46" spans="1:23" ht="22.5" customHeight="1">
      <c r="A46" s="25"/>
      <c r="Q46" s="8"/>
      <c r="R46" s="8"/>
      <c r="S46" s="8"/>
      <c r="T46" s="8"/>
      <c r="U46" s="8"/>
    </row>
    <row r="47" spans="1:23" ht="22.5" customHeight="1">
      <c r="Q47" s="27"/>
      <c r="R47" s="27"/>
      <c r="S47" s="27"/>
      <c r="T47" s="27"/>
      <c r="U47" s="27"/>
    </row>
    <row r="48" spans="1:23" ht="22.5" customHeight="1"/>
    <row r="49" spans="17:21" ht="22.5" customHeight="1"/>
    <row r="50" spans="17:21" ht="32.1" customHeight="1"/>
    <row r="51" spans="17:21" ht="32.1" customHeight="1"/>
    <row r="52" spans="17:21" ht="32.1" customHeight="1"/>
    <row r="53" spans="17:21" ht="32.1" customHeight="1"/>
    <row r="54" spans="17:21" ht="32.1" customHeight="1"/>
    <row r="55" spans="17:21" ht="32.1" customHeight="1"/>
    <row r="56" spans="17:21" ht="32.1" customHeight="1"/>
    <row r="57" spans="17:21" ht="32.1" customHeight="1"/>
    <row r="58" spans="17:21" ht="32.1" customHeight="1"/>
    <row r="59" spans="17:21" ht="32.1" customHeight="1"/>
    <row r="60" spans="17:21" ht="32.1" customHeight="1"/>
    <row r="61" spans="17:21" ht="32.1" customHeight="1">
      <c r="Q61" s="57"/>
      <c r="R61" s="57"/>
      <c r="T61" s="42"/>
      <c r="U61" s="58"/>
    </row>
    <row r="62" spans="17:21" ht="32.1" customHeight="1">
      <c r="Q62" s="57"/>
      <c r="R62" s="57"/>
      <c r="T62" s="42"/>
      <c r="U62" s="58"/>
    </row>
    <row r="63" spans="17:21" ht="32.1" customHeight="1">
      <c r="Q63" s="57"/>
      <c r="R63" s="57"/>
      <c r="T63" s="42"/>
      <c r="U63" s="42"/>
    </row>
    <row r="64" spans="17:21" ht="32.1" customHeight="1"/>
    <row r="65" spans="17:22" ht="29.1" customHeight="1">
      <c r="Q65" s="57"/>
      <c r="R65" s="57"/>
      <c r="S65" s="59"/>
    </row>
    <row r="66" spans="17:22" ht="29.1" customHeight="1">
      <c r="Q66" s="57"/>
      <c r="R66" s="57"/>
      <c r="S66" s="59"/>
    </row>
    <row r="67" spans="17:22" ht="32.1" customHeight="1">
      <c r="Q67" s="57"/>
      <c r="R67" s="57"/>
      <c r="S67" s="59"/>
      <c r="V67" s="60" t="e">
        <f>(T12-#REF!)/(T12+#REF!)</f>
        <v>#REF!</v>
      </c>
    </row>
    <row r="68" spans="17:22" ht="29.1" customHeight="1">
      <c r="Q68" s="58"/>
      <c r="R68" s="59"/>
      <c r="S68" s="57"/>
      <c r="T68" s="57"/>
      <c r="U68" s="57"/>
      <c r="V68" s="60"/>
    </row>
    <row r="69" spans="17:22" ht="32.1" customHeight="1">
      <c r="Q69" s="58"/>
      <c r="R69" s="59"/>
      <c r="S69" s="57"/>
      <c r="T69" s="57"/>
      <c r="U69" s="57"/>
    </row>
    <row r="70" spans="17:22" ht="27.95" customHeight="1">
      <c r="Q70" s="58"/>
      <c r="R70" s="59"/>
      <c r="S70" s="57"/>
      <c r="T70" s="57"/>
      <c r="U70" s="57"/>
    </row>
    <row r="71" spans="17:22" ht="29.1" customHeight="1">
      <c r="Q71" s="58"/>
      <c r="R71" s="59"/>
      <c r="S71" s="57"/>
      <c r="T71" s="57"/>
      <c r="U71" s="57"/>
    </row>
    <row r="72" spans="17:22" ht="29.1" customHeight="1">
      <c r="Q72" s="58"/>
      <c r="R72" s="59"/>
      <c r="S72" s="57"/>
      <c r="T72" s="57"/>
      <c r="U72" s="57"/>
    </row>
    <row r="73" spans="17:22" ht="29.1" customHeight="1">
      <c r="Q73" s="58"/>
      <c r="R73" s="59"/>
      <c r="S73" s="57"/>
      <c r="T73" s="57"/>
      <c r="U73" s="57"/>
    </row>
    <row r="74" spans="17:22" ht="29.1" customHeight="1">
      <c r="Q74" s="58"/>
      <c r="R74" s="59"/>
      <c r="S74" s="57"/>
      <c r="T74" s="57"/>
      <c r="U74" s="57"/>
    </row>
    <row r="75" spans="17:22" ht="32.1" customHeight="1">
      <c r="Q75" s="58"/>
      <c r="R75" s="59"/>
      <c r="S75" s="57"/>
      <c r="T75" s="57"/>
      <c r="U75" s="57"/>
    </row>
    <row r="76" spans="17:22" ht="32.1" customHeight="1">
      <c r="Q76" s="58"/>
      <c r="R76" s="59"/>
      <c r="S76" s="57"/>
      <c r="T76" s="57"/>
      <c r="U76" s="57"/>
      <c r="V76" s="42"/>
    </row>
    <row r="77" spans="17:22" ht="29.1" customHeight="1">
      <c r="Q77" s="58"/>
      <c r="R77" s="59"/>
      <c r="S77" s="57"/>
      <c r="T77" s="57"/>
      <c r="U77" s="57"/>
      <c r="V77" s="42"/>
    </row>
    <row r="78" spans="17:22" ht="29.1" customHeight="1">
      <c r="Q78" s="57"/>
      <c r="R78" s="57"/>
      <c r="S78" s="59"/>
      <c r="V78" s="42"/>
    </row>
    <row r="79" spans="17:22" ht="32.1" customHeight="1">
      <c r="Q79" s="57"/>
      <c r="R79" s="57"/>
      <c r="S79" s="59"/>
      <c r="V79" s="42"/>
    </row>
    <row r="80" spans="17:22" ht="32.1" customHeight="1">
      <c r="Q80" s="57"/>
      <c r="R80" s="57"/>
      <c r="S80" s="59"/>
      <c r="V80" s="42"/>
    </row>
    <row r="81" spans="22:22" ht="29.1" customHeight="1">
      <c r="V81" s="42"/>
    </row>
    <row r="82" spans="22:22" ht="32.1" customHeight="1">
      <c r="V82" s="42"/>
    </row>
    <row r="83" spans="22:22" ht="29.1" customHeight="1">
      <c r="V83" s="42"/>
    </row>
    <row r="84" spans="22:22" ht="29.1" customHeight="1">
      <c r="V84" s="42"/>
    </row>
    <row r="85" spans="22:22" ht="32.1" customHeight="1">
      <c r="V85" s="42"/>
    </row>
    <row r="86" spans="22:22" ht="32.1" customHeight="1"/>
    <row r="87" spans="22:22" ht="29.1" customHeight="1"/>
    <row r="88" spans="22:22" ht="32.1" customHeight="1"/>
    <row r="89" spans="22:22" ht="29.1" customHeight="1"/>
    <row r="90" spans="22:22" ht="29.1" customHeight="1"/>
    <row r="91" spans="22:22" ht="32.1" customHeight="1"/>
    <row r="92" spans="22:22" ht="27.95" customHeight="1"/>
    <row r="93" spans="22:22" ht="29.1" customHeight="1"/>
    <row r="94" spans="22:22" ht="29.1" customHeight="1"/>
    <row r="95" spans="22:22" ht="29.1" customHeight="1"/>
    <row r="96" spans="22:22" ht="29.1" customHeight="1"/>
    <row r="97" ht="32.1" customHeight="1"/>
    <row r="98" ht="32.1" customHeight="1"/>
    <row r="99" ht="29.1" customHeight="1"/>
    <row r="100" ht="29.1" customHeight="1"/>
    <row r="101" ht="32.1" customHeight="1"/>
    <row r="102" ht="27.95" customHeight="1"/>
    <row r="103" ht="29.1" customHeight="1"/>
    <row r="104" ht="29.1" customHeight="1"/>
    <row r="105" ht="29.1" customHeight="1"/>
    <row r="106" ht="29.1" customHeight="1"/>
    <row r="107" ht="29.1" customHeight="1"/>
    <row r="108" ht="29.1" customHeight="1"/>
    <row r="109" ht="29.1" customHeight="1"/>
    <row r="110" ht="29.1" customHeight="1"/>
    <row r="111" ht="32.1" customHeight="1"/>
    <row r="112" ht="32.1" customHeight="1"/>
    <row r="113" ht="29.1" customHeight="1"/>
    <row r="114" ht="29.1" customHeight="1"/>
    <row r="115" ht="32.1" customHeight="1"/>
    <row r="116" ht="27.95" customHeight="1"/>
    <row r="117" ht="29.1" customHeight="1"/>
    <row r="118" ht="29.1" customHeight="1"/>
    <row r="119" ht="29.1" customHeight="1"/>
    <row r="120" ht="29.1" customHeight="1"/>
    <row r="121" ht="29.1" customHeight="1"/>
    <row r="122" ht="29.1" customHeight="1"/>
    <row r="123" ht="29.1" customHeight="1"/>
    <row r="124" ht="29.1" customHeight="1"/>
    <row r="125" ht="29.1" customHeight="1"/>
    <row r="126" ht="20.100000000000001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36" customHeight="1"/>
    <row r="142" ht="36" customHeight="1"/>
    <row r="143" ht="36" customHeight="1"/>
    <row r="144" ht="36" customHeight="1"/>
    <row r="145" ht="36" customHeight="1"/>
    <row r="146" ht="36" customHeight="1"/>
    <row r="147" ht="36" customHeight="1"/>
    <row r="148" ht="36" customHeight="1"/>
    <row r="149" ht="36" customHeight="1"/>
    <row r="150" ht="36" customHeight="1"/>
    <row r="151" ht="36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</sheetData>
  <mergeCells count="8">
    <mergeCell ref="E18:F18"/>
    <mergeCell ref="E19:F19"/>
    <mergeCell ref="E20:F20"/>
    <mergeCell ref="B1:L1"/>
    <mergeCell ref="E14:F14"/>
    <mergeCell ref="E15:F15"/>
    <mergeCell ref="E16:F16"/>
    <mergeCell ref="E17:F17"/>
  </mergeCells>
  <phoneticPr fontId="19" type="noConversion"/>
  <pageMargins left="0.69930555555555596" right="0.69930555555555596" top="0.75" bottom="0.75" header="0.3" footer="0.3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"/>
  <sheetViews>
    <sheetView workbookViewId="0">
      <selection activeCell="F18" sqref="F18"/>
    </sheetView>
  </sheetViews>
  <sheetFormatPr defaultColWidth="9" defaultRowHeight="13.5"/>
  <cols>
    <col min="2" max="2" width="11.625" customWidth="1"/>
  </cols>
  <sheetData>
    <row r="2" spans="2:9">
      <c r="B2" s="1"/>
    </row>
    <row r="3" spans="2:9">
      <c r="B3" s="1"/>
    </row>
    <row r="4" spans="2:9">
      <c r="B4" s="1"/>
    </row>
    <row r="5" spans="2:9">
      <c r="B5" s="1"/>
    </row>
    <row r="6" spans="2:9">
      <c r="B6" s="1"/>
    </row>
    <row r="7" spans="2:9">
      <c r="B7" s="1"/>
    </row>
    <row r="8" spans="2:9">
      <c r="B8" s="1"/>
    </row>
    <row r="9" spans="2:9">
      <c r="B9" s="1"/>
    </row>
    <row r="10" spans="2:9">
      <c r="B10" s="1"/>
      <c r="C10" s="2"/>
      <c r="D10" s="3"/>
      <c r="E10" s="3"/>
      <c r="F10" s="3"/>
      <c r="G10" s="3"/>
      <c r="H10" s="3"/>
      <c r="I10" s="3"/>
    </row>
    <row r="11" spans="2:9">
      <c r="B11" s="1"/>
      <c r="C11" s="2"/>
      <c r="D11" s="3"/>
      <c r="E11" s="3"/>
      <c r="F11" s="3"/>
      <c r="G11" s="3"/>
      <c r="H11" s="3"/>
      <c r="I11" s="3"/>
    </row>
    <row r="12" spans="2:9">
      <c r="B12" s="1"/>
      <c r="C12" s="4"/>
      <c r="D12" s="5"/>
      <c r="E12" s="5"/>
      <c r="F12" s="5"/>
      <c r="G12" s="5"/>
      <c r="H12" s="5"/>
      <c r="I12" s="5"/>
    </row>
    <row r="13" spans="2:9">
      <c r="B13" s="1"/>
    </row>
    <row r="14" spans="2:9">
      <c r="B14" s="1"/>
    </row>
    <row r="15" spans="2:9">
      <c r="B15" s="1"/>
    </row>
    <row r="16" spans="2:9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</sheetData>
  <phoneticPr fontId="20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defaultColWidth="9" defaultRowHeight="13.5"/>
  <sheetData/>
  <phoneticPr fontId="20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h3c</cp:lastModifiedBy>
  <cp:lastPrinted>2021-08-16T08:18:00Z</cp:lastPrinted>
  <dcterms:created xsi:type="dcterms:W3CDTF">2021-07-27T17:20:00Z</dcterms:created>
  <dcterms:modified xsi:type="dcterms:W3CDTF">2025-10-14T08:47:54Z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900D44E22F75492BA54926AD17574E3C_13</vt:lpwstr>
  </property>
  <property fmtid="{D5CDD505-2E9C-101B-9397-08002B2CF9AE}" pid="4" name="KSOReadingLayout">
    <vt:bool>true</vt:bool>
  </property>
</Properties>
</file>