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klinek/Desktop/Redwood/Data/Li6800/2024-06-06_lily_redwood/"/>
    </mc:Choice>
  </mc:AlternateContent>
  <xr:revisionPtr revIDLastSave="0" documentId="13_ncr:1_{2C10C854-B6E5-6A47-9BFD-6AF905BD6139}" xr6:coauthVersionLast="47" xr6:coauthVersionMax="47" xr10:uidLastSave="{00000000-0000-0000-0000-000000000000}"/>
  <bookViews>
    <workbookView xWindow="240" yWindow="760" windowWidth="29500" windowHeight="1090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L25" i="1" l="1"/>
  <c r="DK25" i="1"/>
  <c r="DJ25" i="1" s="1"/>
  <c r="BK25" i="1" s="1"/>
  <c r="DI25" i="1"/>
  <c r="BY25" i="1"/>
  <c r="BZ25" i="1" s="1"/>
  <c r="BX25" i="1"/>
  <c r="BW25" i="1"/>
  <c r="BU25" i="1"/>
  <c r="BT25" i="1"/>
  <c r="BS25" i="1"/>
  <c r="BV25" i="1" s="1"/>
  <c r="BP25" i="1"/>
  <c r="BO25" i="1"/>
  <c r="BI25" i="1"/>
  <c r="BC25" i="1"/>
  <c r="AX25" i="1"/>
  <c r="AV25" i="1" s="1"/>
  <c r="AO25" i="1"/>
  <c r="L25" i="1" s="1"/>
  <c r="K25" i="1" s="1"/>
  <c r="AJ25" i="1"/>
  <c r="AB25" i="1"/>
  <c r="AA25" i="1"/>
  <c r="Z25" i="1"/>
  <c r="V25" i="1"/>
  <c r="S25" i="1"/>
  <c r="M25" i="1"/>
  <c r="BL25" i="1" s="1"/>
  <c r="BN25" i="1" s="1"/>
  <c r="DL24" i="1"/>
  <c r="DK24" i="1"/>
  <c r="DI24" i="1"/>
  <c r="V24" i="1" s="1"/>
  <c r="BX24" i="1"/>
  <c r="BW24" i="1"/>
  <c r="BS24" i="1"/>
  <c r="BV24" i="1" s="1"/>
  <c r="BO24" i="1"/>
  <c r="BI24" i="1"/>
  <c r="BC24" i="1"/>
  <c r="BP24" i="1" s="1"/>
  <c r="AX24" i="1"/>
  <c r="AV24" i="1" s="1"/>
  <c r="AO24" i="1"/>
  <c r="AJ24" i="1"/>
  <c r="M24" i="1" s="1"/>
  <c r="BL24" i="1" s="1"/>
  <c r="AB24" i="1"/>
  <c r="Z24" i="1" s="1"/>
  <c r="AA24" i="1"/>
  <c r="S24" i="1"/>
  <c r="L24" i="1"/>
  <c r="K24" i="1" s="1"/>
  <c r="DL23" i="1"/>
  <c r="DK23" i="1"/>
  <c r="DI23" i="1"/>
  <c r="DJ23" i="1" s="1"/>
  <c r="BX23" i="1"/>
  <c r="BW23" i="1"/>
  <c r="BU23" i="1"/>
  <c r="BY23" i="1" s="1"/>
  <c r="BZ23" i="1" s="1"/>
  <c r="BS23" i="1"/>
  <c r="BV23" i="1" s="1"/>
  <c r="BO23" i="1"/>
  <c r="BK23" i="1"/>
  <c r="BI23" i="1"/>
  <c r="BM23" i="1" s="1"/>
  <c r="BC23" i="1"/>
  <c r="BP23" i="1" s="1"/>
  <c r="AX23" i="1"/>
  <c r="AV23" i="1"/>
  <c r="AW23" i="1" s="1"/>
  <c r="AO23" i="1"/>
  <c r="AJ23" i="1"/>
  <c r="M23" i="1" s="1"/>
  <c r="BL23" i="1" s="1"/>
  <c r="AI23" i="1"/>
  <c r="AB23" i="1"/>
  <c r="AA23" i="1"/>
  <c r="Z23" i="1" s="1"/>
  <c r="V23" i="1"/>
  <c r="S23" i="1"/>
  <c r="N23" i="1"/>
  <c r="L23" i="1"/>
  <c r="K23" i="1"/>
  <c r="DL22" i="1"/>
  <c r="DK22" i="1"/>
  <c r="DI22" i="1"/>
  <c r="DJ22" i="1" s="1"/>
  <c r="BK22" i="1" s="1"/>
  <c r="BM22" i="1" s="1"/>
  <c r="BX22" i="1"/>
  <c r="BW22" i="1"/>
  <c r="BU22" i="1"/>
  <c r="BY22" i="1" s="1"/>
  <c r="BZ22" i="1" s="1"/>
  <c r="BS22" i="1"/>
  <c r="BT22" i="1" s="1"/>
  <c r="BP22" i="1"/>
  <c r="BO22" i="1"/>
  <c r="BI22" i="1"/>
  <c r="BC22" i="1"/>
  <c r="AX22" i="1"/>
  <c r="AV22" i="1" s="1"/>
  <c r="AO22" i="1"/>
  <c r="L22" i="1" s="1"/>
  <c r="K22" i="1" s="1"/>
  <c r="AJ22" i="1"/>
  <c r="AB22" i="1"/>
  <c r="AA22" i="1"/>
  <c r="Z22" i="1" s="1"/>
  <c r="V22" i="1"/>
  <c r="S22" i="1"/>
  <c r="M22" i="1"/>
  <c r="BL22" i="1" s="1"/>
  <c r="DL21" i="1"/>
  <c r="DK21" i="1"/>
  <c r="DJ21" i="1"/>
  <c r="BK21" i="1" s="1"/>
  <c r="DI21" i="1"/>
  <c r="BY21" i="1"/>
  <c r="BZ21" i="1" s="1"/>
  <c r="BX21" i="1"/>
  <c r="BW21" i="1"/>
  <c r="BU21" i="1"/>
  <c r="BT21" i="1"/>
  <c r="BS21" i="1"/>
  <c r="BV21" i="1" s="1"/>
  <c r="BP21" i="1"/>
  <c r="BO21" i="1"/>
  <c r="BI21" i="1"/>
  <c r="BC21" i="1"/>
  <c r="AX21" i="1"/>
  <c r="AV21" i="1" s="1"/>
  <c r="AW21" i="1"/>
  <c r="AO21" i="1"/>
  <c r="L21" i="1" s="1"/>
  <c r="K21" i="1" s="1"/>
  <c r="W21" i="1" s="1"/>
  <c r="X21" i="1" s="1"/>
  <c r="AJ21" i="1"/>
  <c r="AH21" i="1"/>
  <c r="AB21" i="1"/>
  <c r="AA21" i="1"/>
  <c r="Z21" i="1"/>
  <c r="V21" i="1"/>
  <c r="S21" i="1"/>
  <c r="M21" i="1"/>
  <c r="BL21" i="1" s="1"/>
  <c r="DL20" i="1"/>
  <c r="DK20" i="1"/>
  <c r="DI20" i="1"/>
  <c r="BX20" i="1"/>
  <c r="BW20" i="1"/>
  <c r="BV20" i="1"/>
  <c r="BS20" i="1"/>
  <c r="BO20" i="1"/>
  <c r="BI20" i="1"/>
  <c r="BC20" i="1"/>
  <c r="BP20" i="1" s="1"/>
  <c r="AX20" i="1"/>
  <c r="AV20" i="1" s="1"/>
  <c r="AO20" i="1"/>
  <c r="AJ20" i="1"/>
  <c r="M20" i="1" s="1"/>
  <c r="BL20" i="1" s="1"/>
  <c r="AB20" i="1"/>
  <c r="Z20" i="1" s="1"/>
  <c r="AA20" i="1"/>
  <c r="S20" i="1"/>
  <c r="Q20" i="1"/>
  <c r="L20" i="1"/>
  <c r="K20" i="1" s="1"/>
  <c r="AD20" i="1" s="1"/>
  <c r="DL19" i="1"/>
  <c r="DK19" i="1"/>
  <c r="DI19" i="1"/>
  <c r="DJ19" i="1" s="1"/>
  <c r="BK19" i="1" s="1"/>
  <c r="BX19" i="1"/>
  <c r="BW19" i="1"/>
  <c r="BU19" i="1"/>
  <c r="BY19" i="1" s="1"/>
  <c r="BZ19" i="1" s="1"/>
  <c r="BS19" i="1"/>
  <c r="BV19" i="1" s="1"/>
  <c r="BO19" i="1"/>
  <c r="BI19" i="1"/>
  <c r="BC19" i="1"/>
  <c r="BP19" i="1" s="1"/>
  <c r="AX19" i="1"/>
  <c r="AV19" i="1"/>
  <c r="N19" i="1" s="1"/>
  <c r="AO19" i="1"/>
  <c r="AJ19" i="1"/>
  <c r="M19" i="1" s="1"/>
  <c r="BL19" i="1" s="1"/>
  <c r="AD19" i="1"/>
  <c r="AB19" i="1"/>
  <c r="AA19" i="1"/>
  <c r="Z19" i="1" s="1"/>
  <c r="V19" i="1"/>
  <c r="S19" i="1"/>
  <c r="L19" i="1"/>
  <c r="K19" i="1"/>
  <c r="DL18" i="1"/>
  <c r="DK18" i="1"/>
  <c r="DI18" i="1"/>
  <c r="DJ18" i="1" s="1"/>
  <c r="BZ18" i="1"/>
  <c r="BX18" i="1"/>
  <c r="BW18" i="1"/>
  <c r="BU18" i="1"/>
  <c r="BY18" i="1" s="1"/>
  <c r="BS18" i="1"/>
  <c r="BT18" i="1" s="1"/>
  <c r="BP18" i="1"/>
  <c r="BO18" i="1"/>
  <c r="BK18" i="1"/>
  <c r="BM18" i="1" s="1"/>
  <c r="BI18" i="1"/>
  <c r="BC18" i="1"/>
  <c r="AX18" i="1"/>
  <c r="AV18" i="1" s="1"/>
  <c r="AO18" i="1"/>
  <c r="L18" i="1" s="1"/>
  <c r="K18" i="1" s="1"/>
  <c r="AJ18" i="1"/>
  <c r="AI18" i="1"/>
  <c r="AB18" i="1"/>
  <c r="AA18" i="1"/>
  <c r="Z18" i="1" s="1"/>
  <c r="V18" i="1"/>
  <c r="S18" i="1"/>
  <c r="M18" i="1"/>
  <c r="BL18" i="1" s="1"/>
  <c r="BN18" i="1" s="1"/>
  <c r="DL17" i="1"/>
  <c r="DK17" i="1"/>
  <c r="DJ17" i="1"/>
  <c r="BK17" i="1" s="1"/>
  <c r="DI17" i="1"/>
  <c r="BX17" i="1"/>
  <c r="BW17" i="1"/>
  <c r="BP17" i="1"/>
  <c r="BS17" i="1" s="1"/>
  <c r="BO17" i="1"/>
  <c r="BI17" i="1"/>
  <c r="BM17" i="1" s="1"/>
  <c r="BC17" i="1"/>
  <c r="AX17" i="1"/>
  <c r="AV17" i="1" s="1"/>
  <c r="AW17" i="1"/>
  <c r="AO17" i="1"/>
  <c r="L17" i="1" s="1"/>
  <c r="K17" i="1" s="1"/>
  <c r="AJ17" i="1"/>
  <c r="AE17" i="1"/>
  <c r="AB17" i="1"/>
  <c r="AA17" i="1"/>
  <c r="Z17" i="1"/>
  <c r="W17" i="1"/>
  <c r="X17" i="1" s="1"/>
  <c r="V17" i="1"/>
  <c r="S17" i="1"/>
  <c r="M17" i="1"/>
  <c r="BL17" i="1" s="1"/>
  <c r="BN17" i="1" s="1"/>
  <c r="AD18" i="1" l="1"/>
  <c r="BN20" i="1"/>
  <c r="BN19" i="1"/>
  <c r="Y21" i="1"/>
  <c r="AC21" i="1" s="1"/>
  <c r="AF21" i="1"/>
  <c r="AE21" i="1"/>
  <c r="AI17" i="1"/>
  <c r="Q17" i="1"/>
  <c r="N17" i="1"/>
  <c r="AD24" i="1"/>
  <c r="V20" i="1"/>
  <c r="DJ20" i="1"/>
  <c r="BK20" i="1" s="1"/>
  <c r="BM20" i="1" s="1"/>
  <c r="BN22" i="1"/>
  <c r="AD23" i="1"/>
  <c r="T23" i="1"/>
  <c r="R23" i="1" s="1"/>
  <c r="U23" i="1" s="1"/>
  <c r="O23" i="1" s="1"/>
  <c r="P23" i="1" s="1"/>
  <c r="BN23" i="1"/>
  <c r="AI21" i="1"/>
  <c r="Q21" i="1"/>
  <c r="N21" i="1"/>
  <c r="BM25" i="1"/>
  <c r="N24" i="1"/>
  <c r="AI24" i="1"/>
  <c r="AH24" i="1"/>
  <c r="Q24" i="1"/>
  <c r="AW24" i="1"/>
  <c r="W19" i="1"/>
  <c r="X19" i="1" s="1"/>
  <c r="AI25" i="1"/>
  <c r="AH25" i="1"/>
  <c r="Q25" i="1"/>
  <c r="AW25" i="1"/>
  <c r="N25" i="1"/>
  <c r="BM19" i="1"/>
  <c r="AD22" i="1"/>
  <c r="BM21" i="1"/>
  <c r="W25" i="1"/>
  <c r="X25" i="1" s="1"/>
  <c r="AD25" i="1"/>
  <c r="AW19" i="1"/>
  <c r="AH19" i="1"/>
  <c r="N20" i="1"/>
  <c r="AI20" i="1"/>
  <c r="AH20" i="1"/>
  <c r="AW20" i="1"/>
  <c r="T21" i="1"/>
  <c r="R21" i="1" s="1"/>
  <c r="U21" i="1" s="1"/>
  <c r="O21" i="1" s="1"/>
  <c r="P21" i="1" s="1"/>
  <c r="AD21" i="1"/>
  <c r="AG21" i="1" s="1"/>
  <c r="BM24" i="1"/>
  <c r="AH17" i="1"/>
  <c r="AH18" i="1"/>
  <c r="Q18" i="1"/>
  <c r="AW18" i="1"/>
  <c r="N18" i="1"/>
  <c r="BV17" i="1"/>
  <c r="BU17" i="1"/>
  <c r="BY17" i="1" s="1"/>
  <c r="BZ17" i="1" s="1"/>
  <c r="BN21" i="1"/>
  <c r="AH22" i="1"/>
  <c r="Q22" i="1"/>
  <c r="AW22" i="1"/>
  <c r="N22" i="1"/>
  <c r="AI22" i="1"/>
  <c r="AE23" i="1"/>
  <c r="BN24" i="1"/>
  <c r="Y17" i="1"/>
  <c r="AC17" i="1" s="1"/>
  <c r="AF17" i="1"/>
  <c r="AG17" i="1" s="1"/>
  <c r="T17" i="1"/>
  <c r="R17" i="1" s="1"/>
  <c r="U17" i="1" s="1"/>
  <c r="AD17" i="1"/>
  <c r="BT17" i="1"/>
  <c r="Q19" i="1"/>
  <c r="AI19" i="1"/>
  <c r="BU20" i="1"/>
  <c r="BY20" i="1" s="1"/>
  <c r="BZ20" i="1" s="1"/>
  <c r="BT20" i="1"/>
  <c r="W23" i="1"/>
  <c r="X23" i="1" s="1"/>
  <c r="W24" i="1"/>
  <c r="X24" i="1" s="1"/>
  <c r="Q23" i="1"/>
  <c r="BV18" i="1"/>
  <c r="BT19" i="1"/>
  <c r="BV22" i="1"/>
  <c r="AH23" i="1"/>
  <c r="BT23" i="1"/>
  <c r="BT24" i="1"/>
  <c r="DJ24" i="1"/>
  <c r="BK24" i="1" s="1"/>
  <c r="W18" i="1"/>
  <c r="X18" i="1" s="1"/>
  <c r="W22" i="1"/>
  <c r="X22" i="1" s="1"/>
  <c r="BU24" i="1"/>
  <c r="BY24" i="1" s="1"/>
  <c r="BZ24" i="1" s="1"/>
  <c r="Y22" i="1" l="1"/>
  <c r="AC22" i="1" s="1"/>
  <c r="AF22" i="1"/>
  <c r="AG22" i="1" s="1"/>
  <c r="T22" i="1"/>
  <c r="R22" i="1" s="1"/>
  <c r="U22" i="1" s="1"/>
  <c r="O22" i="1" s="1"/>
  <c r="P22" i="1" s="1"/>
  <c r="AF19" i="1"/>
  <c r="AG19" i="1" s="1"/>
  <c r="Y19" i="1"/>
  <c r="AC19" i="1" s="1"/>
  <c r="Y18" i="1"/>
  <c r="AC18" i="1" s="1"/>
  <c r="AF18" i="1"/>
  <c r="T18" i="1"/>
  <c r="R18" i="1" s="1"/>
  <c r="U18" i="1" s="1"/>
  <c r="O18" i="1" s="1"/>
  <c r="P18" i="1" s="1"/>
  <c r="AE22" i="1"/>
  <c r="Y24" i="1"/>
  <c r="AC24" i="1" s="1"/>
  <c r="AF24" i="1"/>
  <c r="AE24" i="1"/>
  <c r="Y25" i="1"/>
  <c r="AC25" i="1" s="1"/>
  <c r="AF25" i="1"/>
  <c r="AG25" i="1" s="1"/>
  <c r="AE25" i="1"/>
  <c r="T25" i="1"/>
  <c r="R25" i="1" s="1"/>
  <c r="U25" i="1" s="1"/>
  <c r="O25" i="1" s="1"/>
  <c r="P25" i="1" s="1"/>
  <c r="W20" i="1"/>
  <c r="X20" i="1" s="1"/>
  <c r="AF23" i="1"/>
  <c r="AG23" i="1" s="1"/>
  <c r="Y23" i="1"/>
  <c r="AC23" i="1" s="1"/>
  <c r="O17" i="1"/>
  <c r="P17" i="1" s="1"/>
  <c r="T19" i="1"/>
  <c r="R19" i="1" s="1"/>
  <c r="U19" i="1" s="1"/>
  <c r="O19" i="1" s="1"/>
  <c r="P19" i="1" s="1"/>
  <c r="AE19" i="1"/>
  <c r="AE18" i="1"/>
  <c r="T24" i="1"/>
  <c r="R24" i="1" s="1"/>
  <c r="U24" i="1" s="1"/>
  <c r="O24" i="1" s="1"/>
  <c r="P24" i="1" s="1"/>
  <c r="AG18" i="1" l="1"/>
  <c r="AG24" i="1"/>
  <c r="AF20" i="1"/>
  <c r="AE20" i="1"/>
  <c r="Y20" i="1"/>
  <c r="AC20" i="1" s="1"/>
  <c r="T20" i="1"/>
  <c r="R20" i="1" s="1"/>
  <c r="U20" i="1" s="1"/>
  <c r="O20" i="1" s="1"/>
  <c r="P20" i="1" s="1"/>
  <c r="AG20" i="1" l="1"/>
</calcChain>
</file>

<file path=xl/sharedStrings.xml><?xml version="1.0" encoding="utf-8"?>
<sst xmlns="http://schemas.openxmlformats.org/spreadsheetml/2006/main" count="1032" uniqueCount="483">
  <si>
    <t>File opened</t>
  </si>
  <si>
    <t>2024-06-07 15:01:37</t>
  </si>
  <si>
    <t>Console s/n</t>
  </si>
  <si>
    <t>68C-811962</t>
  </si>
  <si>
    <t>Console ver</t>
  </si>
  <si>
    <t>Bluestem v.2.1.09</t>
  </si>
  <si>
    <t>Scripts ver</t>
  </si>
  <si>
    <t>2022.06  2.1.09, Dec 2022</t>
  </si>
  <si>
    <t>Head s/n</t>
  </si>
  <si>
    <t>68H-711952</t>
  </si>
  <si>
    <t>Head ver</t>
  </si>
  <si>
    <t>1.4.22</t>
  </si>
  <si>
    <t>Head cal</t>
  </si>
  <si>
    <t>{"h2obspan1": "1.00055", "co2aspan2a": "0.311741", "co2azero": "0.8881", "h2oazero": "1.06185", "tbzero": "-0.0317039", "h2oaspan1": "1.00573", "h2oaspanconc2": "0", "flowazero": "0.3199", "flowmeterzero": "2.48964", "h2oaspanconc1": "12.09", "ssb_ref": "36821.3", "co2bspan2b": "0.308957", "h2obzero": "1.06594", "h2obspan2": "0", "co2bzero": "0.910459", "h2obspanconc2": "16.89", "co2aspan2": "-0.0211807", "h2obspan2b": "0.0684141", "co2aspan2b": "0.309617", "flowbzero": "0.32612", "h2obspanconc1": "12.09", "oxygen": "21", "co2bspanconc1": "2505", "co2bspan2a": "0.311057", "co2bspan2": "-0.021122", "co2bspan1": "0.999819", "co2aspan1": "0.99979", "co2aspanconc2": "300.8", "tazero": "0.0137367", "chamberpressurezero": "2.69636", "co2bspanconc2": "300.8", "h2oaspan2a": "0.0685076", "ssa_ref": "37837.5", "h2oaspan2": "0", "h2obspan2a": "0.0683765", "h2oaspan2b": "0.0688999", "co2aspanconc1": "2505"}</t>
  </si>
  <si>
    <t>CO2 rangematch</t>
  </si>
  <si>
    <t>Fri May  3 10:50</t>
  </si>
  <si>
    <t>H2O rangematch</t>
  </si>
  <si>
    <t>Fri Oct  6 11:48</t>
  </si>
  <si>
    <t>Chamber type</t>
  </si>
  <si>
    <t>6800-01A</t>
  </si>
  <si>
    <t>Chamber s/n</t>
  </si>
  <si>
    <t>MPF-831724</t>
  </si>
  <si>
    <t>Chamber rev</t>
  </si>
  <si>
    <t>0</t>
  </si>
  <si>
    <t>Chamber cal</t>
  </si>
  <si>
    <t>Fluorometer</t>
  </si>
  <si>
    <t>Flr. Version</t>
  </si>
  <si>
    <t>15:01:37</t>
  </si>
  <si>
    <t>Stability Definition:	F (FlrLS): Slp&lt;1 Per=20	ΔH2O (Meas2): Slp&lt;0.1 Per=20	ΔCO2 (Meas2): Slp&lt;0.5 Per=20</t>
  </si>
  <si>
    <t>SysConst</t>
  </si>
  <si>
    <t>AvgTime</t>
  </si>
  <si>
    <t>4</t>
  </si>
  <si>
    <t>Oxygen</t>
  </si>
  <si>
    <t>ChambConst</t>
  </si>
  <si>
    <t>Chamber</t>
  </si>
  <si>
    <t>Aperture</t>
  </si>
  <si>
    <t>2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</si>
  <si>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</si>
  <si>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</si>
  <si>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</si>
  <si>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</si>
  <si>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</si>
  <si>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</si>
  <si>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</si>
  <si>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</si>
  <si>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</si>
  <si>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</si>
  <si>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</si>
  <si>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</si>
  <si>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</si>
  <si>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</si>
  <si>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</si>
  <si>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</si>
  <si>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</si>
  <si>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</si>
  <si>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</si>
  <si>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</si>
  <si>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</si>
  <si>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</si>
  <si>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</si>
  <si>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</si>
  <si>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</si>
  <si>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</si>
  <si>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</si>
  <si>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</si>
  <si>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</si>
  <si>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</si>
  <si>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</si>
  <si>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</si>
  <si>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</si>
  <si>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</si>
  <si>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</si>
  <si>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</si>
  <si>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</si>
  <si>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</si>
  <si>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</si>
  <si>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</si>
  <si>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</si>
  <si>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</si>
  <si>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</si>
  <si>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</si>
  <si>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4.22058 203.144 363.674 614.021 869.633 1071.72 1238.58 1304.84</t>
  </si>
  <si>
    <t>Fs_true</t>
  </si>
  <si>
    <t>0.537882 223.675 378.776 589.96 812.251 1007.24 1200.86 1401.12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</si>
  <si>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</si>
  <si>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</si>
  <si>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</si>
  <si>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</si>
  <si>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</si>
  <si>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</si>
  <si>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</si>
  <si>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</si>
  <si>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</si>
  <si>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</si>
  <si>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</si>
  <si>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</si>
  <si>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</si>
  <si>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</si>
  <si>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</si>
  <si>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</si>
  <si>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</si>
  <si>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</si>
  <si>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</si>
  <si>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</si>
  <si>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</si>
  <si>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</si>
  <si>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</si>
  <si>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</si>
  <si>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</si>
  <si>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</si>
  <si>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</si>
  <si>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</si>
  <si>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</si>
  <si>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CSUC_delay</t>
  </si>
  <si>
    <t>Species</t>
  </si>
  <si>
    <t>Ripperdan_720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</si>
  <si>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</si>
  <si>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</si>
  <si>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</si>
  <si>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</si>
  <si>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</si>
  <si>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</si>
  <si>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</si>
  <si>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</si>
  <si>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</si>
  <si>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</si>
  <si>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</si>
  <si>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</si>
  <si>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</si>
  <si>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</si>
  <si>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</si>
  <si>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</si>
  <si>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</si>
  <si>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</si>
  <si>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</si>
  <si>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</si>
  <si>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</si>
  <si>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</si>
  <si>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</si>
  <si>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</si>
  <si>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</si>
  <si>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</si>
  <si>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</si>
  <si>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</si>
  <si>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</si>
  <si>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</si>
  <si>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</si>
  <si>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</si>
  <si>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</si>
  <si>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</si>
  <si>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</si>
  <si>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</si>
  <si>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</si>
  <si>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</si>
  <si>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</si>
  <si>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</si>
  <si>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</si>
  <si>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</si>
  <si>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</si>
  <si>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</si>
  <si>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</si>
  <si>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</si>
  <si>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</si>
  <si>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</si>
  <si>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</si>
  <si>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</si>
  <si>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</si>
  <si>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</si>
  <si>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</si>
  <si>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</si>
  <si>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</si>
  <si>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</si>
  <si>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</si>
  <si>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</si>
  <si>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</si>
  <si>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</si>
  <si>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</si>
  <si>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</si>
  <si>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</si>
  <si>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</si>
  <si>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</si>
  <si>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</si>
  <si>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</si>
  <si>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</si>
  <si>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</si>
  <si>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</si>
  <si>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</si>
  <si>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</si>
  <si>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</si>
  <si>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</si>
  <si>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</si>
  <si>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</si>
  <si>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</si>
  <si>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</si>
  <si>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</si>
  <si>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</si>
  <si>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</si>
  <si>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</si>
  <si>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</si>
  <si>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</si>
  <si>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</si>
  <si>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</si>
  <si>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</si>
  <si>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</si>
  <si>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</si>
  <si>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</si>
  <si>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</si>
  <si>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</si>
  <si>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</si>
  <si>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</si>
  <si>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</si>
  <si>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</si>
  <si>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</si>
  <si>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</si>
  <si>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</si>
  <si>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</si>
  <si>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</si>
  <si>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</si>
  <si>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</si>
  <si>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</si>
  <si>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</si>
  <si>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</si>
  <si>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</si>
  <si>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</si>
  <si>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</si>
  <si>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</si>
  <si>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</si>
  <si>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</si>
  <si>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</si>
  <si>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</si>
  <si>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</si>
  <si>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</si>
  <si>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</si>
  <si>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</si>
  <si>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</si>
  <si>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</si>
  <si>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</si>
  <si>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</si>
  <si>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</si>
  <si>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</si>
  <si>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</si>
  <si>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</si>
  <si>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</si>
  <si>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</si>
  <si>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</si>
  <si>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</si>
  <si>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</si>
  <si>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</si>
  <si>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</si>
  <si>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</si>
  <si>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</si>
  <si>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</si>
  <si>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</si>
  <si>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</si>
  <si>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</si>
  <si>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</si>
  <si>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</si>
  <si>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</si>
  <si>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</si>
  <si>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</si>
  <si>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</si>
  <si>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</si>
  <si>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</si>
  <si>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</si>
  <si>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</si>
  <si>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</si>
  <si>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</si>
  <si>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</si>
  <si>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</si>
  <si>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</si>
  <si>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</si>
  <si>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</si>
  <si>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</si>
  <si>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</si>
  <si>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</si>
  <si>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</si>
  <si>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</si>
  <si>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</si>
  <si>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</si>
  <si>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</si>
  <si>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</si>
  <si>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</si>
  <si>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</si>
  <si>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</si>
  <si>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</si>
  <si>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</si>
  <si>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</si>
  <si>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</si>
  <si>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</si>
  <si>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</si>
  <si>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</si>
  <si>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</si>
  <si>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</si>
  <si>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</si>
  <si>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</si>
  <si>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</si>
  <si>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</si>
  <si>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</si>
  <si>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</si>
  <si>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</si>
  <si>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</si>
  <si>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</si>
  <si>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</si>
  <si>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</si>
  <si>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</si>
  <si>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</si>
  <si>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</si>
  <si>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</si>
  <si>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</si>
  <si>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</si>
  <si>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</si>
  <si>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</si>
  <si>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</si>
  <si>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</si>
  <si>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</si>
  <si>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</si>
  <si>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</si>
  <si>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</si>
  <si>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</si>
  <si>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</si>
  <si>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</si>
  <si>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</si>
  <si>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</si>
  <si>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</si>
  <si>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</si>
  <si>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</si>
  <si>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</si>
  <si>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</si>
  <si>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</si>
  <si>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</si>
  <si>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</si>
  <si>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</si>
  <si>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</si>
  <si>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</si>
  <si>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AccH2O_hum</t>
  </si>
  <si>
    <t>CO2_hrs</t>
  </si>
  <si>
    <t>AccCO2_soda</t>
  </si>
  <si>
    <t>AccH2O_des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</si>
  <si>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</si>
  <si>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</si>
  <si>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</si>
  <si>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</si>
  <si>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</si>
  <si>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</si>
  <si>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</si>
  <si>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</si>
  <si>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</si>
  <si>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</si>
  <si>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</si>
  <si>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</si>
  <si>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</si>
  <si>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</si>
  <si>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</si>
  <si>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</si>
  <si>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</si>
  <si>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</si>
  <si>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</si>
  <si>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</si>
  <si>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</si>
  <si>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</si>
  <si>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</si>
  <si>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</si>
  <si>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</si>
  <si>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</si>
  <si>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</si>
  <si>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</si>
  <si>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</si>
  <si>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</si>
  <si>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</si>
  <si>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</si>
  <si>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</si>
  <si>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</si>
  <si>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</si>
  <si>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</si>
  <si>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</si>
  <si>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</si>
  <si>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</si>
  <si>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</si>
  <si>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</si>
  <si>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</si>
  <si>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</si>
  <si>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</si>
  <si>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</si>
  <si>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</si>
  <si>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</si>
  <si>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</si>
  <si>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</si>
  <si>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</si>
  <si>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</si>
  <si>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</si>
  <si>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</si>
  <si>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</si>
  <si>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</si>
  <si>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</si>
  <si>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</si>
  <si>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</si>
  <si>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</si>
  <si>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</si>
  <si>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</si>
  <si>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</si>
  <si>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</si>
  <si>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</si>
  <si>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</si>
  <si>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</si>
  <si>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</si>
  <si>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</si>
  <si>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</si>
  <si>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</si>
  <si>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</si>
  <si>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</si>
  <si>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</si>
  <si>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</si>
  <si>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</si>
  <si>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</si>
  <si>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</si>
  <si>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</si>
  <si>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</si>
  <si>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</si>
  <si>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</si>
  <si>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</si>
  <si>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</si>
  <si>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</si>
  <si>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</si>
  <si>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</si>
  <si>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</si>
  <si>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</si>
  <si>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</si>
  <si>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</si>
  <si>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</si>
  <si>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</si>
  <si>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</si>
  <si>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</si>
  <si>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</si>
  <si>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20220824 14:17:36</t>
  </si>
  <si>
    <t>14:17:36</t>
  </si>
  <si>
    <t>none</t>
  </si>
  <si>
    <t>Artichoke</t>
  </si>
  <si>
    <t>MPF-1076-20240607-15_01_51</t>
  </si>
  <si>
    <t>-</t>
  </si>
  <si>
    <t>0: Broadleaf</t>
  </si>
  <si>
    <t>14:16:45</t>
  </si>
  <si>
    <t>0/3</t>
  </si>
  <si>
    <t>10111111</t>
  </si>
  <si>
    <t>oioooooo</t>
  </si>
  <si>
    <t>off</t>
  </si>
  <si>
    <t>on</t>
  </si>
  <si>
    <t>20220824 14:35:19</t>
  </si>
  <si>
    <t>14:35:19</t>
  </si>
  <si>
    <t>MPF-1077-20240607-15_19_33</t>
  </si>
  <si>
    <t>DARK-1078-20240607-15_19_41</t>
  </si>
  <si>
    <t>14:35:38</t>
  </si>
  <si>
    <t>1/3</t>
  </si>
  <si>
    <t>20220824 14:38:19</t>
  </si>
  <si>
    <t>14:38:19</t>
  </si>
  <si>
    <t>MPF-1079-20240607-15_22_33</t>
  </si>
  <si>
    <t>DARK-1080-20240607-15_22_41</t>
  </si>
  <si>
    <t>20220824 14:41:19</t>
  </si>
  <si>
    <t>14:41:19</t>
  </si>
  <si>
    <t>MPF-1081-20240607-15_25_33</t>
  </si>
  <si>
    <t>DARK-1082-20240607-15_25_41</t>
  </si>
  <si>
    <t>20220824 14:44:19</t>
  </si>
  <si>
    <t>14:44:19</t>
  </si>
  <si>
    <t>MPF-1083-20240607-15_28_34</t>
  </si>
  <si>
    <t>DARK-1084-20240607-15_28_41</t>
  </si>
  <si>
    <t>20220824 14:47:19</t>
  </si>
  <si>
    <t>14:47:19</t>
  </si>
  <si>
    <t>MPF-1085-20240607-15_31_33</t>
  </si>
  <si>
    <t>DARK-1086-20240607-15_31_41</t>
  </si>
  <si>
    <t>20220824 14:50:19</t>
  </si>
  <si>
    <t>14:50:19</t>
  </si>
  <si>
    <t>MPF-1087-20240607-15_34_33</t>
  </si>
  <si>
    <t>DARK-1088-20240607-15_34_41</t>
  </si>
  <si>
    <t>2/3</t>
  </si>
  <si>
    <t>20220824 14:53:19</t>
  </si>
  <si>
    <t>14:53:19</t>
  </si>
  <si>
    <t>MPF-1089-20240607-15_37_33</t>
  </si>
  <si>
    <t>DARK-1090-20240607-15_37_41</t>
  </si>
  <si>
    <t>14:53:39</t>
  </si>
  <si>
    <t>3/3</t>
  </si>
  <si>
    <t>20220824 14:58:19</t>
  </si>
  <si>
    <t>14:58:19</t>
  </si>
  <si>
    <t>MPF-1091-20240607-15_42_33</t>
  </si>
  <si>
    <t>DARK-1092-20240607-15_42_41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</si>
</sst>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L25"/>
  <sheetViews>
    <sheetView tabSelected="1" workbookViewId="0"/>
  </sheetViews>
  <sheetFormatPr baseColWidth="10" defaultColWidth="8.83203125" defaultRowHeight="15" x14ac:dyDescent="0.2"/>
  <sheetData>
    <row r="2" spans="1:298" x14ac:dyDescent="0.2">
      <c r="A2" t="s">
        <v>29</v>
      </c>
      <c r="B2" t="s">
        <v>30</v>
      </c>
      <c r="C2" t="s">
        <v>32</v>
      </c>
    </row>
    <row r="3" spans="1:298" x14ac:dyDescent="0.2">
      <c r="B3" t="s">
        <v>31</v>
      </c>
      <c r="C3">
        <v>21</v>
      </c>
    </row>
    <row r="4" spans="1:298" x14ac:dyDescent="0.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98" x14ac:dyDescent="0.2">
      <c r="B5" t="s">
        <v>19</v>
      </c>
      <c r="C5" t="s">
        <v>36</v>
      </c>
      <c r="D5">
        <v>0.57199999999999995</v>
      </c>
      <c r="E5">
        <v>0.38727420000000001</v>
      </c>
      <c r="F5">
        <v>-1.8705840000000001E-2</v>
      </c>
      <c r="G5">
        <v>0</v>
      </c>
      <c r="H5">
        <v>-7.3738900000000001E-3</v>
      </c>
      <c r="I5">
        <v>1</v>
      </c>
      <c r="J5">
        <v>2</v>
      </c>
      <c r="K5">
        <v>96.9</v>
      </c>
    </row>
    <row r="6" spans="1:298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298" x14ac:dyDescent="0.2">
      <c r="B7">
        <v>0</v>
      </c>
      <c r="C7">
        <v>1</v>
      </c>
      <c r="D7">
        <v>0</v>
      </c>
      <c r="E7">
        <v>0</v>
      </c>
    </row>
    <row r="8" spans="1:298" x14ac:dyDescent="0.2">
      <c r="A8" t="s">
        <v>50</v>
      </c>
      <c r="B8" t="s">
        <v>51</v>
      </c>
      <c r="C8" t="s">
        <v>53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298" x14ac:dyDescent="0.2">
      <c r="B9" t="s">
        <v>52</v>
      </c>
      <c r="C9" t="s">
        <v>54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98" x14ac:dyDescent="0.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298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298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82</v>
      </c>
      <c r="H12" t="s">
        <v>84</v>
      </c>
    </row>
    <row r="13" spans="1:298" x14ac:dyDescent="0.2">
      <c r="B13">
        <v>-6276</v>
      </c>
      <c r="C13">
        <v>6.6</v>
      </c>
      <c r="D13">
        <v>1.7090000000000001E-5</v>
      </c>
      <c r="E13">
        <v>3.11</v>
      </c>
      <c r="F13" t="s">
        <v>81</v>
      </c>
      <c r="G13" t="s">
        <v>83</v>
      </c>
      <c r="H13">
        <v>0</v>
      </c>
    </row>
    <row r="14" spans="1:298" x14ac:dyDescent="0.2">
      <c r="A14" t="s">
        <v>85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86</v>
      </c>
      <c r="H14" t="s">
        <v>86</v>
      </c>
      <c r="I14" t="s">
        <v>86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91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  <c r="CG14" t="s">
        <v>91</v>
      </c>
      <c r="CH14" t="s">
        <v>91</v>
      </c>
      <c r="CI14" t="s">
        <v>91</v>
      </c>
      <c r="CJ14" t="s">
        <v>91</v>
      </c>
      <c r="CK14" t="s">
        <v>91</v>
      </c>
      <c r="CL14" t="s">
        <v>91</v>
      </c>
      <c r="CM14" t="s">
        <v>91</v>
      </c>
      <c r="CN14" t="s">
        <v>91</v>
      </c>
      <c r="CO14" t="s">
        <v>91</v>
      </c>
      <c r="CP14" t="s">
        <v>91</v>
      </c>
      <c r="CQ14" t="s">
        <v>91</v>
      </c>
      <c r="CR14" t="s">
        <v>91</v>
      </c>
      <c r="CS14" t="s">
        <v>91</v>
      </c>
      <c r="CT14" t="s">
        <v>91</v>
      </c>
      <c r="CU14" t="s">
        <v>91</v>
      </c>
      <c r="CV14" t="s">
        <v>92</v>
      </c>
      <c r="CW14" t="s">
        <v>92</v>
      </c>
      <c r="CX14" t="s">
        <v>92</v>
      </c>
      <c r="CY14" t="s">
        <v>92</v>
      </c>
      <c r="CZ14" t="s">
        <v>92</v>
      </c>
      <c r="DA14" t="s">
        <v>92</v>
      </c>
      <c r="DB14" t="s">
        <v>92</v>
      </c>
      <c r="DC14" t="s">
        <v>92</v>
      </c>
      <c r="DD14" t="s">
        <v>92</v>
      </c>
      <c r="DE14" t="s">
        <v>92</v>
      </c>
      <c r="DF14" t="s">
        <v>92</v>
      </c>
      <c r="DG14" t="s">
        <v>92</v>
      </c>
      <c r="DH14" t="s">
        <v>92</v>
      </c>
      <c r="DI14" t="s">
        <v>93</v>
      </c>
      <c r="DJ14" t="s">
        <v>93</v>
      </c>
      <c r="DK14" t="s">
        <v>93</v>
      </c>
      <c r="DL14" t="s">
        <v>93</v>
      </c>
      <c r="DM14" t="s">
        <v>94</v>
      </c>
      <c r="DN14" t="s">
        <v>94</v>
      </c>
      <c r="DO14" t="s">
        <v>94</v>
      </c>
      <c r="DP14" t="s">
        <v>94</v>
      </c>
      <c r="DQ14" t="s">
        <v>94</v>
      </c>
      <c r="DR14" t="s">
        <v>95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95</v>
      </c>
      <c r="EA14" t="s">
        <v>95</v>
      </c>
      <c r="EB14" t="s">
        <v>95</v>
      </c>
      <c r="EC14" t="s">
        <v>95</v>
      </c>
      <c r="ED14" t="s">
        <v>95</v>
      </c>
      <c r="EE14" t="s">
        <v>95</v>
      </c>
      <c r="EF14" t="s">
        <v>95</v>
      </c>
      <c r="EG14" t="s">
        <v>95</v>
      </c>
      <c r="EH14" t="s">
        <v>95</v>
      </c>
      <c r="EI14" t="s">
        <v>95</v>
      </c>
      <c r="EJ14" t="s">
        <v>96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96</v>
      </c>
      <c r="ER14" t="s">
        <v>96</v>
      </c>
      <c r="ES14" t="s">
        <v>96</v>
      </c>
      <c r="ET14" t="s">
        <v>97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98</v>
      </c>
      <c r="FM14" t="s">
        <v>98</v>
      </c>
      <c r="FN14" t="s">
        <v>98</v>
      </c>
      <c r="FO14" t="s">
        <v>98</v>
      </c>
      <c r="FP14" t="s">
        <v>98</v>
      </c>
      <c r="FQ14" t="s">
        <v>99</v>
      </c>
      <c r="FR14" t="s">
        <v>99</v>
      </c>
      <c r="FS14" t="s">
        <v>99</v>
      </c>
      <c r="FT14" t="s">
        <v>99</v>
      </c>
      <c r="FU14" t="s">
        <v>99</v>
      </c>
      <c r="FV14" t="s">
        <v>99</v>
      </c>
      <c r="FW14" t="s">
        <v>99</v>
      </c>
      <c r="FX14" t="s">
        <v>99</v>
      </c>
      <c r="FY14" t="s">
        <v>99</v>
      </c>
      <c r="FZ14" t="s">
        <v>99</v>
      </c>
      <c r="GA14" t="s">
        <v>99</v>
      </c>
      <c r="GB14" t="s">
        <v>99</v>
      </c>
      <c r="GC14" t="s">
        <v>99</v>
      </c>
      <c r="GD14" t="s">
        <v>100</v>
      </c>
      <c r="GE14" t="s">
        <v>100</v>
      </c>
      <c r="GF14" t="s">
        <v>100</v>
      </c>
      <c r="GG14" t="s">
        <v>100</v>
      </c>
      <c r="GH14" t="s">
        <v>100</v>
      </c>
      <c r="GI14" t="s">
        <v>100</v>
      </c>
      <c r="GJ14" t="s">
        <v>100</v>
      </c>
      <c r="GK14" t="s">
        <v>100</v>
      </c>
      <c r="GL14" t="s">
        <v>100</v>
      </c>
      <c r="GM14" t="s">
        <v>100</v>
      </c>
      <c r="GN14" t="s">
        <v>100</v>
      </c>
      <c r="GO14" t="s">
        <v>100</v>
      </c>
      <c r="GP14" t="s">
        <v>100</v>
      </c>
      <c r="GQ14" t="s">
        <v>100</v>
      </c>
      <c r="GR14" t="s">
        <v>100</v>
      </c>
      <c r="GS14" t="s">
        <v>101</v>
      </c>
      <c r="GT14" t="s">
        <v>101</v>
      </c>
      <c r="GU14" t="s">
        <v>101</v>
      </c>
      <c r="GV14" t="s">
        <v>101</v>
      </c>
      <c r="GW14" t="s">
        <v>101</v>
      </c>
      <c r="GX14" t="s">
        <v>101</v>
      </c>
      <c r="GY14" t="s">
        <v>101</v>
      </c>
      <c r="GZ14" t="s">
        <v>101</v>
      </c>
      <c r="HA14" t="s">
        <v>101</v>
      </c>
      <c r="HB14" t="s">
        <v>101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101</v>
      </c>
      <c r="HK14" t="s">
        <v>102</v>
      </c>
      <c r="HL14" t="s">
        <v>102</v>
      </c>
      <c r="HM14" t="s">
        <v>102</v>
      </c>
      <c r="HN14" t="s">
        <v>102</v>
      </c>
      <c r="HO14" t="s">
        <v>102</v>
      </c>
      <c r="HP14" t="s">
        <v>102</v>
      </c>
      <c r="HQ14" t="s">
        <v>102</v>
      </c>
      <c r="HR14" t="s">
        <v>102</v>
      </c>
      <c r="HS14" t="s">
        <v>102</v>
      </c>
      <c r="HT14" t="s">
        <v>102</v>
      </c>
      <c r="HU14" t="s">
        <v>102</v>
      </c>
      <c r="HV14" t="s">
        <v>102</v>
      </c>
      <c r="HW14" t="s">
        <v>102</v>
      </c>
      <c r="HX14" t="s">
        <v>102</v>
      </c>
      <c r="HY14" t="s">
        <v>102</v>
      </c>
      <c r="HZ14" t="s">
        <v>102</v>
      </c>
      <c r="IA14" t="s">
        <v>102</v>
      </c>
      <c r="IB14" t="s">
        <v>102</v>
      </c>
      <c r="IC14" t="s">
        <v>102</v>
      </c>
      <c r="ID14" t="s">
        <v>103</v>
      </c>
      <c r="IE14" t="s">
        <v>103</v>
      </c>
      <c r="IF14" t="s">
        <v>103</v>
      </c>
      <c r="IG14" t="s">
        <v>103</v>
      </c>
      <c r="IH14" t="s">
        <v>103</v>
      </c>
      <c r="II14" t="s">
        <v>103</v>
      </c>
      <c r="IJ14" t="s">
        <v>103</v>
      </c>
      <c r="IK14" t="s">
        <v>103</v>
      </c>
      <c r="IL14" t="s">
        <v>103</v>
      </c>
      <c r="IM14" t="s">
        <v>103</v>
      </c>
      <c r="IN14" t="s">
        <v>103</v>
      </c>
      <c r="IO14" t="s">
        <v>103</v>
      </c>
      <c r="IP14" t="s">
        <v>103</v>
      </c>
      <c r="IQ14" t="s">
        <v>103</v>
      </c>
      <c r="IR14" t="s">
        <v>103</v>
      </c>
      <c r="IS14" t="s">
        <v>103</v>
      </c>
      <c r="IT14" t="s">
        <v>103</v>
      </c>
      <c r="IU14" t="s">
        <v>103</v>
      </c>
      <c r="IV14" t="s">
        <v>103</v>
      </c>
      <c r="IW14" t="s">
        <v>104</v>
      </c>
      <c r="IX14" t="s">
        <v>104</v>
      </c>
      <c r="IY14" t="s">
        <v>104</v>
      </c>
      <c r="IZ14" t="s">
        <v>104</v>
      </c>
      <c r="JA14" t="s">
        <v>104</v>
      </c>
      <c r="JB14" t="s">
        <v>104</v>
      </c>
      <c r="JC14" t="s">
        <v>104</v>
      </c>
      <c r="JD14" t="s">
        <v>104</v>
      </c>
      <c r="JE14" t="s">
        <v>104</v>
      </c>
      <c r="JF14" t="s">
        <v>104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104</v>
      </c>
      <c r="JM14" t="s">
        <v>104</v>
      </c>
      <c r="JN14" t="s">
        <v>104</v>
      </c>
      <c r="JO14" t="s">
        <v>105</v>
      </c>
      <c r="JP14" t="s">
        <v>105</v>
      </c>
      <c r="JQ14" t="s">
        <v>105</v>
      </c>
      <c r="JR14" t="s">
        <v>105</v>
      </c>
      <c r="JS14" t="s">
        <v>105</v>
      </c>
      <c r="JT14" t="s">
        <v>105</v>
      </c>
      <c r="JU14" t="s">
        <v>105</v>
      </c>
      <c r="JV14" t="s">
        <v>105</v>
      </c>
      <c r="JW14" t="s">
        <v>106</v>
      </c>
      <c r="JX14" t="s">
        <v>106</v>
      </c>
      <c r="JY14" t="s">
        <v>106</v>
      </c>
      <c r="JZ14" t="s">
        <v>106</v>
      </c>
      <c r="KA14" t="s">
        <v>106</v>
      </c>
      <c r="KB14" t="s">
        <v>106</v>
      </c>
      <c r="KC14" t="s">
        <v>106</v>
      </c>
      <c r="KD14" t="s">
        <v>106</v>
      </c>
      <c r="KE14" t="s">
        <v>106</v>
      </c>
      <c r="KF14" t="s">
        <v>106</v>
      </c>
      <c r="KG14" t="s">
        <v>106</v>
      </c>
      <c r="KH14" t="s">
        <v>106</v>
      </c>
      <c r="KI14" t="s">
        <v>106</v>
      </c>
      <c r="KJ14" t="s">
        <v>106</v>
      </c>
      <c r="KK14" t="s">
        <v>106</v>
      </c>
      <c r="KL14" t="s">
        <v>106</v>
      </c>
    </row>
    <row r="15" spans="1:298" x14ac:dyDescent="0.2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  <c r="R15" t="s">
        <v>124</v>
      </c>
      <c r="S15" t="s">
        <v>125</v>
      </c>
      <c r="T15" t="s">
        <v>126</v>
      </c>
      <c r="U15" t="s">
        <v>127</v>
      </c>
      <c r="V15" t="s">
        <v>128</v>
      </c>
      <c r="W15" t="s">
        <v>129</v>
      </c>
      <c r="X15" t="s">
        <v>130</v>
      </c>
      <c r="Y15" t="s">
        <v>131</v>
      </c>
      <c r="Z15" t="s">
        <v>132</v>
      </c>
      <c r="AA15" t="s">
        <v>133</v>
      </c>
      <c r="AB15" t="s">
        <v>134</v>
      </c>
      <c r="AC15" t="s">
        <v>135</v>
      </c>
      <c r="AD15" t="s">
        <v>136</v>
      </c>
      <c r="AE15" t="s">
        <v>137</v>
      </c>
      <c r="AF15" t="s">
        <v>138</v>
      </c>
      <c r="AG15" t="s">
        <v>139</v>
      </c>
      <c r="AH15" t="s">
        <v>140</v>
      </c>
      <c r="AI15" t="s">
        <v>141</v>
      </c>
      <c r="AJ15" t="s">
        <v>142</v>
      </c>
      <c r="AK15" t="s">
        <v>143</v>
      </c>
      <c r="AL15" t="s">
        <v>144</v>
      </c>
      <c r="AM15" t="s">
        <v>145</v>
      </c>
      <c r="AN15" t="s">
        <v>146</v>
      </c>
      <c r="AO15" t="s">
        <v>147</v>
      </c>
      <c r="AP15" t="s">
        <v>148</v>
      </c>
      <c r="AQ15" t="s">
        <v>149</v>
      </c>
      <c r="AR15" t="s">
        <v>150</v>
      </c>
      <c r="AS15" t="s">
        <v>151</v>
      </c>
      <c r="AT15" t="s">
        <v>89</v>
      </c>
      <c r="AU15" t="s">
        <v>152</v>
      </c>
      <c r="AV15" t="s">
        <v>153</v>
      </c>
      <c r="AW15" t="s">
        <v>154</v>
      </c>
      <c r="AX15" t="s">
        <v>155</v>
      </c>
      <c r="AY15" t="s">
        <v>156</v>
      </c>
      <c r="AZ15" t="s">
        <v>157</v>
      </c>
      <c r="BA15" t="s">
        <v>158</v>
      </c>
      <c r="BB15" t="s">
        <v>159</v>
      </c>
      <c r="BC15" t="s">
        <v>160</v>
      </c>
      <c r="BD15" t="s">
        <v>161</v>
      </c>
      <c r="BE15" t="s">
        <v>162</v>
      </c>
      <c r="BF15" t="s">
        <v>163</v>
      </c>
      <c r="BG15" t="s">
        <v>164</v>
      </c>
      <c r="BH15" t="s">
        <v>165</v>
      </c>
      <c r="BI15" t="s">
        <v>166</v>
      </c>
      <c r="BJ15" t="s">
        <v>167</v>
      </c>
      <c r="BK15" t="s">
        <v>168</v>
      </c>
      <c r="BL15" t="s">
        <v>169</v>
      </c>
      <c r="BM15" t="s">
        <v>170</v>
      </c>
      <c r="BN15" t="s">
        <v>171</v>
      </c>
      <c r="BO15" t="s">
        <v>172</v>
      </c>
      <c r="BP15" t="s">
        <v>173</v>
      </c>
      <c r="BQ15" t="s">
        <v>174</v>
      </c>
      <c r="BR15" t="s">
        <v>175</v>
      </c>
      <c r="BS15" t="s">
        <v>176</v>
      </c>
      <c r="BT15" t="s">
        <v>177</v>
      </c>
      <c r="BU15" t="s">
        <v>178</v>
      </c>
      <c r="BV15" t="s">
        <v>179</v>
      </c>
      <c r="BW15" t="s">
        <v>180</v>
      </c>
      <c r="BX15" t="s">
        <v>181</v>
      </c>
      <c r="BY15" t="s">
        <v>182</v>
      </c>
      <c r="BZ15" t="s">
        <v>183</v>
      </c>
      <c r="CA15" t="s">
        <v>184</v>
      </c>
      <c r="CB15" t="s">
        <v>185</v>
      </c>
      <c r="CC15" t="s">
        <v>186</v>
      </c>
      <c r="CD15" t="s">
        <v>187</v>
      </c>
      <c r="CE15" t="s">
        <v>188</v>
      </c>
      <c r="CF15" t="s">
        <v>189</v>
      </c>
      <c r="CG15" t="s">
        <v>190</v>
      </c>
      <c r="CH15" t="s">
        <v>191</v>
      </c>
      <c r="CI15" t="s">
        <v>192</v>
      </c>
      <c r="CJ15" t="s">
        <v>193</v>
      </c>
      <c r="CK15" t="s">
        <v>194</v>
      </c>
      <c r="CL15" t="s">
        <v>195</v>
      </c>
      <c r="CM15" t="s">
        <v>196</v>
      </c>
      <c r="CN15" t="s">
        <v>197</v>
      </c>
      <c r="CO15" t="s">
        <v>198</v>
      </c>
      <c r="CP15" t="s">
        <v>199</v>
      </c>
      <c r="CQ15" t="s">
        <v>200</v>
      </c>
      <c r="CR15" t="s">
        <v>201</v>
      </c>
      <c r="CS15" t="s">
        <v>202</v>
      </c>
      <c r="CT15" t="s">
        <v>203</v>
      </c>
      <c r="CU15" t="s">
        <v>204</v>
      </c>
      <c r="CV15" t="s">
        <v>184</v>
      </c>
      <c r="CW15" t="s">
        <v>205</v>
      </c>
      <c r="CX15" t="s">
        <v>206</v>
      </c>
      <c r="CY15" t="s">
        <v>207</v>
      </c>
      <c r="CZ15" t="s">
        <v>158</v>
      </c>
      <c r="DA15" t="s">
        <v>208</v>
      </c>
      <c r="DB15" t="s">
        <v>209</v>
      </c>
      <c r="DC15" t="s">
        <v>210</v>
      </c>
      <c r="DD15" t="s">
        <v>211</v>
      </c>
      <c r="DE15" t="s">
        <v>212</v>
      </c>
      <c r="DF15" t="s">
        <v>213</v>
      </c>
      <c r="DG15" t="s">
        <v>214</v>
      </c>
      <c r="DH15" t="s">
        <v>215</v>
      </c>
      <c r="DI15" t="s">
        <v>216</v>
      </c>
      <c r="DJ15" t="s">
        <v>217</v>
      </c>
      <c r="DK15" t="s">
        <v>218</v>
      </c>
      <c r="DL15" t="s">
        <v>219</v>
      </c>
      <c r="DM15" t="s">
        <v>220</v>
      </c>
      <c r="DN15" t="s">
        <v>221</v>
      </c>
      <c r="DO15" t="s">
        <v>222</v>
      </c>
      <c r="DP15" t="s">
        <v>223</v>
      </c>
      <c r="DQ15" t="s">
        <v>224</v>
      </c>
      <c r="DR15" t="s">
        <v>116</v>
      </c>
      <c r="DS15" t="s">
        <v>225</v>
      </c>
      <c r="DT15" t="s">
        <v>226</v>
      </c>
      <c r="DU15" t="s">
        <v>227</v>
      </c>
      <c r="DV15" t="s">
        <v>228</v>
      </c>
      <c r="DW15" t="s">
        <v>229</v>
      </c>
      <c r="DX15" t="s">
        <v>230</v>
      </c>
      <c r="DY15" t="s">
        <v>231</v>
      </c>
      <c r="DZ15" t="s">
        <v>232</v>
      </c>
      <c r="EA15" t="s">
        <v>233</v>
      </c>
      <c r="EB15" t="s">
        <v>234</v>
      </c>
      <c r="EC15" t="s">
        <v>235</v>
      </c>
      <c r="ED15" t="s">
        <v>236</v>
      </c>
      <c r="EE15" t="s">
        <v>237</v>
      </c>
      <c r="EF15" t="s">
        <v>238</v>
      </c>
      <c r="EG15" t="s">
        <v>239</v>
      </c>
      <c r="EH15" t="s">
        <v>240</v>
      </c>
      <c r="EI15" t="s">
        <v>241</v>
      </c>
      <c r="EJ15" t="s">
        <v>242</v>
      </c>
      <c r="EK15" t="s">
        <v>243</v>
      </c>
      <c r="EL15" t="s">
        <v>244</v>
      </c>
      <c r="EM15" t="s">
        <v>245</v>
      </c>
      <c r="EN15" t="s">
        <v>246</v>
      </c>
      <c r="EO15" t="s">
        <v>247</v>
      </c>
      <c r="EP15" t="s">
        <v>248</v>
      </c>
      <c r="EQ15" t="s">
        <v>249</v>
      </c>
      <c r="ER15" t="s">
        <v>250</v>
      </c>
      <c r="ES15" t="s">
        <v>251</v>
      </c>
      <c r="ET15" t="s">
        <v>252</v>
      </c>
      <c r="EU15" t="s">
        <v>253</v>
      </c>
      <c r="EV15" t="s">
        <v>254</v>
      </c>
      <c r="EW15" t="s">
        <v>255</v>
      </c>
      <c r="EX15" t="s">
        <v>256</v>
      </c>
      <c r="EY15" t="s">
        <v>257</v>
      </c>
      <c r="EZ15" t="s">
        <v>258</v>
      </c>
      <c r="FA15" t="s">
        <v>259</v>
      </c>
      <c r="FB15" t="s">
        <v>260</v>
      </c>
      <c r="FC15" t="s">
        <v>261</v>
      </c>
      <c r="FD15" t="s">
        <v>262</v>
      </c>
      <c r="FE15" t="s">
        <v>263</v>
      </c>
      <c r="FF15" t="s">
        <v>264</v>
      </c>
      <c r="FG15" t="s">
        <v>265</v>
      </c>
      <c r="FH15" t="s">
        <v>266</v>
      </c>
      <c r="FI15" t="s">
        <v>267</v>
      </c>
      <c r="FJ15" t="s">
        <v>268</v>
      </c>
      <c r="FK15" t="s">
        <v>269</v>
      </c>
      <c r="FL15" t="s">
        <v>270</v>
      </c>
      <c r="FM15" t="s">
        <v>271</v>
      </c>
      <c r="FN15" t="s">
        <v>272</v>
      </c>
      <c r="FO15" t="s">
        <v>273</v>
      </c>
      <c r="FP15" t="s">
        <v>274</v>
      </c>
      <c r="FQ15" t="s">
        <v>108</v>
      </c>
      <c r="FR15" t="s">
        <v>111</v>
      </c>
      <c r="FS15" t="s">
        <v>275</v>
      </c>
      <c r="FT15" t="s">
        <v>276</v>
      </c>
      <c r="FU15" t="s">
        <v>277</v>
      </c>
      <c r="FV15" t="s">
        <v>278</v>
      </c>
      <c r="FW15" t="s">
        <v>279</v>
      </c>
      <c r="FX15" t="s">
        <v>280</v>
      </c>
      <c r="FY15" t="s">
        <v>281</v>
      </c>
      <c r="FZ15" t="s">
        <v>282</v>
      </c>
      <c r="GA15" t="s">
        <v>283</v>
      </c>
      <c r="GB15" t="s">
        <v>284</v>
      </c>
      <c r="GC15" t="s">
        <v>285</v>
      </c>
      <c r="GD15" t="s">
        <v>286</v>
      </c>
      <c r="GE15" t="s">
        <v>287</v>
      </c>
      <c r="GF15" t="s">
        <v>288</v>
      </c>
      <c r="GG15" t="s">
        <v>289</v>
      </c>
      <c r="GH15" t="s">
        <v>290</v>
      </c>
      <c r="GI15" t="s">
        <v>291</v>
      </c>
      <c r="GJ15" t="s">
        <v>292</v>
      </c>
      <c r="GK15" t="s">
        <v>293</v>
      </c>
      <c r="GL15" t="s">
        <v>294</v>
      </c>
      <c r="GM15" t="s">
        <v>295</v>
      </c>
      <c r="GN15" t="s">
        <v>296</v>
      </c>
      <c r="GO15" t="s">
        <v>297</v>
      </c>
      <c r="GP15" t="s">
        <v>298</v>
      </c>
      <c r="GQ15" t="s">
        <v>299</v>
      </c>
      <c r="GR15" t="s">
        <v>300</v>
      </c>
      <c r="GS15" t="s">
        <v>301</v>
      </c>
      <c r="GT15" t="s">
        <v>302</v>
      </c>
      <c r="GU15" t="s">
        <v>303</v>
      </c>
      <c r="GV15" t="s">
        <v>304</v>
      </c>
      <c r="GW15" t="s">
        <v>305</v>
      </c>
      <c r="GX15" t="s">
        <v>306</v>
      </c>
      <c r="GY15" t="s">
        <v>307</v>
      </c>
      <c r="GZ15" t="s">
        <v>308</v>
      </c>
      <c r="HA15" t="s">
        <v>309</v>
      </c>
      <c r="HB15" t="s">
        <v>310</v>
      </c>
      <c r="HC15" t="s">
        <v>311</v>
      </c>
      <c r="HD15" t="s">
        <v>312</v>
      </c>
      <c r="HE15" t="s">
        <v>313</v>
      </c>
      <c r="HF15" t="s">
        <v>314</v>
      </c>
      <c r="HG15" t="s">
        <v>315</v>
      </c>
      <c r="HH15" t="s">
        <v>316</v>
      </c>
      <c r="HI15" t="s">
        <v>317</v>
      </c>
      <c r="HJ15" t="s">
        <v>318</v>
      </c>
      <c r="HK15" t="s">
        <v>319</v>
      </c>
      <c r="HL15" t="s">
        <v>320</v>
      </c>
      <c r="HM15" t="s">
        <v>321</v>
      </c>
      <c r="HN15" t="s">
        <v>322</v>
      </c>
      <c r="HO15" t="s">
        <v>323</v>
      </c>
      <c r="HP15" t="s">
        <v>324</v>
      </c>
      <c r="HQ15" t="s">
        <v>325</v>
      </c>
      <c r="HR15" t="s">
        <v>326</v>
      </c>
      <c r="HS15" t="s">
        <v>327</v>
      </c>
      <c r="HT15" t="s">
        <v>328</v>
      </c>
      <c r="HU15" t="s">
        <v>329</v>
      </c>
      <c r="HV15" t="s">
        <v>330</v>
      </c>
      <c r="HW15" t="s">
        <v>331</v>
      </c>
      <c r="HX15" t="s">
        <v>332</v>
      </c>
      <c r="HY15" t="s">
        <v>333</v>
      </c>
      <c r="HZ15" t="s">
        <v>334</v>
      </c>
      <c r="IA15" t="s">
        <v>335</v>
      </c>
      <c r="IB15" t="s">
        <v>336</v>
      </c>
      <c r="IC15" t="s">
        <v>337</v>
      </c>
      <c r="ID15" t="s">
        <v>338</v>
      </c>
      <c r="IE15" t="s">
        <v>339</v>
      </c>
      <c r="IF15" t="s">
        <v>340</v>
      </c>
      <c r="IG15" t="s">
        <v>341</v>
      </c>
      <c r="IH15" t="s">
        <v>342</v>
      </c>
      <c r="II15" t="s">
        <v>343</v>
      </c>
      <c r="IJ15" t="s">
        <v>344</v>
      </c>
      <c r="IK15" t="s">
        <v>345</v>
      </c>
      <c r="IL15" t="s">
        <v>346</v>
      </c>
      <c r="IM15" t="s">
        <v>347</v>
      </c>
      <c r="IN15" t="s">
        <v>348</v>
      </c>
      <c r="IO15" t="s">
        <v>349</v>
      </c>
      <c r="IP15" t="s">
        <v>350</v>
      </c>
      <c r="IQ15" t="s">
        <v>351</v>
      </c>
      <c r="IR15" t="s">
        <v>352</v>
      </c>
      <c r="IS15" t="s">
        <v>353</v>
      </c>
      <c r="IT15" t="s">
        <v>354</v>
      </c>
      <c r="IU15" t="s">
        <v>355</v>
      </c>
      <c r="IV15" t="s">
        <v>356</v>
      </c>
      <c r="IW15" t="s">
        <v>357</v>
      </c>
      <c r="IX15" t="s">
        <v>358</v>
      </c>
      <c r="IY15" t="s">
        <v>359</v>
      </c>
      <c r="IZ15" t="s">
        <v>360</v>
      </c>
      <c r="JA15" t="s">
        <v>361</v>
      </c>
      <c r="JB15" t="s">
        <v>362</v>
      </c>
      <c r="JC15" t="s">
        <v>363</v>
      </c>
      <c r="JD15" t="s">
        <v>364</v>
      </c>
      <c r="JE15" t="s">
        <v>365</v>
      </c>
      <c r="JF15" t="s">
        <v>366</v>
      </c>
      <c r="JG15" t="s">
        <v>367</v>
      </c>
      <c r="JH15" t="s">
        <v>368</v>
      </c>
      <c r="JI15" t="s">
        <v>369</v>
      </c>
      <c r="JJ15" t="s">
        <v>370</v>
      </c>
      <c r="JK15" t="s">
        <v>371</v>
      </c>
      <c r="JL15" t="s">
        <v>372</v>
      </c>
      <c r="JM15" t="s">
        <v>373</v>
      </c>
      <c r="JN15" t="s">
        <v>374</v>
      </c>
      <c r="JO15" t="s">
        <v>375</v>
      </c>
      <c r="JP15" t="s">
        <v>376</v>
      </c>
      <c r="JQ15" t="s">
        <v>377</v>
      </c>
      <c r="JR15" t="s">
        <v>378</v>
      </c>
      <c r="JS15" t="s">
        <v>379</v>
      </c>
      <c r="JT15" t="s">
        <v>380</v>
      </c>
      <c r="JU15" t="s">
        <v>381</v>
      </c>
      <c r="JV15" t="s">
        <v>382</v>
      </c>
      <c r="JW15" t="s">
        <v>383</v>
      </c>
      <c r="JX15" t="s">
        <v>384</v>
      </c>
      <c r="JY15" t="s">
        <v>385</v>
      </c>
      <c r="JZ15" t="s">
        <v>386</v>
      </c>
      <c r="KA15" t="s">
        <v>387</v>
      </c>
      <c r="KB15" t="s">
        <v>388</v>
      </c>
      <c r="KC15" t="s">
        <v>389</v>
      </c>
      <c r="KD15" t="s">
        <v>390</v>
      </c>
      <c r="KE15" t="s">
        <v>391</v>
      </c>
      <c r="KF15" t="s">
        <v>392</v>
      </c>
      <c r="KG15" t="s">
        <v>393</v>
      </c>
      <c r="KH15" t="s">
        <v>394</v>
      </c>
      <c r="KI15" t="s">
        <v>395</v>
      </c>
      <c r="KJ15" t="s">
        <v>396</v>
      </c>
      <c r="KK15" t="s">
        <v>397</v>
      </c>
      <c r="KL15" t="s">
        <v>398</v>
      </c>
    </row>
    <row r="16" spans="1:298" x14ac:dyDescent="0.2">
      <c r="B16" t="s">
        <v>399</v>
      </c>
      <c r="C16" t="s">
        <v>399</v>
      </c>
      <c r="F16" t="s">
        <v>399</v>
      </c>
      <c r="J16" t="s">
        <v>399</v>
      </c>
      <c r="K16" t="s">
        <v>400</v>
      </c>
      <c r="L16" t="s">
        <v>401</v>
      </c>
      <c r="M16" t="s">
        <v>402</v>
      </c>
      <c r="N16" t="s">
        <v>403</v>
      </c>
      <c r="O16" t="s">
        <v>403</v>
      </c>
      <c r="P16" t="s">
        <v>232</v>
      </c>
      <c r="Q16" t="s">
        <v>232</v>
      </c>
      <c r="R16" t="s">
        <v>400</v>
      </c>
      <c r="S16" t="s">
        <v>400</v>
      </c>
      <c r="T16" t="s">
        <v>400</v>
      </c>
      <c r="U16" t="s">
        <v>400</v>
      </c>
      <c r="V16" t="s">
        <v>404</v>
      </c>
      <c r="W16" t="s">
        <v>405</v>
      </c>
      <c r="X16" t="s">
        <v>405</v>
      </c>
      <c r="Y16" t="s">
        <v>406</v>
      </c>
      <c r="Z16" t="s">
        <v>407</v>
      </c>
      <c r="AA16" t="s">
        <v>406</v>
      </c>
      <c r="AB16" t="s">
        <v>406</v>
      </c>
      <c r="AC16" t="s">
        <v>406</v>
      </c>
      <c r="AD16" t="s">
        <v>404</v>
      </c>
      <c r="AE16" t="s">
        <v>404</v>
      </c>
      <c r="AF16" t="s">
        <v>404</v>
      </c>
      <c r="AG16" t="s">
        <v>404</v>
      </c>
      <c r="AH16" t="s">
        <v>402</v>
      </c>
      <c r="AI16" t="s">
        <v>401</v>
      </c>
      <c r="AJ16" t="s">
        <v>402</v>
      </c>
      <c r="AK16" t="s">
        <v>403</v>
      </c>
      <c r="AL16" t="s">
        <v>403</v>
      </c>
      <c r="AM16" t="s">
        <v>408</v>
      </c>
      <c r="AN16" t="s">
        <v>409</v>
      </c>
      <c r="AO16" t="s">
        <v>401</v>
      </c>
      <c r="AP16" t="s">
        <v>410</v>
      </c>
      <c r="AQ16" t="s">
        <v>410</v>
      </c>
      <c r="AR16" t="s">
        <v>411</v>
      </c>
      <c r="AS16" t="s">
        <v>409</v>
      </c>
      <c r="AT16" t="s">
        <v>412</v>
      </c>
      <c r="AU16" t="s">
        <v>407</v>
      </c>
      <c r="AW16" t="s">
        <v>407</v>
      </c>
      <c r="AX16" t="s">
        <v>412</v>
      </c>
      <c r="BD16" t="s">
        <v>402</v>
      </c>
      <c r="BK16" t="s">
        <v>402</v>
      </c>
      <c r="BL16" t="s">
        <v>402</v>
      </c>
      <c r="BM16" t="s">
        <v>402</v>
      </c>
      <c r="BN16" t="s">
        <v>413</v>
      </c>
      <c r="CB16" t="s">
        <v>414</v>
      </c>
      <c r="CD16" t="s">
        <v>414</v>
      </c>
      <c r="CE16" t="s">
        <v>402</v>
      </c>
      <c r="CH16" t="s">
        <v>414</v>
      </c>
      <c r="CI16" t="s">
        <v>407</v>
      </c>
      <c r="CL16" t="s">
        <v>415</v>
      </c>
      <c r="CM16" t="s">
        <v>415</v>
      </c>
      <c r="CO16" t="s">
        <v>416</v>
      </c>
      <c r="CP16" t="s">
        <v>414</v>
      </c>
      <c r="CR16" t="s">
        <v>414</v>
      </c>
      <c r="CS16" t="s">
        <v>402</v>
      </c>
      <c r="CW16" t="s">
        <v>414</v>
      </c>
      <c r="CY16" t="s">
        <v>417</v>
      </c>
      <c r="DB16" t="s">
        <v>414</v>
      </c>
      <c r="DC16" t="s">
        <v>414</v>
      </c>
      <c r="DE16" t="s">
        <v>414</v>
      </c>
      <c r="DG16" t="s">
        <v>414</v>
      </c>
      <c r="DI16" t="s">
        <v>402</v>
      </c>
      <c r="DJ16" t="s">
        <v>402</v>
      </c>
      <c r="DL16" t="s">
        <v>418</v>
      </c>
      <c r="DM16" t="s">
        <v>419</v>
      </c>
      <c r="DP16" t="s">
        <v>400</v>
      </c>
      <c r="DR16" t="s">
        <v>399</v>
      </c>
      <c r="DS16" t="s">
        <v>403</v>
      </c>
      <c r="DT16" t="s">
        <v>403</v>
      </c>
      <c r="DU16" t="s">
        <v>410</v>
      </c>
      <c r="DV16" t="s">
        <v>410</v>
      </c>
      <c r="DW16" t="s">
        <v>403</v>
      </c>
      <c r="DX16" t="s">
        <v>410</v>
      </c>
      <c r="DY16" t="s">
        <v>412</v>
      </c>
      <c r="DZ16" t="s">
        <v>406</v>
      </c>
      <c r="EA16" t="s">
        <v>406</v>
      </c>
      <c r="EB16" t="s">
        <v>405</v>
      </c>
      <c r="EC16" t="s">
        <v>405</v>
      </c>
      <c r="ED16" t="s">
        <v>405</v>
      </c>
      <c r="EE16" t="s">
        <v>405</v>
      </c>
      <c r="EF16" t="s">
        <v>405</v>
      </c>
      <c r="EG16" t="s">
        <v>420</v>
      </c>
      <c r="EH16" t="s">
        <v>402</v>
      </c>
      <c r="EI16" t="s">
        <v>402</v>
      </c>
      <c r="EJ16" t="s">
        <v>403</v>
      </c>
      <c r="EK16" t="s">
        <v>403</v>
      </c>
      <c r="EL16" t="s">
        <v>403</v>
      </c>
      <c r="EM16" t="s">
        <v>410</v>
      </c>
      <c r="EN16" t="s">
        <v>403</v>
      </c>
      <c r="EO16" t="s">
        <v>410</v>
      </c>
      <c r="EP16" t="s">
        <v>406</v>
      </c>
      <c r="EQ16" t="s">
        <v>406</v>
      </c>
      <c r="ER16" t="s">
        <v>405</v>
      </c>
      <c r="ES16" t="s">
        <v>405</v>
      </c>
      <c r="ET16" t="s">
        <v>402</v>
      </c>
      <c r="EY16" t="s">
        <v>402</v>
      </c>
      <c r="FB16" t="s">
        <v>405</v>
      </c>
      <c r="FC16" t="s">
        <v>405</v>
      </c>
      <c r="FD16" t="s">
        <v>405</v>
      </c>
      <c r="FE16" t="s">
        <v>405</v>
      </c>
      <c r="FF16" t="s">
        <v>405</v>
      </c>
      <c r="FG16" t="s">
        <v>402</v>
      </c>
      <c r="FH16" t="s">
        <v>402</v>
      </c>
      <c r="FI16" t="s">
        <v>402</v>
      </c>
      <c r="FJ16" t="s">
        <v>399</v>
      </c>
      <c r="FM16" t="s">
        <v>421</v>
      </c>
      <c r="FN16" t="s">
        <v>421</v>
      </c>
      <c r="FP16" t="s">
        <v>399</v>
      </c>
      <c r="FQ16" t="s">
        <v>422</v>
      </c>
      <c r="FS16" t="s">
        <v>399</v>
      </c>
      <c r="FT16" t="s">
        <v>399</v>
      </c>
      <c r="FV16" t="s">
        <v>423</v>
      </c>
      <c r="FW16" t="s">
        <v>424</v>
      </c>
      <c r="FX16" t="s">
        <v>423</v>
      </c>
      <c r="FY16" t="s">
        <v>424</v>
      </c>
      <c r="FZ16" t="s">
        <v>423</v>
      </c>
      <c r="GA16" t="s">
        <v>424</v>
      </c>
      <c r="GB16" t="s">
        <v>407</v>
      </c>
      <c r="GC16" t="s">
        <v>407</v>
      </c>
      <c r="GD16" t="s">
        <v>403</v>
      </c>
      <c r="GE16" t="s">
        <v>425</v>
      </c>
      <c r="GF16" t="s">
        <v>403</v>
      </c>
      <c r="GI16" t="s">
        <v>426</v>
      </c>
      <c r="GL16" t="s">
        <v>410</v>
      </c>
      <c r="GM16" t="s">
        <v>427</v>
      </c>
      <c r="GN16" t="s">
        <v>410</v>
      </c>
      <c r="GS16" t="s">
        <v>428</v>
      </c>
      <c r="GT16" t="s">
        <v>428</v>
      </c>
      <c r="HG16" t="s">
        <v>428</v>
      </c>
      <c r="HH16" t="s">
        <v>428</v>
      </c>
      <c r="HI16" t="s">
        <v>429</v>
      </c>
      <c r="HJ16" t="s">
        <v>429</v>
      </c>
      <c r="HK16" t="s">
        <v>405</v>
      </c>
      <c r="HL16" t="s">
        <v>405</v>
      </c>
      <c r="HM16" t="s">
        <v>407</v>
      </c>
      <c r="HN16" t="s">
        <v>405</v>
      </c>
      <c r="HO16" t="s">
        <v>410</v>
      </c>
      <c r="HP16" t="s">
        <v>407</v>
      </c>
      <c r="HQ16" t="s">
        <v>407</v>
      </c>
      <c r="HS16" t="s">
        <v>428</v>
      </c>
      <c r="HT16" t="s">
        <v>428</v>
      </c>
      <c r="HU16" t="s">
        <v>428</v>
      </c>
      <c r="HV16" t="s">
        <v>428</v>
      </c>
      <c r="HW16" t="s">
        <v>428</v>
      </c>
      <c r="HX16" t="s">
        <v>428</v>
      </c>
      <c r="HY16" t="s">
        <v>428</v>
      </c>
      <c r="HZ16" t="s">
        <v>430</v>
      </c>
      <c r="IA16" t="s">
        <v>431</v>
      </c>
      <c r="IB16" t="s">
        <v>430</v>
      </c>
      <c r="IC16" t="s">
        <v>430</v>
      </c>
      <c r="ID16" t="s">
        <v>428</v>
      </c>
      <c r="IE16" t="s">
        <v>428</v>
      </c>
      <c r="IF16" t="s">
        <v>428</v>
      </c>
      <c r="IG16" t="s">
        <v>428</v>
      </c>
      <c r="IH16" t="s">
        <v>428</v>
      </c>
      <c r="II16" t="s">
        <v>428</v>
      </c>
      <c r="IJ16" t="s">
        <v>428</v>
      </c>
      <c r="IK16" t="s">
        <v>428</v>
      </c>
      <c r="IL16" t="s">
        <v>428</v>
      </c>
      <c r="IM16" t="s">
        <v>428</v>
      </c>
      <c r="IN16" t="s">
        <v>428</v>
      </c>
      <c r="IO16" t="s">
        <v>428</v>
      </c>
      <c r="IV16" t="s">
        <v>428</v>
      </c>
      <c r="IW16" t="s">
        <v>407</v>
      </c>
      <c r="IX16" t="s">
        <v>407</v>
      </c>
      <c r="IY16" t="s">
        <v>423</v>
      </c>
      <c r="IZ16" t="s">
        <v>424</v>
      </c>
      <c r="JA16" t="s">
        <v>424</v>
      </c>
      <c r="JE16" t="s">
        <v>424</v>
      </c>
      <c r="JI16" t="s">
        <v>403</v>
      </c>
      <c r="JJ16" t="s">
        <v>403</v>
      </c>
      <c r="JK16" t="s">
        <v>410</v>
      </c>
      <c r="JL16" t="s">
        <v>410</v>
      </c>
      <c r="JM16" t="s">
        <v>432</v>
      </c>
      <c r="JN16" t="s">
        <v>432</v>
      </c>
      <c r="JO16" t="s">
        <v>428</v>
      </c>
      <c r="JP16" t="s">
        <v>428</v>
      </c>
      <c r="JQ16" t="s">
        <v>428</v>
      </c>
      <c r="JR16" t="s">
        <v>428</v>
      </c>
      <c r="JS16" t="s">
        <v>428</v>
      </c>
      <c r="JT16" t="s">
        <v>428</v>
      </c>
      <c r="JU16" t="s">
        <v>405</v>
      </c>
      <c r="JV16" t="s">
        <v>428</v>
      </c>
      <c r="JX16" t="s">
        <v>412</v>
      </c>
      <c r="JY16" t="s">
        <v>412</v>
      </c>
      <c r="JZ16" t="s">
        <v>405</v>
      </c>
      <c r="KA16" t="s">
        <v>405</v>
      </c>
      <c r="KB16" t="s">
        <v>405</v>
      </c>
      <c r="KC16" t="s">
        <v>405</v>
      </c>
      <c r="KD16" t="s">
        <v>405</v>
      </c>
      <c r="KE16" t="s">
        <v>407</v>
      </c>
      <c r="KF16" t="s">
        <v>407</v>
      </c>
      <c r="KG16" t="s">
        <v>407</v>
      </c>
      <c r="KH16" t="s">
        <v>405</v>
      </c>
      <c r="KI16" t="s">
        <v>403</v>
      </c>
      <c r="KJ16" t="s">
        <v>410</v>
      </c>
      <c r="KK16" t="s">
        <v>407</v>
      </c>
      <c r="KL16" t="s">
        <v>407</v>
      </c>
    </row>
    <row r="17" spans="1:298" x14ac:dyDescent="0.2">
      <c r="A17">
        <v>1</v>
      </c>
      <c r="B17">
        <v>1661372256</v>
      </c>
      <c r="C17">
        <v>0</v>
      </c>
      <c r="D17" t="s">
        <v>433</v>
      </c>
      <c r="E17" t="s">
        <v>434</v>
      </c>
      <c r="F17" t="s">
        <v>435</v>
      </c>
      <c r="H17" t="s">
        <v>436</v>
      </c>
      <c r="J17">
        <v>1661372256</v>
      </c>
      <c r="K17">
        <f t="shared" ref="K17:K25" si="0">(L17)/1000</f>
        <v>6.000502068608058E-4</v>
      </c>
      <c r="L17">
        <f t="shared" ref="L17:L25" si="1">IF(DQ17, AO17, AI17)</f>
        <v>0.60005020686080579</v>
      </c>
      <c r="M17">
        <f t="shared" ref="M17:M25" si="2">IF(DQ17, AJ17, AH17)</f>
        <v>-0.30598873145435834</v>
      </c>
      <c r="N17">
        <f t="shared" ref="N17:N25" si="3">DS17 - IF(AV17&gt;1, M17*DM17*100/(AX17*EG17), 0)</f>
        <v>420.15899999999999</v>
      </c>
      <c r="O17">
        <f t="shared" ref="O17:O25" si="4">((U17-K17/2)*N17-M17)/(U17+K17/2)</f>
        <v>422.50332438587378</v>
      </c>
      <c r="P17">
        <f t="shared" ref="P17:P25" si="5">O17*(DZ17+EA17)/1000</f>
        <v>42.57141717773068</v>
      </c>
      <c r="Q17">
        <f t="shared" ref="Q17:Q25" si="6">(DS17 - IF(AV17&gt;1, M17*DM17*100/(AX17*EG17), 0))*(DZ17+EA17)/1000</f>
        <v>42.335203151306104</v>
      </c>
      <c r="R17">
        <f t="shared" ref="R17:R25" si="7">2/((1/T17-1/S17)+SIGN(T17)*SQRT((1/T17-1/S17)*(1/T17-1/S17) + 4*DN17/((DN17+1)*(DN17+1))*(2*1/T17*1/S17-1/S17*1/S17)))</f>
        <v>3.6509096428855081E-2</v>
      </c>
      <c r="S17">
        <f t="shared" ref="S17:S25" si="8">IF(LEFT(DO17,1)&lt;&gt;"0",IF(LEFT(DO17,1)="1",3,DP17),$D$5+$E$5*(EG17*DZ17/($K$5*1000))+$F$5*(EG17*DZ17/($K$5*1000))*MAX(MIN(DM17,$J$5),$I$5)*MAX(MIN(DM17,$J$5),$I$5)+$G$5*MAX(MIN(DM17,$J$5),$I$5)*(EG17*DZ17/($K$5*1000))+$H$5*(EG17*DZ17/($K$5*1000))*(EG17*DZ17/($K$5*1000)))</f>
        <v>2.8455402295530474</v>
      </c>
      <c r="T17">
        <f t="shared" ref="T17:T25" si="9">K17*(1000-(1000*0.61365*EXP(17.502*X17/(240.97+X17))/(DZ17+EA17)+DU17)/2)/(1000*0.61365*EXP(17.502*X17/(240.97+X17))/(DZ17+EA17)-DU17)</f>
        <v>3.6250849171231267E-2</v>
      </c>
      <c r="U17">
        <f t="shared" ref="U17:U25" si="10">1/((DN17+1)/(R17/1.6)+1/(S17/1.37)) + DN17/((DN17+1)/(R17/1.6) + DN17/(S17/1.37))</f>
        <v>2.2679830804969964E-2</v>
      </c>
      <c r="V17">
        <f t="shared" ref="V17:V25" si="11">(DI17*DL17)</f>
        <v>3.9904788143639994E-3</v>
      </c>
      <c r="W17">
        <f t="shared" ref="W17:W25" si="12">(EB17+(V17+2*0.95*0.0000000567*(((EB17+$B$7)+273)^4-(EB17+273)^4)-44100*K17)/(1.84*29.3*S17+8*0.95*0.0000000567*(EB17+273)^3))</f>
        <v>21.818929645866117</v>
      </c>
      <c r="X17">
        <f t="shared" ref="X17:X25" si="13">($C$7*EC17+$D$7*ED17+$E$7*W17)</f>
        <v>23.834900000000001</v>
      </c>
      <c r="Y17">
        <f t="shared" ref="Y17:Y25" si="14">0.61365*EXP(17.502*X17/(240.97+X17))</f>
        <v>2.9654001437203017</v>
      </c>
      <c r="Z17">
        <f t="shared" ref="Z17:Z25" si="15">(AA17/AB17*100)</f>
        <v>50.30204640906161</v>
      </c>
      <c r="AA17">
        <f t="shared" ref="AA17:AA25" si="16">DU17*(DZ17+EA17)/1000</f>
        <v>1.3331247749875301</v>
      </c>
      <c r="AB17">
        <f t="shared" ref="AB17:AB25" si="17">0.61365*EXP(17.502*EB17/(240.97+EB17))</f>
        <v>2.650239642630873</v>
      </c>
      <c r="AC17">
        <f t="shared" ref="AC17:AC25" si="18">(Y17-DU17*(DZ17+EA17)/1000)</f>
        <v>1.6322753687327716</v>
      </c>
      <c r="AD17">
        <f t="shared" ref="AD17:AD25" si="19">(-K17*44100)</f>
        <v>-26.462214122561537</v>
      </c>
      <c r="AE17">
        <f t="shared" ref="AE17:AE25" si="20">2*29.3*S17*0.92*(EB17-X17)</f>
        <v>-284.58859968374213</v>
      </c>
      <c r="AF17">
        <f t="shared" ref="AF17:AF25" si="21">2*0.95*0.0000000567*(((EB17+$B$7)+273)^4-(X17+273)^4)</f>
        <v>-20.712642143009582</v>
      </c>
      <c r="AG17">
        <f t="shared" ref="AG17:AG25" si="22">V17+AF17+AD17+AE17</f>
        <v>-331.75946547049887</v>
      </c>
      <c r="AH17">
        <f t="shared" ref="AH17:AH25" si="23">DY17*AV17*(DT17-DS17*(1000-AV17*DV17)/(1000-AV17*DU17))/(100*DM17)</f>
        <v>-0.80135944251685376</v>
      </c>
      <c r="AI17">
        <f t="shared" ref="AI17:AI25" si="24">1000*DY17*AV17*(DU17-DV17)/(100*DM17*(1000-AV17*DU17))</f>
        <v>0.67432020382069413</v>
      </c>
      <c r="AJ17">
        <f t="shared" ref="AJ17:AJ25" si="25">(AK17 - AL17 - DZ17*1000/(8.314*(EB17+273.15)) * AN17/DY17 * AM17) * DY17/(100*DM17) * (1000 - DV17)/1000</f>
        <v>-0.30598873145435834</v>
      </c>
      <c r="AK17">
        <v>425.57562007594498</v>
      </c>
      <c r="AL17">
        <v>425.81706666666702</v>
      </c>
      <c r="AM17">
        <v>-3.8920832112428402E-2</v>
      </c>
      <c r="AN17">
        <v>67.008680712926406</v>
      </c>
      <c r="AO17">
        <f t="shared" ref="AO17:AO25" si="26">(AQ17 - AP17 + DZ17*1000/(8.314*(EB17+273.15)) * AS17/DY17 * AR17) * DY17/(100*DM17) * 1000/(1000 - AQ17)</f>
        <v>0.60005020686080579</v>
      </c>
      <c r="AP17">
        <v>13.0626766188986</v>
      </c>
      <c r="AQ17">
        <v>13.234147878787899</v>
      </c>
      <c r="AR17">
        <v>-5.00824808543528E-4</v>
      </c>
      <c r="AS17">
        <v>78.673563048602404</v>
      </c>
      <c r="AT17">
        <v>49</v>
      </c>
      <c r="AU17">
        <v>7</v>
      </c>
      <c r="AV17">
        <f t="shared" ref="AV17:AV25" si="27">IF(AT17*$H$13&gt;=AX17,1,(AX17/(AX17-AT17*$H$13)))</f>
        <v>1</v>
      </c>
      <c r="AW17">
        <f t="shared" ref="AW17:AW25" si="28">(AV17-1)*100</f>
        <v>0</v>
      </c>
      <c r="AX17">
        <f t="shared" ref="AX17:AX25" si="29">MAX(0,($B$13+$C$13*EG17)/(1+$D$13*EG17)*DZ17/(EB17+273)*$E$13)</f>
        <v>48772.097121290215</v>
      </c>
      <c r="AY17" t="s">
        <v>437</v>
      </c>
      <c r="AZ17">
        <v>7905.24</v>
      </c>
      <c r="BA17">
        <v>239.99923076923099</v>
      </c>
      <c r="BB17">
        <v>1136.0897083749001</v>
      </c>
      <c r="BC17">
        <f t="shared" ref="BC17:BC25" si="30">1-BA17/BB17</f>
        <v>0.78874975365058653</v>
      </c>
      <c r="BD17">
        <v>-0.30598873145219901</v>
      </c>
      <c r="BE17" t="s">
        <v>438</v>
      </c>
      <c r="BF17" t="s">
        <v>438</v>
      </c>
      <c r="BG17">
        <v>0</v>
      </c>
      <c r="BH17">
        <v>0</v>
      </c>
      <c r="BI17" t="e">
        <f t="shared" ref="BI17:BI25" si="31">1-BG17/BH17</f>
        <v>#DIV/0!</v>
      </c>
      <c r="BJ17">
        <v>0.5</v>
      </c>
      <c r="BK17">
        <f t="shared" ref="BK17:BK25" si="32">DJ17</f>
        <v>2.1002520075599999E-2</v>
      </c>
      <c r="BL17">
        <f t="shared" ref="BL17:BL25" si="33">M17</f>
        <v>-0.30598873145435834</v>
      </c>
      <c r="BM17" t="e">
        <f t="shared" ref="BM17:BM25" si="34">BI17*BJ17*BK17</f>
        <v>#DIV/0!</v>
      </c>
      <c r="BN17">
        <f t="shared" ref="BN17:BN25" si="35">(BL17-BD17)/BK17</f>
        <v>-1.0281281788909375E-10</v>
      </c>
      <c r="BO17" t="e">
        <f t="shared" ref="BO17:BO25" si="36">(BB17-BH17)/BH17</f>
        <v>#DIV/0!</v>
      </c>
      <c r="BP17" t="e">
        <f t="shared" ref="BP17:BP25" si="37">BA17/(BC17+BA17/BH17)</f>
        <v>#DIV/0!</v>
      </c>
      <c r="BQ17" t="s">
        <v>438</v>
      </c>
      <c r="BR17">
        <v>0</v>
      </c>
      <c r="BS17" t="e">
        <f t="shared" ref="BS17:BS25" si="38">IF(BR17&lt;&gt;0, BR17, BP17)</f>
        <v>#DIV/0!</v>
      </c>
      <c r="BT17" t="e">
        <f t="shared" ref="BT17:BT25" si="39">1-BS17/BH17</f>
        <v>#DIV/0!</v>
      </c>
      <c r="BU17" t="e">
        <f t="shared" ref="BU17:BU25" si="40">(BH17-BG17)/(BH17-BS17)</f>
        <v>#DIV/0!</v>
      </c>
      <c r="BV17" t="e">
        <f t="shared" ref="BV17:BV25" si="41">(BB17-BH17)/(BB17-BS17)</f>
        <v>#DIV/0!</v>
      </c>
      <c r="BW17">
        <f t="shared" ref="BW17:BW25" si="42">(BH17-BG17)/(BH17-BA17)</f>
        <v>0</v>
      </c>
      <c r="BX17">
        <f t="shared" ref="BX17:BX25" si="43">(BB17-BH17)/(BB17-BA17)</f>
        <v>1.2678292390858821</v>
      </c>
      <c r="BY17" t="e">
        <f t="shared" ref="BY17:BY25" si="44">(BU17*BS17/BG17)</f>
        <v>#DIV/0!</v>
      </c>
      <c r="BZ17" t="e">
        <f t="shared" ref="BZ17:BZ25" si="45">(1-BY17)</f>
        <v>#DIV/0!</v>
      </c>
      <c r="CA17">
        <v>1076</v>
      </c>
      <c r="CB17">
        <v>290</v>
      </c>
      <c r="CC17">
        <v>1096.1600000000001</v>
      </c>
      <c r="CD17">
        <v>275</v>
      </c>
      <c r="CE17">
        <v>7905.24</v>
      </c>
      <c r="CF17">
        <v>1097.27</v>
      </c>
      <c r="CG17">
        <v>-1.1100000000000001</v>
      </c>
      <c r="CH17">
        <v>300</v>
      </c>
      <c r="CI17">
        <v>24</v>
      </c>
      <c r="CJ17">
        <v>1136.0897083749001</v>
      </c>
      <c r="CK17">
        <v>2.0216378867929601</v>
      </c>
      <c r="CL17">
        <v>-30.6854112722277</v>
      </c>
      <c r="CM17">
        <v>1.3839083530454701</v>
      </c>
      <c r="CN17">
        <v>0.94611677999249599</v>
      </c>
      <c r="CO17">
        <v>-6.5500020022246901E-3</v>
      </c>
      <c r="CP17">
        <v>290</v>
      </c>
      <c r="CQ17">
        <v>1078.9100000000001</v>
      </c>
      <c r="CR17">
        <v>615</v>
      </c>
      <c r="CS17">
        <v>7900.99</v>
      </c>
      <c r="CT17">
        <v>1097.25</v>
      </c>
      <c r="CU17">
        <v>-18.34</v>
      </c>
      <c r="DI17">
        <f t="shared" ref="DI17:DI25" si="46">$B$11*EH17+$C$11*EI17+$F$11*ET17*(1-EW17)</f>
        <v>5.0002999999999999E-2</v>
      </c>
      <c r="DJ17">
        <f t="shared" ref="DJ17:DJ25" si="47">DI17*DK17</f>
        <v>2.1002520075599999E-2</v>
      </c>
      <c r="DK17">
        <f t="shared" ref="DK17:DK25" si="48">($B$11*$D$9+$C$11*$D$9+$F$11*((FG17+EY17)/MAX(FG17+EY17+FH17, 0.1)*$I$9+FH17/MAX(FG17+EY17+FH17, 0.1)*$J$9))/($B$11+$C$11+$F$11)</f>
        <v>0.42002519999999999</v>
      </c>
      <c r="DL17">
        <f t="shared" ref="DL17:DL25" si="49">($B$11*$K$9+$C$11*$K$9+$F$11*((FG17+EY17)/MAX(FG17+EY17+FH17, 0.1)*$P$9+FH17/MAX(FG17+EY17+FH17, 0.1)*$Q$9))/($B$11+$C$11+$F$11)</f>
        <v>7.9804787999999988E-2</v>
      </c>
      <c r="DM17">
        <v>2</v>
      </c>
      <c r="DN17">
        <v>0.5</v>
      </c>
      <c r="DO17" t="s">
        <v>439</v>
      </c>
      <c r="DP17">
        <v>2</v>
      </c>
      <c r="DQ17" t="b">
        <v>1</v>
      </c>
      <c r="DR17">
        <v>1661372256</v>
      </c>
      <c r="DS17">
        <v>420.15899999999999</v>
      </c>
      <c r="DT17">
        <v>420.01100000000002</v>
      </c>
      <c r="DU17">
        <v>13.230700000000001</v>
      </c>
      <c r="DV17">
        <v>13.0406</v>
      </c>
      <c r="DW17">
        <v>422.34699999999998</v>
      </c>
      <c r="DX17">
        <v>13.327999999999999</v>
      </c>
      <c r="DY17">
        <v>700.05100000000004</v>
      </c>
      <c r="DZ17">
        <v>100.68600000000001</v>
      </c>
      <c r="EA17">
        <v>7.3957899999999993E-2</v>
      </c>
      <c r="EB17">
        <v>21.979800000000001</v>
      </c>
      <c r="EC17">
        <v>23.834900000000001</v>
      </c>
      <c r="ED17">
        <v>999.9</v>
      </c>
      <c r="EE17">
        <v>0</v>
      </c>
      <c r="EF17">
        <v>0</v>
      </c>
      <c r="EG17">
        <v>8980.6200000000008</v>
      </c>
      <c r="EH17">
        <v>0</v>
      </c>
      <c r="EI17">
        <v>2.2241399999999998</v>
      </c>
      <c r="EJ17">
        <v>0.14785799999999999</v>
      </c>
      <c r="EK17">
        <v>425.79199999999997</v>
      </c>
      <c r="EL17">
        <v>425.56099999999998</v>
      </c>
      <c r="EM17">
        <v>0.190083</v>
      </c>
      <c r="EN17">
        <v>420.01100000000002</v>
      </c>
      <c r="EO17">
        <v>13.0406</v>
      </c>
      <c r="EP17">
        <v>1.3321499999999999</v>
      </c>
      <c r="EQ17">
        <v>1.31301</v>
      </c>
      <c r="ER17">
        <v>11.166600000000001</v>
      </c>
      <c r="ES17">
        <v>10.948700000000001</v>
      </c>
      <c r="ET17">
        <v>5.0002999999999999E-2</v>
      </c>
      <c r="EU17">
        <v>0</v>
      </c>
      <c r="EV17">
        <v>0</v>
      </c>
      <c r="EW17">
        <v>0</v>
      </c>
      <c r="EX17">
        <v>238.16</v>
      </c>
      <c r="EY17">
        <v>5.0002999999999999E-2</v>
      </c>
      <c r="EZ17">
        <v>-7.77</v>
      </c>
      <c r="FA17">
        <v>-3.42</v>
      </c>
      <c r="FB17">
        <v>34.5</v>
      </c>
      <c r="FC17">
        <v>39.061999999999998</v>
      </c>
      <c r="FD17">
        <v>37.125</v>
      </c>
      <c r="FE17">
        <v>39</v>
      </c>
      <c r="FF17">
        <v>36.811999999999998</v>
      </c>
      <c r="FG17">
        <v>0</v>
      </c>
      <c r="FH17">
        <v>0</v>
      </c>
      <c r="FI17">
        <v>0</v>
      </c>
      <c r="FJ17">
        <v>2655.5999999046298</v>
      </c>
      <c r="FK17">
        <v>0</v>
      </c>
      <c r="FL17">
        <v>239.99923076923099</v>
      </c>
      <c r="FM17">
        <v>-7.4741879534469202</v>
      </c>
      <c r="FN17">
        <v>3.6851280935339101</v>
      </c>
      <c r="FO17">
        <v>-10.6280769230769</v>
      </c>
      <c r="FP17">
        <v>15</v>
      </c>
      <c r="FQ17">
        <v>1661372205</v>
      </c>
      <c r="FR17" t="s">
        <v>440</v>
      </c>
      <c r="FS17">
        <v>1661372194</v>
      </c>
      <c r="FT17">
        <v>1661372205</v>
      </c>
      <c r="FU17">
        <v>1</v>
      </c>
      <c r="FV17">
        <v>0.29699999999999999</v>
      </c>
      <c r="FW17">
        <v>-3.0000000000000001E-3</v>
      </c>
      <c r="FX17">
        <v>-2.1880000000000002</v>
      </c>
      <c r="FY17">
        <v>-0.126</v>
      </c>
      <c r="FZ17">
        <v>421</v>
      </c>
      <c r="GA17">
        <v>12</v>
      </c>
      <c r="GB17">
        <v>0.4</v>
      </c>
      <c r="GC17">
        <v>0.03</v>
      </c>
      <c r="GD17">
        <v>0.179957818095238</v>
      </c>
      <c r="GE17">
        <v>0.66181676727272698</v>
      </c>
      <c r="GF17">
        <v>8.8108415630633499E-2</v>
      </c>
      <c r="GG17">
        <v>0</v>
      </c>
      <c r="GH17">
        <v>240.60382352941201</v>
      </c>
      <c r="GI17">
        <v>-9.2719632629333706</v>
      </c>
      <c r="GJ17">
        <v>2.1084075600904</v>
      </c>
      <c r="GK17">
        <v>0</v>
      </c>
      <c r="GL17">
        <v>0.14463860476190499</v>
      </c>
      <c r="GM17">
        <v>0.192742332467533</v>
      </c>
      <c r="GN17">
        <v>2.6544889488212299E-2</v>
      </c>
      <c r="GO17">
        <v>0</v>
      </c>
      <c r="GP17">
        <v>0</v>
      </c>
      <c r="GQ17">
        <v>3</v>
      </c>
      <c r="GR17" t="s">
        <v>441</v>
      </c>
      <c r="GS17">
        <v>3.3279200000000002</v>
      </c>
      <c r="GT17">
        <v>2.8124199999999999</v>
      </c>
      <c r="GU17">
        <v>0.10280499999999999</v>
      </c>
      <c r="GV17">
        <v>0.102339</v>
      </c>
      <c r="GW17">
        <v>7.6254199999999994E-2</v>
      </c>
      <c r="GX17">
        <v>7.4817599999999998E-2</v>
      </c>
      <c r="GY17">
        <v>31383.8</v>
      </c>
      <c r="GZ17">
        <v>28418.7</v>
      </c>
      <c r="HA17">
        <v>31201.8</v>
      </c>
      <c r="HB17">
        <v>28976.5</v>
      </c>
      <c r="HC17">
        <v>38424</v>
      </c>
      <c r="HD17">
        <v>36475.5</v>
      </c>
      <c r="HE17">
        <v>44243.7</v>
      </c>
      <c r="HF17">
        <v>42098.400000000001</v>
      </c>
      <c r="HG17">
        <v>2.3302999999999998</v>
      </c>
      <c r="HH17">
        <v>2.3762500000000002</v>
      </c>
      <c r="HI17">
        <v>0.11494</v>
      </c>
      <c r="HJ17">
        <v>0</v>
      </c>
      <c r="HK17">
        <v>21.942499999999999</v>
      </c>
      <c r="HL17">
        <v>999.9</v>
      </c>
      <c r="HM17">
        <v>50.195</v>
      </c>
      <c r="HN17">
        <v>31.209</v>
      </c>
      <c r="HO17">
        <v>22.760400000000001</v>
      </c>
      <c r="HP17">
        <v>50.307299999999998</v>
      </c>
      <c r="HQ17">
        <v>34.495199999999997</v>
      </c>
      <c r="HR17">
        <v>2</v>
      </c>
      <c r="HS17">
        <v>-3.4100600000000002E-2</v>
      </c>
      <c r="HT17">
        <v>2.3155600000000001</v>
      </c>
      <c r="HU17">
        <v>20.246099999999998</v>
      </c>
      <c r="HV17">
        <v>5.2261300000000004</v>
      </c>
      <c r="HW17">
        <v>11.9855</v>
      </c>
      <c r="HX17">
        <v>4.9908000000000001</v>
      </c>
      <c r="HY17">
        <v>3.2955000000000001</v>
      </c>
      <c r="HZ17">
        <v>9999</v>
      </c>
      <c r="IA17">
        <v>2.2999999999999998</v>
      </c>
      <c r="IB17">
        <v>8994.6</v>
      </c>
      <c r="IC17">
        <v>-30441.3</v>
      </c>
      <c r="ID17">
        <v>1.8775900000000001</v>
      </c>
      <c r="IE17">
        <v>1.87652</v>
      </c>
      <c r="IF17">
        <v>1.8751</v>
      </c>
      <c r="IG17">
        <v>1.8771599999999999</v>
      </c>
      <c r="IH17">
        <v>1.8778999999999999</v>
      </c>
      <c r="II17">
        <v>1.87531</v>
      </c>
      <c r="IJ17">
        <v>1.8794</v>
      </c>
      <c r="IK17">
        <v>1.8809400000000001</v>
      </c>
      <c r="IL17">
        <v>5</v>
      </c>
      <c r="IM17">
        <v>0</v>
      </c>
      <c r="IN17">
        <v>0</v>
      </c>
      <c r="IO17">
        <v>0</v>
      </c>
      <c r="IP17" t="s">
        <v>442</v>
      </c>
      <c r="IQ17" t="s">
        <v>443</v>
      </c>
      <c r="IR17" t="s">
        <v>444</v>
      </c>
      <c r="IS17" t="s">
        <v>445</v>
      </c>
      <c r="IT17" t="s">
        <v>445</v>
      </c>
      <c r="IU17" t="s">
        <v>444</v>
      </c>
      <c r="IV17">
        <v>0</v>
      </c>
      <c r="IW17">
        <v>100</v>
      </c>
      <c r="IX17">
        <v>100</v>
      </c>
      <c r="IY17">
        <v>-2.1880000000000002</v>
      </c>
      <c r="IZ17">
        <v>-9.7299999999999998E-2</v>
      </c>
      <c r="JA17">
        <v>-2.1880909090909899</v>
      </c>
      <c r="JB17">
        <v>0</v>
      </c>
      <c r="JC17">
        <v>0</v>
      </c>
      <c r="JD17">
        <v>0</v>
      </c>
      <c r="JE17">
        <v>-0.21823032316350199</v>
      </c>
      <c r="JF17">
        <v>-4.04678581008747E-3</v>
      </c>
      <c r="JG17">
        <v>1.0821509135867399E-3</v>
      </c>
      <c r="JH17">
        <v>-7.3057732816702703E-6</v>
      </c>
      <c r="JI17">
        <v>2</v>
      </c>
      <c r="JJ17">
        <v>9</v>
      </c>
      <c r="JK17">
        <v>2</v>
      </c>
      <c r="JL17">
        <v>33</v>
      </c>
      <c r="JM17">
        <v>1</v>
      </c>
      <c r="JN17">
        <v>0.8</v>
      </c>
      <c r="JO17">
        <v>0.161133</v>
      </c>
      <c r="JP17">
        <v>4.99878</v>
      </c>
      <c r="JQ17">
        <v>2.2485400000000002</v>
      </c>
      <c r="JR17">
        <v>2.5939899999999998</v>
      </c>
      <c r="JS17">
        <v>2.19482</v>
      </c>
      <c r="JT17">
        <v>2.34131</v>
      </c>
      <c r="JU17">
        <v>33.087499999999999</v>
      </c>
      <c r="JV17">
        <v>24.280100000000001</v>
      </c>
      <c r="JW17">
        <v>2</v>
      </c>
      <c r="JX17">
        <v>684.46</v>
      </c>
      <c r="JY17">
        <v>787.73800000000006</v>
      </c>
      <c r="JZ17">
        <v>19.015599999999999</v>
      </c>
      <c r="KA17">
        <v>26.808900000000001</v>
      </c>
      <c r="KB17">
        <v>30</v>
      </c>
      <c r="KC17">
        <v>26.747900000000001</v>
      </c>
      <c r="KD17">
        <v>26.723099999999999</v>
      </c>
      <c r="KE17">
        <v>-1</v>
      </c>
      <c r="KF17">
        <v>49.848199999999999</v>
      </c>
      <c r="KG17">
        <v>82.640299999999996</v>
      </c>
      <c r="KH17">
        <v>19.023700000000002</v>
      </c>
      <c r="KI17">
        <v>420</v>
      </c>
      <c r="KJ17">
        <v>13.0123</v>
      </c>
      <c r="KK17">
        <v>99.696700000000007</v>
      </c>
      <c r="KL17">
        <v>96.513300000000001</v>
      </c>
    </row>
    <row r="18" spans="1:298" x14ac:dyDescent="0.2">
      <c r="A18">
        <v>2</v>
      </c>
      <c r="B18">
        <v>1661373319</v>
      </c>
      <c r="C18">
        <v>1063</v>
      </c>
      <c r="D18" t="s">
        <v>446</v>
      </c>
      <c r="E18" t="s">
        <v>447</v>
      </c>
      <c r="F18" t="s">
        <v>435</v>
      </c>
      <c r="H18" t="s">
        <v>436</v>
      </c>
      <c r="J18">
        <v>1661373319</v>
      </c>
      <c r="K18">
        <f t="shared" si="0"/>
        <v>5.584225068183896E-4</v>
      </c>
      <c r="L18">
        <f t="shared" si="1"/>
        <v>0.55842250681838956</v>
      </c>
      <c r="M18">
        <f t="shared" si="2"/>
        <v>3.4944747218378076</v>
      </c>
      <c r="N18">
        <f t="shared" si="3"/>
        <v>419.51499999999999</v>
      </c>
      <c r="O18">
        <f t="shared" si="4"/>
        <v>220.04818622088882</v>
      </c>
      <c r="P18">
        <f t="shared" si="5"/>
        <v>22.169055458722919</v>
      </c>
      <c r="Q18">
        <f t="shared" si="6"/>
        <v>42.264612403713997</v>
      </c>
      <c r="R18">
        <f t="shared" si="7"/>
        <v>2.9608789809812144E-2</v>
      </c>
      <c r="S18">
        <f t="shared" si="8"/>
        <v>2.8439180883802231</v>
      </c>
      <c r="T18">
        <f t="shared" si="9"/>
        <v>2.9438594315500253E-2</v>
      </c>
      <c r="U18">
        <f t="shared" si="10"/>
        <v>1.8414331141642638E-2</v>
      </c>
      <c r="V18">
        <f t="shared" si="11"/>
        <v>226.10203535025144</v>
      </c>
      <c r="W18">
        <f t="shared" si="12"/>
        <v>23.228137498608671</v>
      </c>
      <c r="X18">
        <f t="shared" si="13"/>
        <v>25.097300000000001</v>
      </c>
      <c r="Y18">
        <f t="shared" si="14"/>
        <v>3.1981695196508255</v>
      </c>
      <c r="Z18">
        <f t="shared" si="15"/>
        <v>50.11672669647529</v>
      </c>
      <c r="AA18">
        <f t="shared" si="16"/>
        <v>1.3300535450552</v>
      </c>
      <c r="AB18">
        <f t="shared" si="17"/>
        <v>2.6539114437989477</v>
      </c>
      <c r="AC18">
        <f t="shared" si="18"/>
        <v>1.8681159745956255</v>
      </c>
      <c r="AD18">
        <f t="shared" si="19"/>
        <v>-24.626432550690982</v>
      </c>
      <c r="AE18">
        <f t="shared" si="20"/>
        <v>-474.49879631803918</v>
      </c>
      <c r="AF18">
        <f t="shared" si="21"/>
        <v>-34.78038697530031</v>
      </c>
      <c r="AG18">
        <f t="shared" si="22"/>
        <v>-307.80358049377901</v>
      </c>
      <c r="AH18">
        <f t="shared" si="23"/>
        <v>4.2158628552188109</v>
      </c>
      <c r="AI18">
        <f t="shared" si="24"/>
        <v>0.49545962547552613</v>
      </c>
      <c r="AJ18">
        <f t="shared" si="25"/>
        <v>3.4944747218378076</v>
      </c>
      <c r="AK18">
        <v>426.44815008463797</v>
      </c>
      <c r="AL18">
        <v>425.25827878787902</v>
      </c>
      <c r="AM18">
        <v>4.5366112506523802E-2</v>
      </c>
      <c r="AN18">
        <v>67.008680712926406</v>
      </c>
      <c r="AO18">
        <f t="shared" si="26"/>
        <v>0.55842250681838956</v>
      </c>
      <c r="AP18">
        <v>13.041285557918799</v>
      </c>
      <c r="AQ18">
        <v>13.198766060606101</v>
      </c>
      <c r="AR18">
        <v>-5.8439144166955698E-6</v>
      </c>
      <c r="AS18">
        <v>78.673563048602404</v>
      </c>
      <c r="AT18">
        <v>24</v>
      </c>
      <c r="AU18">
        <v>3</v>
      </c>
      <c r="AV18">
        <f t="shared" si="27"/>
        <v>1</v>
      </c>
      <c r="AW18">
        <f t="shared" si="28"/>
        <v>0</v>
      </c>
      <c r="AX18">
        <f t="shared" si="29"/>
        <v>48720.464332963689</v>
      </c>
      <c r="AY18" t="s">
        <v>437</v>
      </c>
      <c r="AZ18">
        <v>7905.24</v>
      </c>
      <c r="BA18">
        <v>239.99923076923099</v>
      </c>
      <c r="BB18">
        <v>1136.0897083749001</v>
      </c>
      <c r="BC18">
        <f t="shared" si="30"/>
        <v>0.78874975365058653</v>
      </c>
      <c r="BD18">
        <v>-0.30598873145219901</v>
      </c>
      <c r="BE18" t="s">
        <v>448</v>
      </c>
      <c r="BF18">
        <v>8469.83</v>
      </c>
      <c r="BG18">
        <v>228.47072</v>
      </c>
      <c r="BH18">
        <v>259.60270667563799</v>
      </c>
      <c r="BI18">
        <f t="shared" si="31"/>
        <v>0.11992165672808652</v>
      </c>
      <c r="BJ18">
        <v>0.5</v>
      </c>
      <c r="BK18">
        <f t="shared" si="32"/>
        <v>1025.8499955182651</v>
      </c>
      <c r="BL18">
        <f t="shared" si="33"/>
        <v>3.4944747218378076</v>
      </c>
      <c r="BM18">
        <f t="shared" si="34"/>
        <v>61.510815508525248</v>
      </c>
      <c r="BN18">
        <f t="shared" si="35"/>
        <v>3.7046970511219737E-3</v>
      </c>
      <c r="BO18">
        <f t="shared" si="36"/>
        <v>3.3762629555106813</v>
      </c>
      <c r="BP18">
        <f t="shared" si="37"/>
        <v>140.08529903868464</v>
      </c>
      <c r="BQ18" t="s">
        <v>449</v>
      </c>
      <c r="BR18">
        <v>168.54</v>
      </c>
      <c r="BS18">
        <f t="shared" si="38"/>
        <v>168.54</v>
      </c>
      <c r="BT18">
        <f t="shared" si="39"/>
        <v>0.35077718503689093</v>
      </c>
      <c r="BU18">
        <f t="shared" si="40"/>
        <v>0.34187416355335204</v>
      </c>
      <c r="BV18">
        <f t="shared" si="41"/>
        <v>0.9058831749031403</v>
      </c>
      <c r="BW18">
        <f t="shared" si="42"/>
        <v>1.588085032688674</v>
      </c>
      <c r="BX18">
        <f t="shared" si="43"/>
        <v>0.9781233297347528</v>
      </c>
      <c r="BY18">
        <f t="shared" si="44"/>
        <v>0.25219630561536266</v>
      </c>
      <c r="BZ18">
        <f t="shared" si="45"/>
        <v>0.74780369438463734</v>
      </c>
      <c r="CA18">
        <v>1077</v>
      </c>
      <c r="CB18">
        <v>290</v>
      </c>
      <c r="CC18">
        <v>255.39</v>
      </c>
      <c r="CD18">
        <v>195</v>
      </c>
      <c r="CE18">
        <v>8469.83</v>
      </c>
      <c r="CF18">
        <v>254.51</v>
      </c>
      <c r="CG18">
        <v>0.88</v>
      </c>
      <c r="CH18">
        <v>300</v>
      </c>
      <c r="CI18">
        <v>24.1</v>
      </c>
      <c r="CJ18">
        <v>259.60270667563799</v>
      </c>
      <c r="CK18">
        <v>1.1919041302805999</v>
      </c>
      <c r="CL18">
        <v>-4.3157469656914902</v>
      </c>
      <c r="CM18">
        <v>0.89366867344149004</v>
      </c>
      <c r="CN18">
        <v>0.454421056937304</v>
      </c>
      <c r="CO18">
        <v>-6.03324961067852E-3</v>
      </c>
      <c r="CP18">
        <v>290</v>
      </c>
      <c r="CQ18">
        <v>254.71</v>
      </c>
      <c r="CR18">
        <v>685</v>
      </c>
      <c r="CS18">
        <v>8454.9699999999993</v>
      </c>
      <c r="CT18">
        <v>254.5</v>
      </c>
      <c r="CU18">
        <v>0.21</v>
      </c>
      <c r="DI18">
        <f t="shared" si="46"/>
        <v>1199.9100000000001</v>
      </c>
      <c r="DJ18">
        <f t="shared" si="47"/>
        <v>1025.8499955182651</v>
      </c>
      <c r="DK18">
        <f t="shared" si="48"/>
        <v>0.85493911669897327</v>
      </c>
      <c r="DL18">
        <f t="shared" si="49"/>
        <v>0.18843249522901837</v>
      </c>
      <c r="DM18">
        <v>2</v>
      </c>
      <c r="DN18">
        <v>0.5</v>
      </c>
      <c r="DO18" t="s">
        <v>439</v>
      </c>
      <c r="DP18">
        <v>2</v>
      </c>
      <c r="DQ18" t="b">
        <v>1</v>
      </c>
      <c r="DR18">
        <v>1661373319</v>
      </c>
      <c r="DS18">
        <v>419.51499999999999</v>
      </c>
      <c r="DT18">
        <v>420.779</v>
      </c>
      <c r="DU18">
        <v>13.202</v>
      </c>
      <c r="DV18">
        <v>13.0623</v>
      </c>
      <c r="DW18">
        <v>421.82</v>
      </c>
      <c r="DX18">
        <v>13.297000000000001</v>
      </c>
      <c r="DY18">
        <v>699.95500000000004</v>
      </c>
      <c r="DZ18">
        <v>100.67</v>
      </c>
      <c r="EA18">
        <v>7.6367599999999994E-2</v>
      </c>
      <c r="EB18">
        <v>22.002500000000001</v>
      </c>
      <c r="EC18">
        <v>25.097300000000001</v>
      </c>
      <c r="ED18">
        <v>999.9</v>
      </c>
      <c r="EE18">
        <v>0</v>
      </c>
      <c r="EF18">
        <v>0</v>
      </c>
      <c r="EG18">
        <v>8973.1200000000008</v>
      </c>
      <c r="EH18">
        <v>0</v>
      </c>
      <c r="EI18">
        <v>2.2241399999999998</v>
      </c>
      <c r="EJ18">
        <v>-1.1465799999999999</v>
      </c>
      <c r="EK18">
        <v>425.245</v>
      </c>
      <c r="EL18">
        <v>426.34800000000001</v>
      </c>
      <c r="EM18">
        <v>0.136849</v>
      </c>
      <c r="EN18">
        <v>420.779</v>
      </c>
      <c r="EO18">
        <v>13.0623</v>
      </c>
      <c r="EP18">
        <v>1.3287599999999999</v>
      </c>
      <c r="EQ18">
        <v>1.31498</v>
      </c>
      <c r="ER18">
        <v>11.1281</v>
      </c>
      <c r="ES18">
        <v>10.9712</v>
      </c>
      <c r="ET18">
        <v>1199.9100000000001</v>
      </c>
      <c r="EU18">
        <v>0.499948</v>
      </c>
      <c r="EV18">
        <v>0.50005200000000005</v>
      </c>
      <c r="EW18">
        <v>0</v>
      </c>
      <c r="EX18">
        <v>228.20400000000001</v>
      </c>
      <c r="EY18">
        <v>5.0003000000000002</v>
      </c>
      <c r="EZ18">
        <v>2385.16</v>
      </c>
      <c r="FA18">
        <v>12017.1</v>
      </c>
      <c r="FB18">
        <v>40.5</v>
      </c>
      <c r="FC18">
        <v>42.5</v>
      </c>
      <c r="FD18">
        <v>41.811999999999998</v>
      </c>
      <c r="FE18">
        <v>42.25</v>
      </c>
      <c r="FF18">
        <v>41.936999999999998</v>
      </c>
      <c r="FG18">
        <v>597.39</v>
      </c>
      <c r="FH18">
        <v>597.52</v>
      </c>
      <c r="FI18">
        <v>0</v>
      </c>
      <c r="FJ18">
        <v>1061.9000000953699</v>
      </c>
      <c r="FK18">
        <v>0</v>
      </c>
      <c r="FL18">
        <v>228.47072</v>
      </c>
      <c r="FM18">
        <v>-1.0129230773147999</v>
      </c>
      <c r="FN18">
        <v>-28.194615385783301</v>
      </c>
      <c r="FO18">
        <v>2388.6392000000001</v>
      </c>
      <c r="FP18">
        <v>15</v>
      </c>
      <c r="FQ18">
        <v>1661373338</v>
      </c>
      <c r="FR18" t="s">
        <v>450</v>
      </c>
      <c r="FS18">
        <v>1661373338</v>
      </c>
      <c r="FT18">
        <v>1661373337</v>
      </c>
      <c r="FU18">
        <v>2</v>
      </c>
      <c r="FV18">
        <v>-0.11700000000000001</v>
      </c>
      <c r="FW18">
        <v>6.0000000000000001E-3</v>
      </c>
      <c r="FX18">
        <v>-2.3050000000000002</v>
      </c>
      <c r="FY18">
        <v>-9.5000000000000001E-2</v>
      </c>
      <c r="FZ18">
        <v>420</v>
      </c>
      <c r="GA18">
        <v>13</v>
      </c>
      <c r="GB18">
        <v>0.24</v>
      </c>
      <c r="GC18">
        <v>0.19</v>
      </c>
      <c r="GD18">
        <v>-1.3695984999999999</v>
      </c>
      <c r="GE18">
        <v>-0.52036556390977395</v>
      </c>
      <c r="GF18">
        <v>0.14135410568055701</v>
      </c>
      <c r="GG18">
        <v>0</v>
      </c>
      <c r="GH18">
        <v>228.58447058823501</v>
      </c>
      <c r="GI18">
        <v>-1.3711841087900201</v>
      </c>
      <c r="GJ18">
        <v>0.21927571085335101</v>
      </c>
      <c r="GK18">
        <v>0</v>
      </c>
      <c r="GL18">
        <v>0.15501760000000001</v>
      </c>
      <c r="GM18">
        <v>1.5497233082706801E-2</v>
      </c>
      <c r="GN18">
        <v>6.7927465534936603E-3</v>
      </c>
      <c r="GO18">
        <v>1</v>
      </c>
      <c r="GP18">
        <v>1</v>
      </c>
      <c r="GQ18">
        <v>3</v>
      </c>
      <c r="GR18" t="s">
        <v>451</v>
      </c>
      <c r="GS18">
        <v>3.3278300000000001</v>
      </c>
      <c r="GT18">
        <v>2.8147700000000002</v>
      </c>
      <c r="GU18">
        <v>0.102717</v>
      </c>
      <c r="GV18">
        <v>0.102492</v>
      </c>
      <c r="GW18">
        <v>7.6128399999999999E-2</v>
      </c>
      <c r="GX18">
        <v>7.4916499999999997E-2</v>
      </c>
      <c r="GY18">
        <v>31393.200000000001</v>
      </c>
      <c r="GZ18">
        <v>28416.799999999999</v>
      </c>
      <c r="HA18">
        <v>31207.7</v>
      </c>
      <c r="HB18">
        <v>28979.1</v>
      </c>
      <c r="HC18">
        <v>38436.199999999997</v>
      </c>
      <c r="HD18">
        <v>36474</v>
      </c>
      <c r="HE18">
        <v>44251.7</v>
      </c>
      <c r="HF18">
        <v>42101.1</v>
      </c>
      <c r="HG18">
        <v>2.3667500000000001</v>
      </c>
      <c r="HH18">
        <v>2.3764699999999999</v>
      </c>
      <c r="HI18">
        <v>0.22776099999999999</v>
      </c>
      <c r="HJ18">
        <v>0</v>
      </c>
      <c r="HK18">
        <v>21.3492</v>
      </c>
      <c r="HL18">
        <v>999.9</v>
      </c>
      <c r="HM18">
        <v>44.573</v>
      </c>
      <c r="HN18">
        <v>30.776</v>
      </c>
      <c r="HO18">
        <v>19.7196</v>
      </c>
      <c r="HP18">
        <v>50.037300000000002</v>
      </c>
      <c r="HQ18">
        <v>34.6755</v>
      </c>
      <c r="HR18">
        <v>2</v>
      </c>
      <c r="HS18">
        <v>-3.5274399999999997E-2</v>
      </c>
      <c r="HT18">
        <v>3.7570800000000002</v>
      </c>
      <c r="HU18">
        <v>20.2056</v>
      </c>
      <c r="HV18">
        <v>5.2267200000000003</v>
      </c>
      <c r="HW18">
        <v>11.986000000000001</v>
      </c>
      <c r="HX18">
        <v>4.9912000000000001</v>
      </c>
      <c r="HY18">
        <v>3.2955000000000001</v>
      </c>
      <c r="HZ18">
        <v>9999</v>
      </c>
      <c r="IA18">
        <v>2.6</v>
      </c>
      <c r="IB18">
        <v>8994.6</v>
      </c>
      <c r="IC18">
        <v>-30173.7</v>
      </c>
      <c r="ID18">
        <v>1.8775900000000001</v>
      </c>
      <c r="IE18">
        <v>1.87652</v>
      </c>
      <c r="IF18">
        <v>1.8750500000000001</v>
      </c>
      <c r="IG18">
        <v>1.87714</v>
      </c>
      <c r="IH18">
        <v>1.8778900000000001</v>
      </c>
      <c r="II18">
        <v>1.87531</v>
      </c>
      <c r="IJ18">
        <v>1.87934</v>
      </c>
      <c r="IK18">
        <v>1.88089</v>
      </c>
      <c r="IL18">
        <v>5</v>
      </c>
      <c r="IM18">
        <v>0</v>
      </c>
      <c r="IN18">
        <v>0</v>
      </c>
      <c r="IO18">
        <v>0</v>
      </c>
      <c r="IP18" t="s">
        <v>442</v>
      </c>
      <c r="IQ18" t="s">
        <v>443</v>
      </c>
      <c r="IR18" t="s">
        <v>444</v>
      </c>
      <c r="IS18" t="s">
        <v>445</v>
      </c>
      <c r="IT18" t="s">
        <v>445</v>
      </c>
      <c r="IU18" t="s">
        <v>444</v>
      </c>
      <c r="IV18">
        <v>0</v>
      </c>
      <c r="IW18">
        <v>100</v>
      </c>
      <c r="IX18">
        <v>100</v>
      </c>
      <c r="IY18">
        <v>-2.3050000000000002</v>
      </c>
      <c r="IZ18">
        <v>-9.5000000000000001E-2</v>
      </c>
      <c r="JA18">
        <v>-2.1880909090909899</v>
      </c>
      <c r="JB18">
        <v>0</v>
      </c>
      <c r="JC18">
        <v>0</v>
      </c>
      <c r="JD18">
        <v>0</v>
      </c>
      <c r="JE18">
        <v>-0.21823032316350199</v>
      </c>
      <c r="JF18">
        <v>-4.04678581008747E-3</v>
      </c>
      <c r="JG18">
        <v>1.0821509135867399E-3</v>
      </c>
      <c r="JH18">
        <v>-7.3057732816702703E-6</v>
      </c>
      <c r="JI18">
        <v>2</v>
      </c>
      <c r="JJ18">
        <v>9</v>
      </c>
      <c r="JK18">
        <v>2</v>
      </c>
      <c r="JL18">
        <v>33</v>
      </c>
      <c r="JM18">
        <v>18.8</v>
      </c>
      <c r="JN18">
        <v>18.600000000000001</v>
      </c>
      <c r="JO18">
        <v>0.161133</v>
      </c>
      <c r="JP18">
        <v>4.99878</v>
      </c>
      <c r="JQ18">
        <v>2.2485400000000002</v>
      </c>
      <c r="JR18">
        <v>2.5915499999999998</v>
      </c>
      <c r="JS18">
        <v>2.19482</v>
      </c>
      <c r="JT18">
        <v>2.34375</v>
      </c>
      <c r="JU18">
        <v>33.154499999999999</v>
      </c>
      <c r="JV18">
        <v>24.253900000000002</v>
      </c>
      <c r="JW18">
        <v>2</v>
      </c>
      <c r="JX18">
        <v>712.346</v>
      </c>
      <c r="JY18">
        <v>786.43299999999999</v>
      </c>
      <c r="JZ18">
        <v>16.555299999999999</v>
      </c>
      <c r="KA18">
        <v>26.747699999999998</v>
      </c>
      <c r="KB18">
        <v>30</v>
      </c>
      <c r="KC18">
        <v>26.6509</v>
      </c>
      <c r="KD18">
        <v>26.623799999999999</v>
      </c>
      <c r="KE18">
        <v>-1</v>
      </c>
      <c r="KF18">
        <v>38.0396</v>
      </c>
      <c r="KG18">
        <v>40.509900000000002</v>
      </c>
      <c r="KH18">
        <v>18.648800000000001</v>
      </c>
      <c r="KI18">
        <v>420</v>
      </c>
      <c r="KJ18">
        <v>13.1143</v>
      </c>
      <c r="KK18">
        <v>99.715100000000007</v>
      </c>
      <c r="KL18">
        <v>96.520499999999998</v>
      </c>
    </row>
    <row r="19" spans="1:298" x14ac:dyDescent="0.2">
      <c r="A19">
        <v>3</v>
      </c>
      <c r="B19">
        <v>1661373499.0999999</v>
      </c>
      <c r="C19">
        <v>1243.0999999046301</v>
      </c>
      <c r="D19" t="s">
        <v>452</v>
      </c>
      <c r="E19" t="s">
        <v>453</v>
      </c>
      <c r="F19" t="s">
        <v>435</v>
      </c>
      <c r="H19" t="s">
        <v>436</v>
      </c>
      <c r="J19">
        <v>1661373499.0999999</v>
      </c>
      <c r="K19">
        <f t="shared" si="0"/>
        <v>3.0261638271488357E-4</v>
      </c>
      <c r="L19">
        <f t="shared" si="1"/>
        <v>0.30261638271488356</v>
      </c>
      <c r="M19">
        <f t="shared" si="2"/>
        <v>3.7523564239953044</v>
      </c>
      <c r="N19">
        <f t="shared" si="3"/>
        <v>416.31799999999998</v>
      </c>
      <c r="O19">
        <f t="shared" si="4"/>
        <v>-39.246298390301824</v>
      </c>
      <c r="P19">
        <f t="shared" si="5"/>
        <v>-3.9538307686987677</v>
      </c>
      <c r="Q19">
        <f t="shared" si="6"/>
        <v>41.941558452042202</v>
      </c>
      <c r="R19">
        <f t="shared" si="7"/>
        <v>1.3409105845532844E-2</v>
      </c>
      <c r="S19">
        <f t="shared" si="8"/>
        <v>2.8470481030485706</v>
      </c>
      <c r="T19">
        <f t="shared" si="9"/>
        <v>1.3374118825170197E-2</v>
      </c>
      <c r="U19">
        <f t="shared" si="10"/>
        <v>8.361960045240974E-3</v>
      </c>
      <c r="V19">
        <f t="shared" si="11"/>
        <v>226.15005635190727</v>
      </c>
      <c r="W19">
        <f t="shared" si="12"/>
        <v>26.428632129018652</v>
      </c>
      <c r="X19">
        <f t="shared" si="13"/>
        <v>28.0885</v>
      </c>
      <c r="Y19">
        <f t="shared" si="14"/>
        <v>3.8144623102158199</v>
      </c>
      <c r="Z19">
        <f t="shared" si="15"/>
        <v>49.786427956184582</v>
      </c>
      <c r="AA19">
        <f t="shared" si="16"/>
        <v>1.59613824368615</v>
      </c>
      <c r="AB19">
        <f t="shared" si="17"/>
        <v>3.2059706012467082</v>
      </c>
      <c r="AC19">
        <f t="shared" si="18"/>
        <v>2.2183240665296697</v>
      </c>
      <c r="AD19">
        <f t="shared" si="19"/>
        <v>-13.345382477726366</v>
      </c>
      <c r="AE19">
        <f t="shared" si="20"/>
        <v>-452.84171614528515</v>
      </c>
      <c r="AF19">
        <f t="shared" si="21"/>
        <v>-34.194545807711869</v>
      </c>
      <c r="AG19">
        <f t="shared" si="22"/>
        <v>-274.23158807881612</v>
      </c>
      <c r="AH19">
        <f t="shared" si="23"/>
        <v>3.6562419543536491</v>
      </c>
      <c r="AI19">
        <f t="shared" si="24"/>
        <v>0.20339125535420402</v>
      </c>
      <c r="AJ19">
        <f t="shared" si="25"/>
        <v>3.7523564239953044</v>
      </c>
      <c r="AK19">
        <v>424.075322804108</v>
      </c>
      <c r="AL19">
        <v>423.00764242424202</v>
      </c>
      <c r="AM19">
        <v>-5.6049778141267197E-3</v>
      </c>
      <c r="AN19">
        <v>67.021566297412903</v>
      </c>
      <c r="AO19">
        <f t="shared" si="26"/>
        <v>0.30261638271488356</v>
      </c>
      <c r="AP19">
        <v>15.7559749496995</v>
      </c>
      <c r="AQ19">
        <v>15.841474545454499</v>
      </c>
      <c r="AR19">
        <v>-8.6293489547696497E-5</v>
      </c>
      <c r="AS19">
        <v>78.764590945161899</v>
      </c>
      <c r="AT19">
        <v>23</v>
      </c>
      <c r="AU19">
        <v>3</v>
      </c>
      <c r="AV19">
        <f t="shared" si="27"/>
        <v>1</v>
      </c>
      <c r="AW19">
        <f t="shared" si="28"/>
        <v>0</v>
      </c>
      <c r="AX19">
        <f t="shared" si="29"/>
        <v>48299.240613667476</v>
      </c>
      <c r="AY19" t="s">
        <v>437</v>
      </c>
      <c r="AZ19">
        <v>7905.24</v>
      </c>
      <c r="BA19">
        <v>239.99923076923099</v>
      </c>
      <c r="BB19">
        <v>1136.0897083749001</v>
      </c>
      <c r="BC19">
        <f t="shared" si="30"/>
        <v>0.78874975365058653</v>
      </c>
      <c r="BD19">
        <v>-0.30598873145219901</v>
      </c>
      <c r="BE19" t="s">
        <v>454</v>
      </c>
      <c r="BF19">
        <v>8469.5300000000007</v>
      </c>
      <c r="BG19">
        <v>212.668269230769</v>
      </c>
      <c r="BH19">
        <v>249.64966419437201</v>
      </c>
      <c r="BI19">
        <f t="shared" si="31"/>
        <v>0.1481331652615806</v>
      </c>
      <c r="BJ19">
        <v>0.5</v>
      </c>
      <c r="BK19">
        <f t="shared" si="32"/>
        <v>1026.094495519123</v>
      </c>
      <c r="BL19">
        <f t="shared" si="33"/>
        <v>3.7523564239953044</v>
      </c>
      <c r="BM19">
        <f t="shared" si="34"/>
        <v>75.999312739366218</v>
      </c>
      <c r="BN19">
        <f t="shared" si="35"/>
        <v>3.9551378290888315E-3</v>
      </c>
      <c r="BO19">
        <f t="shared" si="36"/>
        <v>3.5507359765177346</v>
      </c>
      <c r="BP19">
        <f t="shared" si="37"/>
        <v>137.13506324360435</v>
      </c>
      <c r="BQ19" t="s">
        <v>455</v>
      </c>
      <c r="BR19">
        <v>165.31</v>
      </c>
      <c r="BS19">
        <f t="shared" si="38"/>
        <v>165.31</v>
      </c>
      <c r="BT19">
        <f t="shared" si="39"/>
        <v>0.33783207546679062</v>
      </c>
      <c r="BU19">
        <f t="shared" si="40"/>
        <v>0.43848164818838326</v>
      </c>
      <c r="BV19">
        <f t="shared" si="41"/>
        <v>0.91312172734269659</v>
      </c>
      <c r="BW19">
        <f t="shared" si="42"/>
        <v>3.8320967913482722</v>
      </c>
      <c r="BX19">
        <f t="shared" si="43"/>
        <v>0.98923051447781618</v>
      </c>
      <c r="BY19">
        <f t="shared" si="44"/>
        <v>0.34083787639879093</v>
      </c>
      <c r="BZ19">
        <f t="shared" si="45"/>
        <v>0.65916212360120907</v>
      </c>
      <c r="CA19">
        <v>1079</v>
      </c>
      <c r="CB19">
        <v>290</v>
      </c>
      <c r="CC19">
        <v>242.51</v>
      </c>
      <c r="CD19">
        <v>165</v>
      </c>
      <c r="CE19">
        <v>8469.5300000000007</v>
      </c>
      <c r="CF19">
        <v>241.88</v>
      </c>
      <c r="CG19">
        <v>0.63</v>
      </c>
      <c r="CH19">
        <v>300</v>
      </c>
      <c r="CI19">
        <v>24.1</v>
      </c>
      <c r="CJ19">
        <v>249.64966419437201</v>
      </c>
      <c r="CK19">
        <v>1.18763880564308</v>
      </c>
      <c r="CL19">
        <v>-6.5814808504714097</v>
      </c>
      <c r="CM19">
        <v>0.89014585633505405</v>
      </c>
      <c r="CN19">
        <v>0.66129150964800898</v>
      </c>
      <c r="CO19">
        <v>-6.03113036707454E-3</v>
      </c>
      <c r="CP19">
        <v>290</v>
      </c>
      <c r="CQ19">
        <v>241.49</v>
      </c>
      <c r="CR19">
        <v>725</v>
      </c>
      <c r="CS19">
        <v>8450.41</v>
      </c>
      <c r="CT19">
        <v>241.86</v>
      </c>
      <c r="CU19">
        <v>-0.37</v>
      </c>
      <c r="DI19">
        <f t="shared" si="46"/>
        <v>1200.2</v>
      </c>
      <c r="DJ19">
        <f t="shared" si="47"/>
        <v>1026.094495519123</v>
      </c>
      <c r="DK19">
        <f t="shared" si="48"/>
        <v>0.85493625688978747</v>
      </c>
      <c r="DL19">
        <f t="shared" si="49"/>
        <v>0.18842697579728984</v>
      </c>
      <c r="DM19">
        <v>2</v>
      </c>
      <c r="DN19">
        <v>0.5</v>
      </c>
      <c r="DO19" t="s">
        <v>439</v>
      </c>
      <c r="DP19">
        <v>2</v>
      </c>
      <c r="DQ19" t="b">
        <v>1</v>
      </c>
      <c r="DR19">
        <v>1661373499.0999999</v>
      </c>
      <c r="DS19">
        <v>416.31799999999998</v>
      </c>
      <c r="DT19">
        <v>417.387</v>
      </c>
      <c r="DU19">
        <v>15.843500000000001</v>
      </c>
      <c r="DV19">
        <v>15.786300000000001</v>
      </c>
      <c r="DW19">
        <v>418.62400000000002</v>
      </c>
      <c r="DX19">
        <v>15.876799999999999</v>
      </c>
      <c r="DY19">
        <v>699.89099999999996</v>
      </c>
      <c r="DZ19">
        <v>100.667</v>
      </c>
      <c r="EA19">
        <v>7.7042899999999997E-2</v>
      </c>
      <c r="EB19">
        <v>25.138200000000001</v>
      </c>
      <c r="EC19">
        <v>28.0885</v>
      </c>
      <c r="ED19">
        <v>999.9</v>
      </c>
      <c r="EE19">
        <v>0</v>
      </c>
      <c r="EF19">
        <v>0</v>
      </c>
      <c r="EG19">
        <v>8990.6200000000008</v>
      </c>
      <c r="EH19">
        <v>0</v>
      </c>
      <c r="EI19">
        <v>2.2241399999999998</v>
      </c>
      <c r="EJ19">
        <v>-1.06918</v>
      </c>
      <c r="EK19">
        <v>423.02</v>
      </c>
      <c r="EL19">
        <v>424.08199999999999</v>
      </c>
      <c r="EM19">
        <v>5.7188000000000003E-2</v>
      </c>
      <c r="EN19">
        <v>417.387</v>
      </c>
      <c r="EO19">
        <v>15.786300000000001</v>
      </c>
      <c r="EP19">
        <v>1.5949199999999999</v>
      </c>
      <c r="EQ19">
        <v>1.5891599999999999</v>
      </c>
      <c r="ER19">
        <v>13.909800000000001</v>
      </c>
      <c r="ES19">
        <v>13.854100000000001</v>
      </c>
      <c r="ET19">
        <v>1200.2</v>
      </c>
      <c r="EU19">
        <v>0.50004400000000004</v>
      </c>
      <c r="EV19">
        <v>0.49995600000000001</v>
      </c>
      <c r="EW19">
        <v>0</v>
      </c>
      <c r="EX19">
        <v>212.173</v>
      </c>
      <c r="EY19">
        <v>5.0003000000000002</v>
      </c>
      <c r="EZ19">
        <v>2218.38</v>
      </c>
      <c r="FA19">
        <v>12020.3</v>
      </c>
      <c r="FB19">
        <v>40.875</v>
      </c>
      <c r="FC19">
        <v>42.75</v>
      </c>
      <c r="FD19">
        <v>42.186999999999998</v>
      </c>
      <c r="FE19">
        <v>42.625</v>
      </c>
      <c r="FF19">
        <v>42.436999999999998</v>
      </c>
      <c r="FG19">
        <v>597.65</v>
      </c>
      <c r="FH19">
        <v>597.54999999999995</v>
      </c>
      <c r="FI19">
        <v>0</v>
      </c>
      <c r="FJ19">
        <v>177.59999990463299</v>
      </c>
      <c r="FK19">
        <v>0</v>
      </c>
      <c r="FL19">
        <v>212.668269230769</v>
      </c>
      <c r="FM19">
        <v>-2.7838974340713198</v>
      </c>
      <c r="FN19">
        <v>-36.761709361971597</v>
      </c>
      <c r="FO19">
        <v>2222.3776923076898</v>
      </c>
      <c r="FP19">
        <v>15</v>
      </c>
      <c r="FQ19">
        <v>1661373338</v>
      </c>
      <c r="FR19" t="s">
        <v>450</v>
      </c>
      <c r="FS19">
        <v>1661373338</v>
      </c>
      <c r="FT19">
        <v>1661373337</v>
      </c>
      <c r="FU19">
        <v>2</v>
      </c>
      <c r="FV19">
        <v>-0.11700000000000001</v>
      </c>
      <c r="FW19">
        <v>6.0000000000000001E-3</v>
      </c>
      <c r="FX19">
        <v>-2.3050000000000002</v>
      </c>
      <c r="FY19">
        <v>-9.5000000000000001E-2</v>
      </c>
      <c r="FZ19">
        <v>420</v>
      </c>
      <c r="GA19">
        <v>13</v>
      </c>
      <c r="GB19">
        <v>0.24</v>
      </c>
      <c r="GC19">
        <v>0.19</v>
      </c>
      <c r="GD19">
        <v>-1.06584238095238</v>
      </c>
      <c r="GE19">
        <v>1.2561038961039101E-2</v>
      </c>
      <c r="GF19">
        <v>2.4877091757901801E-2</v>
      </c>
      <c r="GG19">
        <v>1</v>
      </c>
      <c r="GH19">
        <v>212.89482352941201</v>
      </c>
      <c r="GI19">
        <v>-3.3352177252925999</v>
      </c>
      <c r="GJ19">
        <v>0.37678925851026801</v>
      </c>
      <c r="GK19">
        <v>0</v>
      </c>
      <c r="GL19">
        <v>0.108936257142857</v>
      </c>
      <c r="GM19">
        <v>-0.18389036883116899</v>
      </c>
      <c r="GN19">
        <v>1.8825429507844701E-2</v>
      </c>
      <c r="GO19">
        <v>0</v>
      </c>
      <c r="GP19">
        <v>1</v>
      </c>
      <c r="GQ19">
        <v>3</v>
      </c>
      <c r="GR19" t="s">
        <v>451</v>
      </c>
      <c r="GS19">
        <v>3.3288600000000002</v>
      </c>
      <c r="GT19">
        <v>2.8155700000000001</v>
      </c>
      <c r="GU19">
        <v>0.102143</v>
      </c>
      <c r="GV19">
        <v>0.101883</v>
      </c>
      <c r="GW19">
        <v>8.68173E-2</v>
      </c>
      <c r="GX19">
        <v>8.6054000000000005E-2</v>
      </c>
      <c r="GY19">
        <v>31410.5</v>
      </c>
      <c r="GZ19">
        <v>28431.1</v>
      </c>
      <c r="HA19">
        <v>31205</v>
      </c>
      <c r="HB19">
        <v>28974.3</v>
      </c>
      <c r="HC19">
        <v>37984</v>
      </c>
      <c r="HD19">
        <v>36028.1</v>
      </c>
      <c r="HE19">
        <v>44248.4</v>
      </c>
      <c r="HF19">
        <v>42094.3</v>
      </c>
      <c r="HG19">
        <v>2.3682799999999999</v>
      </c>
      <c r="HH19">
        <v>2.3807499999999999</v>
      </c>
      <c r="HI19">
        <v>0.302672</v>
      </c>
      <c r="HJ19">
        <v>0</v>
      </c>
      <c r="HK19">
        <v>23.127099999999999</v>
      </c>
      <c r="HL19">
        <v>999.9</v>
      </c>
      <c r="HM19">
        <v>44.262</v>
      </c>
      <c r="HN19">
        <v>30.806000000000001</v>
      </c>
      <c r="HO19">
        <v>19.618200000000002</v>
      </c>
      <c r="HP19">
        <v>51.141800000000003</v>
      </c>
      <c r="HQ19">
        <v>34.663499999999999</v>
      </c>
      <c r="HR19">
        <v>2</v>
      </c>
      <c r="HS19">
        <v>-3.0965400000000001E-2</v>
      </c>
      <c r="HT19">
        <v>3.7752500000000002</v>
      </c>
      <c r="HU19">
        <v>20.2029</v>
      </c>
      <c r="HV19">
        <v>5.2246300000000003</v>
      </c>
      <c r="HW19">
        <v>11.986000000000001</v>
      </c>
      <c r="HX19">
        <v>4.9909999999999997</v>
      </c>
      <c r="HY19">
        <v>3.2953800000000002</v>
      </c>
      <c r="HZ19">
        <v>9999</v>
      </c>
      <c r="IA19">
        <v>2.7</v>
      </c>
      <c r="IB19">
        <v>8994.6</v>
      </c>
      <c r="IC19">
        <v>-30147.8</v>
      </c>
      <c r="ID19">
        <v>1.8775900000000001</v>
      </c>
      <c r="IE19">
        <v>1.87652</v>
      </c>
      <c r="IF19">
        <v>1.8750500000000001</v>
      </c>
      <c r="IG19">
        <v>1.87714</v>
      </c>
      <c r="IH19">
        <v>1.8778999999999999</v>
      </c>
      <c r="II19">
        <v>1.87531</v>
      </c>
      <c r="IJ19">
        <v>1.87934</v>
      </c>
      <c r="IK19">
        <v>1.88089</v>
      </c>
      <c r="IL19">
        <v>5</v>
      </c>
      <c r="IM19">
        <v>0</v>
      </c>
      <c r="IN19">
        <v>0</v>
      </c>
      <c r="IO19">
        <v>0</v>
      </c>
      <c r="IP19" t="s">
        <v>442</v>
      </c>
      <c r="IQ19" t="s">
        <v>443</v>
      </c>
      <c r="IR19" t="s">
        <v>444</v>
      </c>
      <c r="IS19" t="s">
        <v>445</v>
      </c>
      <c r="IT19" t="s">
        <v>445</v>
      </c>
      <c r="IU19" t="s">
        <v>444</v>
      </c>
      <c r="IV19">
        <v>0</v>
      </c>
      <c r="IW19">
        <v>100</v>
      </c>
      <c r="IX19">
        <v>100</v>
      </c>
      <c r="IY19">
        <v>-2.306</v>
      </c>
      <c r="IZ19">
        <v>-3.3300000000000003E-2</v>
      </c>
      <c r="JA19">
        <v>-2.30545</v>
      </c>
      <c r="JB19">
        <v>0</v>
      </c>
      <c r="JC19">
        <v>0</v>
      </c>
      <c r="JD19">
        <v>0</v>
      </c>
      <c r="JE19">
        <v>-0.21264088070468301</v>
      </c>
      <c r="JF19">
        <v>-4.04678581008747E-3</v>
      </c>
      <c r="JG19">
        <v>1.0821509135867399E-3</v>
      </c>
      <c r="JH19">
        <v>-7.3057732816702703E-6</v>
      </c>
      <c r="JI19">
        <v>2</v>
      </c>
      <c r="JJ19">
        <v>9</v>
      </c>
      <c r="JK19">
        <v>2</v>
      </c>
      <c r="JL19">
        <v>33</v>
      </c>
      <c r="JM19">
        <v>2.7</v>
      </c>
      <c r="JN19">
        <v>2.7</v>
      </c>
      <c r="JO19">
        <v>0.161133</v>
      </c>
      <c r="JP19">
        <v>4.99878</v>
      </c>
      <c r="JQ19">
        <v>2.2485400000000002</v>
      </c>
      <c r="JR19">
        <v>2.5927699999999998</v>
      </c>
      <c r="JS19">
        <v>2.19482</v>
      </c>
      <c r="JT19">
        <v>2.4328599999999998</v>
      </c>
      <c r="JU19">
        <v>33.199199999999998</v>
      </c>
      <c r="JV19">
        <v>24.2714</v>
      </c>
      <c r="JW19">
        <v>2</v>
      </c>
      <c r="JX19">
        <v>713.71799999999996</v>
      </c>
      <c r="JY19">
        <v>791.01400000000001</v>
      </c>
      <c r="JZ19">
        <v>20.915900000000001</v>
      </c>
      <c r="KA19">
        <v>26.825500000000002</v>
      </c>
      <c r="KB19">
        <v>30.000599999999999</v>
      </c>
      <c r="KC19">
        <v>26.6615</v>
      </c>
      <c r="KD19">
        <v>26.634499999999999</v>
      </c>
      <c r="KE19">
        <v>-1</v>
      </c>
      <c r="KF19">
        <v>25.5945</v>
      </c>
      <c r="KG19">
        <v>39.753500000000003</v>
      </c>
      <c r="KH19">
        <v>22.876200000000001</v>
      </c>
      <c r="KI19">
        <v>420</v>
      </c>
      <c r="KJ19">
        <v>15.9131</v>
      </c>
      <c r="KK19">
        <v>99.7072</v>
      </c>
      <c r="KL19">
        <v>96.504800000000003</v>
      </c>
    </row>
    <row r="20" spans="1:298" x14ac:dyDescent="0.2">
      <c r="A20">
        <v>4</v>
      </c>
      <c r="B20">
        <v>1661373679.0999999</v>
      </c>
      <c r="C20">
        <v>1423.0999999046301</v>
      </c>
      <c r="D20" t="s">
        <v>456</v>
      </c>
      <c r="E20" t="s">
        <v>457</v>
      </c>
      <c r="F20" t="s">
        <v>435</v>
      </c>
      <c r="H20" t="s">
        <v>436</v>
      </c>
      <c r="J20">
        <v>1661373679.0999999</v>
      </c>
      <c r="K20">
        <f t="shared" si="0"/>
        <v>3.2323342843827843E-4</v>
      </c>
      <c r="L20">
        <f t="shared" si="1"/>
        <v>0.3232334284382784</v>
      </c>
      <c r="M20">
        <f t="shared" si="2"/>
        <v>3.6424246476733786</v>
      </c>
      <c r="N20">
        <f t="shared" si="3"/>
        <v>414.84</v>
      </c>
      <c r="O20">
        <f t="shared" si="4"/>
        <v>-70.041762449584695</v>
      </c>
      <c r="P20">
        <f t="shared" si="5"/>
        <v>-7.0563530644233721</v>
      </c>
      <c r="Q20">
        <f t="shared" si="6"/>
        <v>41.793030370307996</v>
      </c>
      <c r="R20">
        <f t="shared" si="7"/>
        <v>1.2227970639172574E-2</v>
      </c>
      <c r="S20">
        <f t="shared" si="8"/>
        <v>2.8486536127265514</v>
      </c>
      <c r="T20">
        <f t="shared" si="9"/>
        <v>1.2198884929248118E-2</v>
      </c>
      <c r="U20">
        <f t="shared" si="10"/>
        <v>7.6269105012571805E-3</v>
      </c>
      <c r="V20">
        <f t="shared" si="11"/>
        <v>226.14091835183643</v>
      </c>
      <c r="W20">
        <f t="shared" si="12"/>
        <v>29.492518603555812</v>
      </c>
      <c r="X20">
        <f t="shared" si="13"/>
        <v>30.971699999999998</v>
      </c>
      <c r="Y20">
        <f t="shared" si="14"/>
        <v>4.5041038767471662</v>
      </c>
      <c r="Z20">
        <f t="shared" si="15"/>
        <v>49.970831678473751</v>
      </c>
      <c r="AA20">
        <f t="shared" si="16"/>
        <v>1.9197754028794602</v>
      </c>
      <c r="AB20">
        <f t="shared" si="17"/>
        <v>3.8417919782320809</v>
      </c>
      <c r="AC20">
        <f t="shared" si="18"/>
        <v>2.5843284738677061</v>
      </c>
      <c r="AD20">
        <f t="shared" si="19"/>
        <v>-14.254594194128078</v>
      </c>
      <c r="AE20">
        <f t="shared" si="20"/>
        <v>-423.96359941944786</v>
      </c>
      <c r="AF20">
        <f t="shared" si="21"/>
        <v>-32.959370904288789</v>
      </c>
      <c r="AG20">
        <f t="shared" si="22"/>
        <v>-245.03664616602831</v>
      </c>
      <c r="AH20">
        <f t="shared" si="23"/>
        <v>4.2548676708358677</v>
      </c>
      <c r="AI20">
        <f t="shared" si="24"/>
        <v>0.3064912958351842</v>
      </c>
      <c r="AJ20">
        <f t="shared" si="25"/>
        <v>3.6424246476733786</v>
      </c>
      <c r="AK20">
        <v>424.01766679571801</v>
      </c>
      <c r="AL20">
        <v>422.85958181818199</v>
      </c>
      <c r="AM20">
        <v>2.5285809489477701E-2</v>
      </c>
      <c r="AN20">
        <v>67.021566297412903</v>
      </c>
      <c r="AO20">
        <f t="shared" si="26"/>
        <v>0.3232334284382784</v>
      </c>
      <c r="AP20">
        <v>18.9659187661745</v>
      </c>
      <c r="AQ20">
        <v>19.056692121212102</v>
      </c>
      <c r="AR20">
        <v>-4.0066515535870299E-5</v>
      </c>
      <c r="AS20">
        <v>78.764590945161899</v>
      </c>
      <c r="AT20">
        <v>21</v>
      </c>
      <c r="AU20">
        <v>3</v>
      </c>
      <c r="AV20">
        <f t="shared" si="27"/>
        <v>1</v>
      </c>
      <c r="AW20">
        <f t="shared" si="28"/>
        <v>0</v>
      </c>
      <c r="AX20">
        <f t="shared" si="29"/>
        <v>47852.855815665775</v>
      </c>
      <c r="AY20" t="s">
        <v>437</v>
      </c>
      <c r="AZ20">
        <v>7905.24</v>
      </c>
      <c r="BA20">
        <v>239.99923076923099</v>
      </c>
      <c r="BB20">
        <v>1136.0897083749001</v>
      </c>
      <c r="BC20">
        <f t="shared" si="30"/>
        <v>0.78874975365058653</v>
      </c>
      <c r="BD20">
        <v>-0.30598873145219901</v>
      </c>
      <c r="BE20" t="s">
        <v>458</v>
      </c>
      <c r="BF20">
        <v>8468.1299999999992</v>
      </c>
      <c r="BG20">
        <v>200.51726923076899</v>
      </c>
      <c r="BH20">
        <v>239.27342378374601</v>
      </c>
      <c r="BI20">
        <f t="shared" si="31"/>
        <v>0.16197433856258359</v>
      </c>
      <c r="BJ20">
        <v>0.5</v>
      </c>
      <c r="BK20">
        <f t="shared" si="32"/>
        <v>1026.0518955190862</v>
      </c>
      <c r="BL20">
        <f t="shared" si="33"/>
        <v>3.6424246476733786</v>
      </c>
      <c r="BM20">
        <f t="shared" si="34"/>
        <v>83.097038553794548</v>
      </c>
      <c r="BN20">
        <f t="shared" si="35"/>
        <v>3.8481614783510048E-3</v>
      </c>
      <c r="BO20">
        <f t="shared" si="36"/>
        <v>3.7480814643321674</v>
      </c>
      <c r="BP20">
        <f t="shared" si="37"/>
        <v>133.94435207711174</v>
      </c>
      <c r="BQ20" t="s">
        <v>459</v>
      </c>
      <c r="BR20">
        <v>158.94999999999999</v>
      </c>
      <c r="BS20">
        <f t="shared" si="38"/>
        <v>158.94999999999999</v>
      </c>
      <c r="BT20">
        <f t="shared" si="39"/>
        <v>0.33569722250617307</v>
      </c>
      <c r="BU20">
        <f t="shared" si="40"/>
        <v>0.48250127705362567</v>
      </c>
      <c r="BV20">
        <f t="shared" si="41"/>
        <v>0.91779740082681383</v>
      </c>
      <c r="BW20">
        <f t="shared" si="42"/>
        <v>-53.397329218429086</v>
      </c>
      <c r="BX20">
        <f t="shared" si="43"/>
        <v>1.0008099706487499</v>
      </c>
      <c r="BY20">
        <f t="shared" si="44"/>
        <v>0.38247866770721667</v>
      </c>
      <c r="BZ20">
        <f t="shared" si="45"/>
        <v>0.61752133229278328</v>
      </c>
      <c r="CA20">
        <v>1081</v>
      </c>
      <c r="CB20">
        <v>290</v>
      </c>
      <c r="CC20">
        <v>232.82</v>
      </c>
      <c r="CD20">
        <v>145</v>
      </c>
      <c r="CE20">
        <v>8468.1299999999992</v>
      </c>
      <c r="CF20">
        <v>232.05</v>
      </c>
      <c r="CG20">
        <v>0.77</v>
      </c>
      <c r="CH20">
        <v>300</v>
      </c>
      <c r="CI20">
        <v>24.1</v>
      </c>
      <c r="CJ20">
        <v>239.27342378374601</v>
      </c>
      <c r="CK20">
        <v>1.06605775020219</v>
      </c>
      <c r="CL20">
        <v>-6.1131431016589604</v>
      </c>
      <c r="CM20">
        <v>0.79867775438309696</v>
      </c>
      <c r="CN20">
        <v>0.67661810701368996</v>
      </c>
      <c r="CO20">
        <v>-6.0285241379310298E-3</v>
      </c>
      <c r="CP20">
        <v>290</v>
      </c>
      <c r="CQ20">
        <v>231.99</v>
      </c>
      <c r="CR20">
        <v>755</v>
      </c>
      <c r="CS20">
        <v>8445.76</v>
      </c>
      <c r="CT20">
        <v>232.04</v>
      </c>
      <c r="CU20">
        <v>-0.05</v>
      </c>
      <c r="DI20">
        <f t="shared" si="46"/>
        <v>1200.1500000000001</v>
      </c>
      <c r="DJ20">
        <f t="shared" si="47"/>
        <v>1026.0518955190862</v>
      </c>
      <c r="DK20">
        <f t="shared" si="48"/>
        <v>0.85493637921850285</v>
      </c>
      <c r="DL20">
        <f t="shared" si="49"/>
        <v>0.18842721189171055</v>
      </c>
      <c r="DM20">
        <v>2</v>
      </c>
      <c r="DN20">
        <v>0.5</v>
      </c>
      <c r="DO20" t="s">
        <v>439</v>
      </c>
      <c r="DP20">
        <v>2</v>
      </c>
      <c r="DQ20" t="b">
        <v>1</v>
      </c>
      <c r="DR20">
        <v>1661373679.0999999</v>
      </c>
      <c r="DS20">
        <v>414.84</v>
      </c>
      <c r="DT20">
        <v>416.09199999999998</v>
      </c>
      <c r="DU20">
        <v>19.055800000000001</v>
      </c>
      <c r="DV20">
        <v>18.969899999999999</v>
      </c>
      <c r="DW20">
        <v>417.14600000000002</v>
      </c>
      <c r="DX20">
        <v>19.0046</v>
      </c>
      <c r="DY20">
        <v>700.00199999999995</v>
      </c>
      <c r="DZ20">
        <v>100.66800000000001</v>
      </c>
      <c r="EA20">
        <v>7.6938699999999999E-2</v>
      </c>
      <c r="EB20">
        <v>28.211099999999998</v>
      </c>
      <c r="EC20">
        <v>30.971699999999998</v>
      </c>
      <c r="ED20">
        <v>999.9</v>
      </c>
      <c r="EE20">
        <v>0</v>
      </c>
      <c r="EF20">
        <v>0</v>
      </c>
      <c r="EG20">
        <v>8999.3799999999992</v>
      </c>
      <c r="EH20">
        <v>0</v>
      </c>
      <c r="EI20">
        <v>2.2241399999999998</v>
      </c>
      <c r="EJ20">
        <v>-1.2516499999999999</v>
      </c>
      <c r="EK20">
        <v>422.899</v>
      </c>
      <c r="EL20">
        <v>424.13799999999998</v>
      </c>
      <c r="EM20">
        <v>8.5887900000000003E-2</v>
      </c>
      <c r="EN20">
        <v>416.09199999999998</v>
      </c>
      <c r="EO20">
        <v>18.969899999999999</v>
      </c>
      <c r="EP20">
        <v>1.9182999999999999</v>
      </c>
      <c r="EQ20">
        <v>1.9096599999999999</v>
      </c>
      <c r="ER20">
        <v>16.785699999999999</v>
      </c>
      <c r="ES20">
        <v>16.714500000000001</v>
      </c>
      <c r="ET20">
        <v>1200.1500000000001</v>
      </c>
      <c r="EU20">
        <v>0.50003699999999995</v>
      </c>
      <c r="EV20">
        <v>0.49996299999999999</v>
      </c>
      <c r="EW20">
        <v>0</v>
      </c>
      <c r="EX20">
        <v>199.96899999999999</v>
      </c>
      <c r="EY20">
        <v>5.0003000000000002</v>
      </c>
      <c r="EZ20">
        <v>2093.65</v>
      </c>
      <c r="FA20">
        <v>12019.7</v>
      </c>
      <c r="FB20">
        <v>41.375</v>
      </c>
      <c r="FC20">
        <v>43.125</v>
      </c>
      <c r="FD20">
        <v>42.561999999999998</v>
      </c>
      <c r="FE20">
        <v>43</v>
      </c>
      <c r="FF20">
        <v>43.186999999999998</v>
      </c>
      <c r="FG20">
        <v>597.62</v>
      </c>
      <c r="FH20">
        <v>597.53</v>
      </c>
      <c r="FI20">
        <v>0</v>
      </c>
      <c r="FJ20">
        <v>177.60000014305101</v>
      </c>
      <c r="FK20">
        <v>0</v>
      </c>
      <c r="FL20">
        <v>200.51726923076899</v>
      </c>
      <c r="FM20">
        <v>-3.2227350485308701</v>
      </c>
      <c r="FN20">
        <v>-31.847863259836501</v>
      </c>
      <c r="FO20">
        <v>2097.2519230769199</v>
      </c>
      <c r="FP20">
        <v>15</v>
      </c>
      <c r="FQ20">
        <v>1661373338</v>
      </c>
      <c r="FR20" t="s">
        <v>450</v>
      </c>
      <c r="FS20">
        <v>1661373338</v>
      </c>
      <c r="FT20">
        <v>1661373337</v>
      </c>
      <c r="FU20">
        <v>2</v>
      </c>
      <c r="FV20">
        <v>-0.11700000000000001</v>
      </c>
      <c r="FW20">
        <v>6.0000000000000001E-3</v>
      </c>
      <c r="FX20">
        <v>-2.3050000000000002</v>
      </c>
      <c r="FY20">
        <v>-9.5000000000000001E-2</v>
      </c>
      <c r="FZ20">
        <v>420</v>
      </c>
      <c r="GA20">
        <v>13</v>
      </c>
      <c r="GB20">
        <v>0.24</v>
      </c>
      <c r="GC20">
        <v>0.19</v>
      </c>
      <c r="GD20">
        <v>-1.14529914285714</v>
      </c>
      <c r="GE20">
        <v>-0.57770906493506402</v>
      </c>
      <c r="GF20">
        <v>0.112578994800174</v>
      </c>
      <c r="GG20">
        <v>0</v>
      </c>
      <c r="GH20">
        <v>200.715117647059</v>
      </c>
      <c r="GI20">
        <v>-3.1879297200369199</v>
      </c>
      <c r="GJ20">
        <v>0.33188204537383897</v>
      </c>
      <c r="GK20">
        <v>0</v>
      </c>
      <c r="GL20">
        <v>9.4092290476190499E-2</v>
      </c>
      <c r="GM20">
        <v>5.9666828571428701E-2</v>
      </c>
      <c r="GN20">
        <v>1.4480787337806099E-2</v>
      </c>
      <c r="GO20">
        <v>1</v>
      </c>
      <c r="GP20">
        <v>1</v>
      </c>
      <c r="GQ20">
        <v>3</v>
      </c>
      <c r="GR20" t="s">
        <v>451</v>
      </c>
      <c r="GS20">
        <v>3.3302499999999999</v>
      </c>
      <c r="GT20">
        <v>2.8155399999999999</v>
      </c>
      <c r="GU20">
        <v>0.101872</v>
      </c>
      <c r="GV20">
        <v>0.101648</v>
      </c>
      <c r="GW20">
        <v>9.8905800000000002E-2</v>
      </c>
      <c r="GX20">
        <v>9.8140500000000006E-2</v>
      </c>
      <c r="GY20">
        <v>31411.9</v>
      </c>
      <c r="GZ20">
        <v>28429.9</v>
      </c>
      <c r="HA20">
        <v>31197.8</v>
      </c>
      <c r="HB20">
        <v>28966.3</v>
      </c>
      <c r="HC20">
        <v>37466.699999999997</v>
      </c>
      <c r="HD20">
        <v>35541.4</v>
      </c>
      <c r="HE20">
        <v>44237.8</v>
      </c>
      <c r="HF20">
        <v>42083.199999999997</v>
      </c>
      <c r="HG20">
        <v>2.3692000000000002</v>
      </c>
      <c r="HH20">
        <v>2.3835700000000002</v>
      </c>
      <c r="HI20">
        <v>0.35276299999999999</v>
      </c>
      <c r="HJ20">
        <v>0</v>
      </c>
      <c r="HK20">
        <v>25.212599999999998</v>
      </c>
      <c r="HL20">
        <v>999.9</v>
      </c>
      <c r="HM20">
        <v>46.24</v>
      </c>
      <c r="HN20">
        <v>30.837</v>
      </c>
      <c r="HO20">
        <v>20.529699999999998</v>
      </c>
      <c r="HP20">
        <v>51.081899999999997</v>
      </c>
      <c r="HQ20">
        <v>34.3309</v>
      </c>
      <c r="HR20">
        <v>2</v>
      </c>
      <c r="HS20">
        <v>-2.25127E-2</v>
      </c>
      <c r="HT20">
        <v>2.54047</v>
      </c>
      <c r="HU20">
        <v>20.224799999999998</v>
      </c>
      <c r="HV20">
        <v>5.2249299999999996</v>
      </c>
      <c r="HW20">
        <v>11.986000000000001</v>
      </c>
      <c r="HX20">
        <v>4.9915500000000002</v>
      </c>
      <c r="HY20">
        <v>3.29542</v>
      </c>
      <c r="HZ20">
        <v>9999</v>
      </c>
      <c r="IA20">
        <v>2.7</v>
      </c>
      <c r="IB20">
        <v>8994.6</v>
      </c>
      <c r="IC20">
        <v>-30130.3</v>
      </c>
      <c r="ID20">
        <v>1.8775900000000001</v>
      </c>
      <c r="IE20">
        <v>1.87653</v>
      </c>
      <c r="IF20">
        <v>1.8750899999999999</v>
      </c>
      <c r="IG20">
        <v>1.87714</v>
      </c>
      <c r="IH20">
        <v>1.8778999999999999</v>
      </c>
      <c r="II20">
        <v>1.87531</v>
      </c>
      <c r="IJ20">
        <v>1.8794</v>
      </c>
      <c r="IK20">
        <v>1.8809199999999999</v>
      </c>
      <c r="IL20">
        <v>5</v>
      </c>
      <c r="IM20">
        <v>0</v>
      </c>
      <c r="IN20">
        <v>0</v>
      </c>
      <c r="IO20">
        <v>0</v>
      </c>
      <c r="IP20" t="s">
        <v>442</v>
      </c>
      <c r="IQ20" t="s">
        <v>443</v>
      </c>
      <c r="IR20" t="s">
        <v>444</v>
      </c>
      <c r="IS20" t="s">
        <v>445</v>
      </c>
      <c r="IT20" t="s">
        <v>445</v>
      </c>
      <c r="IU20" t="s">
        <v>444</v>
      </c>
      <c r="IV20">
        <v>0</v>
      </c>
      <c r="IW20">
        <v>100</v>
      </c>
      <c r="IX20">
        <v>100</v>
      </c>
      <c r="IY20">
        <v>-2.306</v>
      </c>
      <c r="IZ20">
        <v>5.1200000000000002E-2</v>
      </c>
      <c r="JA20">
        <v>-2.30545</v>
      </c>
      <c r="JB20">
        <v>0</v>
      </c>
      <c r="JC20">
        <v>0</v>
      </c>
      <c r="JD20">
        <v>0</v>
      </c>
      <c r="JE20">
        <v>-0.21264088070468301</v>
      </c>
      <c r="JF20">
        <v>-4.04678581008747E-3</v>
      </c>
      <c r="JG20">
        <v>1.0821509135867399E-3</v>
      </c>
      <c r="JH20">
        <v>-7.3057732816702703E-6</v>
      </c>
      <c r="JI20">
        <v>2</v>
      </c>
      <c r="JJ20">
        <v>9</v>
      </c>
      <c r="JK20">
        <v>2</v>
      </c>
      <c r="JL20">
        <v>33</v>
      </c>
      <c r="JM20">
        <v>5.7</v>
      </c>
      <c r="JN20">
        <v>5.7</v>
      </c>
      <c r="JO20">
        <v>0.159912</v>
      </c>
      <c r="JP20">
        <v>4.99878</v>
      </c>
      <c r="JQ20">
        <v>2.2485400000000002</v>
      </c>
      <c r="JR20">
        <v>2.5915499999999998</v>
      </c>
      <c r="JS20">
        <v>2.19482</v>
      </c>
      <c r="JT20">
        <v>2.3950200000000001</v>
      </c>
      <c r="JU20">
        <v>33.221600000000002</v>
      </c>
      <c r="JV20">
        <v>24.2714</v>
      </c>
      <c r="JW20">
        <v>2</v>
      </c>
      <c r="JX20">
        <v>715.87300000000005</v>
      </c>
      <c r="JY20">
        <v>795.59199999999998</v>
      </c>
      <c r="JZ20">
        <v>25.385000000000002</v>
      </c>
      <c r="KA20">
        <v>27.015000000000001</v>
      </c>
      <c r="KB20">
        <v>30.001000000000001</v>
      </c>
      <c r="KC20">
        <v>26.770700000000001</v>
      </c>
      <c r="KD20">
        <v>26.740100000000002</v>
      </c>
      <c r="KE20">
        <v>-1</v>
      </c>
      <c r="KF20">
        <v>16.538</v>
      </c>
      <c r="KG20">
        <v>52.201000000000001</v>
      </c>
      <c r="KH20">
        <v>27.5122</v>
      </c>
      <c r="KI20">
        <v>420</v>
      </c>
      <c r="KJ20">
        <v>18.8766</v>
      </c>
      <c r="KK20">
        <v>99.683599999999998</v>
      </c>
      <c r="KL20">
        <v>96.478800000000007</v>
      </c>
    </row>
    <row r="21" spans="1:298" x14ac:dyDescent="0.2">
      <c r="A21">
        <v>5</v>
      </c>
      <c r="B21">
        <v>1661373859.0999999</v>
      </c>
      <c r="C21">
        <v>1603.0999999046301</v>
      </c>
      <c r="D21" t="s">
        <v>460</v>
      </c>
      <c r="E21" t="s">
        <v>461</v>
      </c>
      <c r="F21" t="s">
        <v>435</v>
      </c>
      <c r="H21" t="s">
        <v>436</v>
      </c>
      <c r="J21">
        <v>1661373859.0999999</v>
      </c>
      <c r="K21">
        <f t="shared" si="0"/>
        <v>5.8199928646257234E-4</v>
      </c>
      <c r="L21">
        <f t="shared" si="1"/>
        <v>0.58199928646257237</v>
      </c>
      <c r="M21">
        <f t="shared" si="2"/>
        <v>3.167922338618963</v>
      </c>
      <c r="N21">
        <f t="shared" si="3"/>
        <v>414.71699999999998</v>
      </c>
      <c r="O21">
        <f t="shared" si="4"/>
        <v>130.08559279624552</v>
      </c>
      <c r="P21">
        <f t="shared" si="5"/>
        <v>13.104873546803354</v>
      </c>
      <c r="Q21">
        <f t="shared" si="6"/>
        <v>41.778752941705498</v>
      </c>
      <c r="R21">
        <f t="shared" si="7"/>
        <v>1.8757484382130062E-2</v>
      </c>
      <c r="S21">
        <f t="shared" si="8"/>
        <v>2.8543604852507869</v>
      </c>
      <c r="T21">
        <f t="shared" si="9"/>
        <v>1.8689272634746349E-2</v>
      </c>
      <c r="U21">
        <f t="shared" si="10"/>
        <v>1.1686903182728851E-2</v>
      </c>
      <c r="V21">
        <f t="shared" si="11"/>
        <v>226.10640035198671</v>
      </c>
      <c r="W21">
        <f t="shared" si="12"/>
        <v>32.430244732600713</v>
      </c>
      <c r="X21">
        <f t="shared" si="13"/>
        <v>33.826500000000003</v>
      </c>
      <c r="Y21">
        <f t="shared" si="14"/>
        <v>5.2915182155848015</v>
      </c>
      <c r="Z21">
        <f t="shared" si="15"/>
        <v>49.729325535973942</v>
      </c>
      <c r="AA21">
        <f t="shared" si="16"/>
        <v>2.2721491600867503</v>
      </c>
      <c r="AB21">
        <f t="shared" si="17"/>
        <v>4.5690327298790514</v>
      </c>
      <c r="AC21">
        <f t="shared" si="18"/>
        <v>3.0193690554980512</v>
      </c>
      <c r="AD21">
        <f t="shared" si="19"/>
        <v>-25.666168532999439</v>
      </c>
      <c r="AE21">
        <f t="shared" si="20"/>
        <v>-400.65311786711669</v>
      </c>
      <c r="AF21">
        <f t="shared" si="21"/>
        <v>-31.997627449149586</v>
      </c>
      <c r="AG21">
        <f t="shared" si="22"/>
        <v>-232.21051349727901</v>
      </c>
      <c r="AH21">
        <f t="shared" si="23"/>
        <v>3.034624363007191</v>
      </c>
      <c r="AI21">
        <f t="shared" si="24"/>
        <v>0.37956514199513502</v>
      </c>
      <c r="AJ21">
        <f t="shared" si="25"/>
        <v>3.167922338618963</v>
      </c>
      <c r="AK21">
        <v>425.19149974322698</v>
      </c>
      <c r="AL21">
        <v>424.32207878787898</v>
      </c>
      <c r="AM21">
        <v>-1.4827957363089801E-2</v>
      </c>
      <c r="AN21">
        <v>67.021566297412903</v>
      </c>
      <c r="AO21">
        <f t="shared" si="26"/>
        <v>0.58199928646257237</v>
      </c>
      <c r="AP21">
        <v>22.409979089525098</v>
      </c>
      <c r="AQ21">
        <v>22.546663636363601</v>
      </c>
      <c r="AR21">
        <v>5.7752800272786297E-3</v>
      </c>
      <c r="AS21">
        <v>78.764590945161899</v>
      </c>
      <c r="AT21">
        <v>19</v>
      </c>
      <c r="AU21">
        <v>3</v>
      </c>
      <c r="AV21">
        <f t="shared" si="27"/>
        <v>1</v>
      </c>
      <c r="AW21">
        <f t="shared" si="28"/>
        <v>0</v>
      </c>
      <c r="AX21">
        <f t="shared" si="29"/>
        <v>47542.390710476626</v>
      </c>
      <c r="AY21" t="s">
        <v>437</v>
      </c>
      <c r="AZ21">
        <v>7905.24</v>
      </c>
      <c r="BA21">
        <v>239.99923076923099</v>
      </c>
      <c r="BB21">
        <v>1136.0897083749001</v>
      </c>
      <c r="BC21">
        <f t="shared" si="30"/>
        <v>0.78874975365058653</v>
      </c>
      <c r="BD21">
        <v>-0.30598873145219901</v>
      </c>
      <c r="BE21" t="s">
        <v>462</v>
      </c>
      <c r="BF21">
        <v>8468.74</v>
      </c>
      <c r="BG21">
        <v>191.78215384615399</v>
      </c>
      <c r="BH21">
        <v>235.38108630925601</v>
      </c>
      <c r="BI21">
        <f t="shared" si="31"/>
        <v>0.18522699995453096</v>
      </c>
      <c r="BJ21">
        <v>0.5</v>
      </c>
      <c r="BK21">
        <f t="shared" si="32"/>
        <v>1025.897695519164</v>
      </c>
      <c r="BL21">
        <f t="shared" si="33"/>
        <v>3.167922338618963</v>
      </c>
      <c r="BM21">
        <f t="shared" si="34"/>
        <v>95.011976200640802</v>
      </c>
      <c r="BN21">
        <f t="shared" si="35"/>
        <v>3.3862158821919962E-3</v>
      </c>
      <c r="BO21">
        <f t="shared" si="36"/>
        <v>3.8265972690866326</v>
      </c>
      <c r="BP21">
        <f t="shared" si="37"/>
        <v>132.71580581519379</v>
      </c>
      <c r="BQ21" t="s">
        <v>463</v>
      </c>
      <c r="BR21">
        <v>157.63</v>
      </c>
      <c r="BS21">
        <f t="shared" si="38"/>
        <v>157.63</v>
      </c>
      <c r="BT21">
        <f t="shared" si="39"/>
        <v>0.33032002497899327</v>
      </c>
      <c r="BU21">
        <f t="shared" si="40"/>
        <v>0.56075013910013638</v>
      </c>
      <c r="BV21">
        <f t="shared" si="41"/>
        <v>0.92053726316601125</v>
      </c>
      <c r="BW21">
        <f t="shared" si="42"/>
        <v>-9.4407900924212704</v>
      </c>
      <c r="BX21">
        <f t="shared" si="43"/>
        <v>1.0051536586710692</v>
      </c>
      <c r="BY21">
        <f t="shared" si="44"/>
        <v>0.46089295929620772</v>
      </c>
      <c r="BZ21">
        <f t="shared" si="45"/>
        <v>0.53910704070379234</v>
      </c>
      <c r="CA21">
        <v>1083</v>
      </c>
      <c r="CB21">
        <v>290</v>
      </c>
      <c r="CC21">
        <v>226.41</v>
      </c>
      <c r="CD21">
        <v>105</v>
      </c>
      <c r="CE21">
        <v>8468.74</v>
      </c>
      <c r="CF21">
        <v>225.7</v>
      </c>
      <c r="CG21">
        <v>0.71</v>
      </c>
      <c r="CH21">
        <v>300</v>
      </c>
      <c r="CI21">
        <v>24.1</v>
      </c>
      <c r="CJ21">
        <v>235.38108630925601</v>
      </c>
      <c r="CK21">
        <v>1.15628992902159</v>
      </c>
      <c r="CL21">
        <v>-8.2023994747383302</v>
      </c>
      <c r="CM21">
        <v>0.86585301779367996</v>
      </c>
      <c r="CN21">
        <v>0.76219096755414895</v>
      </c>
      <c r="CO21">
        <v>-6.0257713014460496E-3</v>
      </c>
      <c r="CP21">
        <v>290</v>
      </c>
      <c r="CQ21">
        <v>225.03</v>
      </c>
      <c r="CR21">
        <v>835</v>
      </c>
      <c r="CS21">
        <v>8439.3700000000008</v>
      </c>
      <c r="CT21">
        <v>225.66</v>
      </c>
      <c r="CU21">
        <v>-0.63</v>
      </c>
      <c r="DI21">
        <f t="shared" si="46"/>
        <v>1199.97</v>
      </c>
      <c r="DJ21">
        <f t="shared" si="47"/>
        <v>1025.897695519164</v>
      </c>
      <c r="DK21">
        <f t="shared" si="48"/>
        <v>0.85493611966896177</v>
      </c>
      <c r="DL21">
        <f t="shared" si="49"/>
        <v>0.18842671096109628</v>
      </c>
      <c r="DM21">
        <v>2</v>
      </c>
      <c r="DN21">
        <v>0.5</v>
      </c>
      <c r="DO21" t="s">
        <v>439</v>
      </c>
      <c r="DP21">
        <v>2</v>
      </c>
      <c r="DQ21" t="b">
        <v>1</v>
      </c>
      <c r="DR21">
        <v>1661373859.0999999</v>
      </c>
      <c r="DS21">
        <v>414.71699999999998</v>
      </c>
      <c r="DT21">
        <v>415.62900000000002</v>
      </c>
      <c r="DU21">
        <v>22.554500000000001</v>
      </c>
      <c r="DV21">
        <v>22.448499999999999</v>
      </c>
      <c r="DW21">
        <v>417.02199999999999</v>
      </c>
      <c r="DX21">
        <v>22.396999999999998</v>
      </c>
      <c r="DY21">
        <v>700.00800000000004</v>
      </c>
      <c r="DZ21">
        <v>100.664</v>
      </c>
      <c r="EA21">
        <v>7.6391500000000001E-2</v>
      </c>
      <c r="EB21">
        <v>31.222899999999999</v>
      </c>
      <c r="EC21">
        <v>33.826500000000003</v>
      </c>
      <c r="ED21">
        <v>999.9</v>
      </c>
      <c r="EE21">
        <v>0</v>
      </c>
      <c r="EF21">
        <v>0</v>
      </c>
      <c r="EG21">
        <v>9031.25</v>
      </c>
      <c r="EH21">
        <v>0</v>
      </c>
      <c r="EI21">
        <v>2.2241399999999998</v>
      </c>
      <c r="EJ21">
        <v>-0.91204799999999997</v>
      </c>
      <c r="EK21">
        <v>424.286</v>
      </c>
      <c r="EL21">
        <v>425.173</v>
      </c>
      <c r="EM21">
        <v>0.10598</v>
      </c>
      <c r="EN21">
        <v>415.62900000000002</v>
      </c>
      <c r="EO21">
        <v>22.448499999999999</v>
      </c>
      <c r="EP21">
        <v>2.2704300000000002</v>
      </c>
      <c r="EQ21">
        <v>2.25976</v>
      </c>
      <c r="ER21">
        <v>19.4681</v>
      </c>
      <c r="ES21">
        <v>19.392399999999999</v>
      </c>
      <c r="ET21">
        <v>1199.97</v>
      </c>
      <c r="EU21">
        <v>0.50004199999999999</v>
      </c>
      <c r="EV21">
        <v>0.49995800000000001</v>
      </c>
      <c r="EW21">
        <v>0</v>
      </c>
      <c r="EX21">
        <v>191.49199999999999</v>
      </c>
      <c r="EY21">
        <v>5.0003000000000002</v>
      </c>
      <c r="EZ21">
        <v>2009.53</v>
      </c>
      <c r="FA21">
        <v>12018</v>
      </c>
      <c r="FB21">
        <v>41.936999999999998</v>
      </c>
      <c r="FC21">
        <v>43.561999999999998</v>
      </c>
      <c r="FD21">
        <v>43.186999999999998</v>
      </c>
      <c r="FE21">
        <v>43.436999999999998</v>
      </c>
      <c r="FF21">
        <v>43.875</v>
      </c>
      <c r="FG21">
        <v>597.54</v>
      </c>
      <c r="FH21">
        <v>597.42999999999995</v>
      </c>
      <c r="FI21">
        <v>0</v>
      </c>
      <c r="FJ21">
        <v>177.59999990463299</v>
      </c>
      <c r="FK21">
        <v>0</v>
      </c>
      <c r="FL21">
        <v>191.78215384615399</v>
      </c>
      <c r="FM21">
        <v>-2.3124102531175899</v>
      </c>
      <c r="FN21">
        <v>-23.586666677002501</v>
      </c>
      <c r="FO21">
        <v>2012.55653846154</v>
      </c>
      <c r="FP21">
        <v>15</v>
      </c>
      <c r="FQ21">
        <v>1661373338</v>
      </c>
      <c r="FR21" t="s">
        <v>450</v>
      </c>
      <c r="FS21">
        <v>1661373338</v>
      </c>
      <c r="FT21">
        <v>1661373337</v>
      </c>
      <c r="FU21">
        <v>2</v>
      </c>
      <c r="FV21">
        <v>-0.11700000000000001</v>
      </c>
      <c r="FW21">
        <v>6.0000000000000001E-3</v>
      </c>
      <c r="FX21">
        <v>-2.3050000000000002</v>
      </c>
      <c r="FY21">
        <v>-9.5000000000000001E-2</v>
      </c>
      <c r="FZ21">
        <v>420</v>
      </c>
      <c r="GA21">
        <v>13</v>
      </c>
      <c r="GB21">
        <v>0.24</v>
      </c>
      <c r="GC21">
        <v>0.19</v>
      </c>
      <c r="GD21">
        <v>-0.96021409999999996</v>
      </c>
      <c r="GE21">
        <v>2.3765646315789501</v>
      </c>
      <c r="GF21">
        <v>0.29804009830405398</v>
      </c>
      <c r="GG21">
        <v>0</v>
      </c>
      <c r="GH21">
        <v>191.96449999999999</v>
      </c>
      <c r="GI21">
        <v>-2.35812069977943</v>
      </c>
      <c r="GJ21">
        <v>0.32505495010572699</v>
      </c>
      <c r="GK21">
        <v>0</v>
      </c>
      <c r="GL21">
        <v>0.18575949999999999</v>
      </c>
      <c r="GM21">
        <v>-0.54696054135338301</v>
      </c>
      <c r="GN21">
        <v>5.3977382923313402E-2</v>
      </c>
      <c r="GO21">
        <v>0</v>
      </c>
      <c r="GP21">
        <v>0</v>
      </c>
      <c r="GQ21">
        <v>3</v>
      </c>
      <c r="GR21" t="s">
        <v>441</v>
      </c>
      <c r="GS21">
        <v>3.3316599999999998</v>
      </c>
      <c r="GT21">
        <v>2.8152499999999998</v>
      </c>
      <c r="GU21">
        <v>0.10184600000000001</v>
      </c>
      <c r="GV21">
        <v>0.101561</v>
      </c>
      <c r="GW21">
        <v>0.111149</v>
      </c>
      <c r="GX21">
        <v>0.11043500000000001</v>
      </c>
      <c r="GY21">
        <v>31405</v>
      </c>
      <c r="GZ21">
        <v>28421.3</v>
      </c>
      <c r="HA21">
        <v>31190.5</v>
      </c>
      <c r="HB21">
        <v>28955.3</v>
      </c>
      <c r="HC21">
        <v>36942.6</v>
      </c>
      <c r="HD21">
        <v>35043.800000000003</v>
      </c>
      <c r="HE21">
        <v>44227.3</v>
      </c>
      <c r="HF21">
        <v>42068.3</v>
      </c>
      <c r="HG21">
        <v>2.3712499999999999</v>
      </c>
      <c r="HH21">
        <v>2.3884300000000001</v>
      </c>
      <c r="HI21">
        <v>0.39959699999999998</v>
      </c>
      <c r="HJ21">
        <v>0</v>
      </c>
      <c r="HK21">
        <v>27.3292</v>
      </c>
      <c r="HL21">
        <v>999.9</v>
      </c>
      <c r="HM21">
        <v>50.8</v>
      </c>
      <c r="HN21">
        <v>30.776</v>
      </c>
      <c r="HO21">
        <v>22.478300000000001</v>
      </c>
      <c r="HP21">
        <v>50.811900000000001</v>
      </c>
      <c r="HQ21">
        <v>34.1066</v>
      </c>
      <c r="HR21">
        <v>2</v>
      </c>
      <c r="HS21">
        <v>-1.76855E-2</v>
      </c>
      <c r="HT21">
        <v>0.44613799999999998</v>
      </c>
      <c r="HU21">
        <v>20.244900000000001</v>
      </c>
      <c r="HV21">
        <v>5.22553</v>
      </c>
      <c r="HW21">
        <v>11.986000000000001</v>
      </c>
      <c r="HX21">
        <v>4.9908999999999999</v>
      </c>
      <c r="HY21">
        <v>3.29542</v>
      </c>
      <c r="HZ21">
        <v>9999</v>
      </c>
      <c r="IA21">
        <v>2.8</v>
      </c>
      <c r="IB21">
        <v>8994.6</v>
      </c>
      <c r="IC21">
        <v>-30120.799999999999</v>
      </c>
      <c r="ID21">
        <v>1.8775900000000001</v>
      </c>
      <c r="IE21">
        <v>1.87653</v>
      </c>
      <c r="IF21">
        <v>1.87507</v>
      </c>
      <c r="IG21">
        <v>1.87714</v>
      </c>
      <c r="IH21">
        <v>1.8778999999999999</v>
      </c>
      <c r="II21">
        <v>1.87531</v>
      </c>
      <c r="IJ21">
        <v>1.8793599999999999</v>
      </c>
      <c r="IK21">
        <v>1.88087</v>
      </c>
      <c r="IL21">
        <v>5</v>
      </c>
      <c r="IM21">
        <v>0</v>
      </c>
      <c r="IN21">
        <v>0</v>
      </c>
      <c r="IO21">
        <v>0</v>
      </c>
      <c r="IP21" t="s">
        <v>442</v>
      </c>
      <c r="IQ21" t="s">
        <v>443</v>
      </c>
      <c r="IR21" t="s">
        <v>444</v>
      </c>
      <c r="IS21" t="s">
        <v>445</v>
      </c>
      <c r="IT21" t="s">
        <v>445</v>
      </c>
      <c r="IU21" t="s">
        <v>444</v>
      </c>
      <c r="IV21">
        <v>0</v>
      </c>
      <c r="IW21">
        <v>100</v>
      </c>
      <c r="IX21">
        <v>100</v>
      </c>
      <c r="IY21">
        <v>-2.3050000000000002</v>
      </c>
      <c r="IZ21">
        <v>0.1575</v>
      </c>
      <c r="JA21">
        <v>-2.30545</v>
      </c>
      <c r="JB21">
        <v>0</v>
      </c>
      <c r="JC21">
        <v>0</v>
      </c>
      <c r="JD21">
        <v>0</v>
      </c>
      <c r="JE21">
        <v>-0.21264088070468301</v>
      </c>
      <c r="JF21">
        <v>-4.04678581008747E-3</v>
      </c>
      <c r="JG21">
        <v>1.0821509135867399E-3</v>
      </c>
      <c r="JH21">
        <v>-7.3057732816702703E-6</v>
      </c>
      <c r="JI21">
        <v>2</v>
      </c>
      <c r="JJ21">
        <v>9</v>
      </c>
      <c r="JK21">
        <v>2</v>
      </c>
      <c r="JL21">
        <v>33</v>
      </c>
      <c r="JM21">
        <v>8.6999999999999993</v>
      </c>
      <c r="JN21">
        <v>8.6999999999999993</v>
      </c>
      <c r="JO21">
        <v>0.159912</v>
      </c>
      <c r="JP21">
        <v>4.99878</v>
      </c>
      <c r="JQ21">
        <v>2.2485400000000002</v>
      </c>
      <c r="JR21">
        <v>2.5927699999999998</v>
      </c>
      <c r="JS21">
        <v>2.19482</v>
      </c>
      <c r="JT21">
        <v>2.4060100000000002</v>
      </c>
      <c r="JU21">
        <v>33.221600000000002</v>
      </c>
      <c r="JV21">
        <v>24.2714</v>
      </c>
      <c r="JW21">
        <v>2</v>
      </c>
      <c r="JX21">
        <v>719.18</v>
      </c>
      <c r="JY21">
        <v>802.60199999999998</v>
      </c>
      <c r="JZ21">
        <v>30.349499999999999</v>
      </c>
      <c r="KA21">
        <v>27.166</v>
      </c>
      <c r="KB21">
        <v>30.000499999999999</v>
      </c>
      <c r="KC21">
        <v>26.8978</v>
      </c>
      <c r="KD21">
        <v>26.8643</v>
      </c>
      <c r="KE21">
        <v>-1</v>
      </c>
      <c r="KF21">
        <v>11.389699999999999</v>
      </c>
      <c r="KG21">
        <v>81.690799999999996</v>
      </c>
      <c r="KH21">
        <v>31.908200000000001</v>
      </c>
      <c r="KI21">
        <v>420</v>
      </c>
      <c r="KJ21">
        <v>22.398299999999999</v>
      </c>
      <c r="KK21">
        <v>99.6601</v>
      </c>
      <c r="KL21">
        <v>96.443600000000004</v>
      </c>
    </row>
    <row r="22" spans="1:298" x14ac:dyDescent="0.2">
      <c r="A22">
        <v>6</v>
      </c>
      <c r="B22">
        <v>1661374039.0999999</v>
      </c>
      <c r="C22">
        <v>1783.0999999046301</v>
      </c>
      <c r="D22" t="s">
        <v>464</v>
      </c>
      <c r="E22" t="s">
        <v>465</v>
      </c>
      <c r="F22" t="s">
        <v>435</v>
      </c>
      <c r="H22" t="s">
        <v>436</v>
      </c>
      <c r="J22">
        <v>1661374039.0999999</v>
      </c>
      <c r="K22">
        <f t="shared" si="0"/>
        <v>1.1693152518803911E-3</v>
      </c>
      <c r="L22">
        <f t="shared" si="1"/>
        <v>1.1693152518803911</v>
      </c>
      <c r="M22">
        <f t="shared" si="2"/>
        <v>2.2103484472446744</v>
      </c>
      <c r="N22">
        <f t="shared" si="3"/>
        <v>413.858</v>
      </c>
      <c r="O22">
        <f t="shared" si="4"/>
        <v>276.5903702309601</v>
      </c>
      <c r="P22">
        <f t="shared" si="5"/>
        <v>27.864473856768168</v>
      </c>
      <c r="Q22">
        <f t="shared" si="6"/>
        <v>41.693192036240795</v>
      </c>
      <c r="R22">
        <f t="shared" si="7"/>
        <v>3.0625133475397873E-2</v>
      </c>
      <c r="S22">
        <f t="shared" si="8"/>
        <v>2.8459954274728521</v>
      </c>
      <c r="T22">
        <f t="shared" si="9"/>
        <v>3.0443224064967724E-2</v>
      </c>
      <c r="U22">
        <f t="shared" si="10"/>
        <v>1.9043268661493019E-2</v>
      </c>
      <c r="V22">
        <f t="shared" si="11"/>
        <v>226.11262835090076</v>
      </c>
      <c r="W22">
        <f t="shared" si="12"/>
        <v>35.2128792993541</v>
      </c>
      <c r="X22">
        <f t="shared" si="13"/>
        <v>36.587299999999999</v>
      </c>
      <c r="Y22">
        <f t="shared" si="14"/>
        <v>6.1642345583618754</v>
      </c>
      <c r="Z22">
        <f t="shared" si="15"/>
        <v>45.637183394220784</v>
      </c>
      <c r="AA22">
        <f t="shared" si="16"/>
        <v>2.46036960471148</v>
      </c>
      <c r="AB22">
        <f t="shared" si="17"/>
        <v>5.3911512975251803</v>
      </c>
      <c r="AC22">
        <f t="shared" si="18"/>
        <v>3.7038649536503954</v>
      </c>
      <c r="AD22">
        <f t="shared" si="19"/>
        <v>-51.566802607925247</v>
      </c>
      <c r="AE22">
        <f t="shared" si="20"/>
        <v>-372.29057243102773</v>
      </c>
      <c r="AF22">
        <f t="shared" si="21"/>
        <v>-30.661927705782027</v>
      </c>
      <c r="AG22">
        <f t="shared" si="22"/>
        <v>-228.40667439383424</v>
      </c>
      <c r="AH22">
        <f t="shared" si="23"/>
        <v>5.0677853786525731</v>
      </c>
      <c r="AI22">
        <f t="shared" si="24"/>
        <v>1.166608332683287</v>
      </c>
      <c r="AJ22">
        <f t="shared" si="25"/>
        <v>2.2103484472446744</v>
      </c>
      <c r="AK22">
        <v>425.41065374134399</v>
      </c>
      <c r="AL22">
        <v>424.10503636363597</v>
      </c>
      <c r="AM22">
        <v>0.17468846271510399</v>
      </c>
      <c r="AN22">
        <v>66.962763313395598</v>
      </c>
      <c r="AO22">
        <f t="shared" si="26"/>
        <v>1.1693152518803911</v>
      </c>
      <c r="AP22">
        <v>24.097724392262901</v>
      </c>
      <c r="AQ22">
        <v>24.4239472727273</v>
      </c>
      <c r="AR22">
        <v>-6.0874530765993297E-5</v>
      </c>
      <c r="AS22">
        <v>78.462905719572504</v>
      </c>
      <c r="AT22">
        <v>16</v>
      </c>
      <c r="AU22">
        <v>2</v>
      </c>
      <c r="AV22">
        <f t="shared" si="27"/>
        <v>1</v>
      </c>
      <c r="AW22">
        <f t="shared" si="28"/>
        <v>0</v>
      </c>
      <c r="AX22">
        <f t="shared" si="29"/>
        <v>46850.673124026558</v>
      </c>
      <c r="AY22" t="s">
        <v>437</v>
      </c>
      <c r="AZ22">
        <v>7905.24</v>
      </c>
      <c r="BA22">
        <v>239.99923076923099</v>
      </c>
      <c r="BB22">
        <v>1136.0897083749001</v>
      </c>
      <c r="BC22">
        <f t="shared" si="30"/>
        <v>0.78874975365058653</v>
      </c>
      <c r="BD22">
        <v>-0.30598873145219901</v>
      </c>
      <c r="BE22" t="s">
        <v>466</v>
      </c>
      <c r="BF22">
        <v>8456.42</v>
      </c>
      <c r="BG22">
        <v>185.79596000000001</v>
      </c>
      <c r="BH22">
        <v>233.03122449979401</v>
      </c>
      <c r="BI22">
        <f t="shared" si="31"/>
        <v>0.20269929320066615</v>
      </c>
      <c r="BJ22">
        <v>0.5</v>
      </c>
      <c r="BK22">
        <f t="shared" si="32"/>
        <v>1025.9084955186015</v>
      </c>
      <c r="BL22">
        <f t="shared" si="33"/>
        <v>2.2103484472446744</v>
      </c>
      <c r="BM22">
        <f t="shared" si="34"/>
        <v>103.97546346508965</v>
      </c>
      <c r="BN22">
        <f t="shared" si="35"/>
        <v>2.4527891032083259E-3</v>
      </c>
      <c r="BO22">
        <f t="shared" si="36"/>
        <v>3.875268156932782</v>
      </c>
      <c r="BP22">
        <f t="shared" si="37"/>
        <v>131.96549761822834</v>
      </c>
      <c r="BQ22" t="s">
        <v>467</v>
      </c>
      <c r="BR22">
        <v>154.12</v>
      </c>
      <c r="BS22">
        <f t="shared" si="38"/>
        <v>154.12</v>
      </c>
      <c r="BT22">
        <f t="shared" si="39"/>
        <v>0.33862940328781455</v>
      </c>
      <c r="BU22">
        <f t="shared" si="40"/>
        <v>0.59858739741033051</v>
      </c>
      <c r="BV22">
        <f t="shared" si="41"/>
        <v>0.9196398587178547</v>
      </c>
      <c r="BW22">
        <f t="shared" si="42"/>
        <v>-6.7788780137837934</v>
      </c>
      <c r="BX22">
        <f t="shared" si="43"/>
        <v>1.007776007494305</v>
      </c>
      <c r="BY22">
        <f t="shared" si="44"/>
        <v>0.49653549888210774</v>
      </c>
      <c r="BZ22">
        <f t="shared" si="45"/>
        <v>0.5034645011178922</v>
      </c>
      <c r="CA22">
        <v>1085</v>
      </c>
      <c r="CB22">
        <v>290</v>
      </c>
      <c r="CC22">
        <v>220.89</v>
      </c>
      <c r="CD22">
        <v>185</v>
      </c>
      <c r="CE22">
        <v>8456.42</v>
      </c>
      <c r="CF22">
        <v>220.65</v>
      </c>
      <c r="CG22">
        <v>0.24</v>
      </c>
      <c r="CH22">
        <v>300</v>
      </c>
      <c r="CI22">
        <v>24.1</v>
      </c>
      <c r="CJ22">
        <v>233.03122449979401</v>
      </c>
      <c r="CK22">
        <v>1.4202998446089301</v>
      </c>
      <c r="CL22">
        <v>-10.473472280763101</v>
      </c>
      <c r="CM22">
        <v>1.0630291084686301</v>
      </c>
      <c r="CN22">
        <v>0.77612778313254205</v>
      </c>
      <c r="CO22">
        <v>-6.0229550611790904E-3</v>
      </c>
      <c r="CP22">
        <v>290</v>
      </c>
      <c r="CQ22">
        <v>219.26</v>
      </c>
      <c r="CR22">
        <v>615</v>
      </c>
      <c r="CS22">
        <v>8442.7900000000009</v>
      </c>
      <c r="CT22">
        <v>220.63</v>
      </c>
      <c r="CU22">
        <v>-1.37</v>
      </c>
      <c r="DI22">
        <f t="shared" si="46"/>
        <v>1199.98</v>
      </c>
      <c r="DJ22">
        <f t="shared" si="47"/>
        <v>1025.9084955186015</v>
      </c>
      <c r="DK22">
        <f t="shared" si="48"/>
        <v>0.85493799523208835</v>
      </c>
      <c r="DL22">
        <f t="shared" si="49"/>
        <v>0.18843033079793059</v>
      </c>
      <c r="DM22">
        <v>2</v>
      </c>
      <c r="DN22">
        <v>0.5</v>
      </c>
      <c r="DO22" t="s">
        <v>439</v>
      </c>
      <c r="DP22">
        <v>2</v>
      </c>
      <c r="DQ22" t="b">
        <v>1</v>
      </c>
      <c r="DR22">
        <v>1661374039.0999999</v>
      </c>
      <c r="DS22">
        <v>413.858</v>
      </c>
      <c r="DT22">
        <v>415.44400000000002</v>
      </c>
      <c r="DU22">
        <v>24.4223</v>
      </c>
      <c r="DV22">
        <v>24.097100000000001</v>
      </c>
      <c r="DW22">
        <v>416.16300000000001</v>
      </c>
      <c r="DX22">
        <v>24.202500000000001</v>
      </c>
      <c r="DY22">
        <v>699.94899999999996</v>
      </c>
      <c r="DZ22">
        <v>100.66500000000001</v>
      </c>
      <c r="EA22">
        <v>7.77476E-2</v>
      </c>
      <c r="EB22">
        <v>34.160899999999998</v>
      </c>
      <c r="EC22">
        <v>36.587299999999999</v>
      </c>
      <c r="ED22">
        <v>999.9</v>
      </c>
      <c r="EE22">
        <v>0</v>
      </c>
      <c r="EF22">
        <v>0</v>
      </c>
      <c r="EG22">
        <v>8985</v>
      </c>
      <c r="EH22">
        <v>0</v>
      </c>
      <c r="EI22">
        <v>2.2241399999999998</v>
      </c>
      <c r="EJ22">
        <v>-1.58649</v>
      </c>
      <c r="EK22">
        <v>424.21800000000002</v>
      </c>
      <c r="EL22">
        <v>425.702</v>
      </c>
      <c r="EM22">
        <v>0.325123</v>
      </c>
      <c r="EN22">
        <v>415.44400000000002</v>
      </c>
      <c r="EO22">
        <v>24.097100000000001</v>
      </c>
      <c r="EP22">
        <v>2.4584700000000002</v>
      </c>
      <c r="EQ22">
        <v>2.4257399999999998</v>
      </c>
      <c r="ER22">
        <v>20.754100000000001</v>
      </c>
      <c r="ES22">
        <v>20.5366</v>
      </c>
      <c r="ET22">
        <v>1199.98</v>
      </c>
      <c r="EU22">
        <v>0.49998599999999999</v>
      </c>
      <c r="EV22">
        <v>0.50001399999999996</v>
      </c>
      <c r="EW22">
        <v>0</v>
      </c>
      <c r="EX22">
        <v>185.542</v>
      </c>
      <c r="EY22">
        <v>5.0003000000000002</v>
      </c>
      <c r="EZ22">
        <v>1955.73</v>
      </c>
      <c r="FA22">
        <v>12017.9</v>
      </c>
      <c r="FB22">
        <v>42.561999999999998</v>
      </c>
      <c r="FC22">
        <v>44</v>
      </c>
      <c r="FD22">
        <v>43.686999999999998</v>
      </c>
      <c r="FE22">
        <v>44.061999999999998</v>
      </c>
      <c r="FF22">
        <v>44.686999999999998</v>
      </c>
      <c r="FG22">
        <v>597.47</v>
      </c>
      <c r="FH22">
        <v>597.51</v>
      </c>
      <c r="FI22">
        <v>0</v>
      </c>
      <c r="FJ22">
        <v>177</v>
      </c>
      <c r="FK22">
        <v>0</v>
      </c>
      <c r="FL22">
        <v>185.79596000000001</v>
      </c>
      <c r="FM22">
        <v>-2.3755384733167699</v>
      </c>
      <c r="FN22">
        <v>-16.470000014276302</v>
      </c>
      <c r="FO22">
        <v>1957.5324000000001</v>
      </c>
      <c r="FP22">
        <v>15</v>
      </c>
      <c r="FQ22">
        <v>1661373338</v>
      </c>
      <c r="FR22" t="s">
        <v>450</v>
      </c>
      <c r="FS22">
        <v>1661373338</v>
      </c>
      <c r="FT22">
        <v>1661373337</v>
      </c>
      <c r="FU22">
        <v>2</v>
      </c>
      <c r="FV22">
        <v>-0.11700000000000001</v>
      </c>
      <c r="FW22">
        <v>6.0000000000000001E-3</v>
      </c>
      <c r="FX22">
        <v>-2.3050000000000002</v>
      </c>
      <c r="FY22">
        <v>-9.5000000000000001E-2</v>
      </c>
      <c r="FZ22">
        <v>420</v>
      </c>
      <c r="GA22">
        <v>13</v>
      </c>
      <c r="GB22">
        <v>0.24</v>
      </c>
      <c r="GC22">
        <v>0.19</v>
      </c>
      <c r="GD22">
        <v>-1.1621424285714299</v>
      </c>
      <c r="GE22">
        <v>-2.5407301558441602</v>
      </c>
      <c r="GF22">
        <v>0.32746180359933702</v>
      </c>
      <c r="GG22">
        <v>0</v>
      </c>
      <c r="GH22">
        <v>185.91341176470601</v>
      </c>
      <c r="GI22">
        <v>-1.9599694478632701</v>
      </c>
      <c r="GJ22">
        <v>0.23887347347953899</v>
      </c>
      <c r="GK22">
        <v>0</v>
      </c>
      <c r="GL22">
        <v>0.33113866666666703</v>
      </c>
      <c r="GM22">
        <v>-2.03040779220778E-2</v>
      </c>
      <c r="GN22">
        <v>2.5179428174098798E-3</v>
      </c>
      <c r="GO22">
        <v>1</v>
      </c>
      <c r="GP22">
        <v>1</v>
      </c>
      <c r="GQ22">
        <v>3</v>
      </c>
      <c r="GR22" t="s">
        <v>451</v>
      </c>
      <c r="GS22">
        <v>3.3322500000000002</v>
      </c>
      <c r="GT22">
        <v>2.8162400000000001</v>
      </c>
      <c r="GU22">
        <v>0.101673</v>
      </c>
      <c r="GV22">
        <v>0.10151200000000001</v>
      </c>
      <c r="GW22">
        <v>0.117345</v>
      </c>
      <c r="GX22">
        <v>0.11597</v>
      </c>
      <c r="GY22">
        <v>31402.3</v>
      </c>
      <c r="GZ22">
        <v>28413.5</v>
      </c>
      <c r="HA22">
        <v>31182.3</v>
      </c>
      <c r="HB22">
        <v>28946.400000000001</v>
      </c>
      <c r="HC22">
        <v>36672.400000000001</v>
      </c>
      <c r="HD22">
        <v>34815.5</v>
      </c>
      <c r="HE22">
        <v>44216</v>
      </c>
      <c r="HF22">
        <v>42056.2</v>
      </c>
      <c r="HG22">
        <v>2.3729</v>
      </c>
      <c r="HH22">
        <v>2.3915500000000001</v>
      </c>
      <c r="HI22">
        <v>0.44370799999999999</v>
      </c>
      <c r="HJ22">
        <v>0</v>
      </c>
      <c r="HK22">
        <v>29.401199999999999</v>
      </c>
      <c r="HL22">
        <v>999.9</v>
      </c>
      <c r="HM22">
        <v>52.978999999999999</v>
      </c>
      <c r="HN22">
        <v>30.686</v>
      </c>
      <c r="HO22">
        <v>23.320599999999999</v>
      </c>
      <c r="HP22">
        <v>51.471899999999998</v>
      </c>
      <c r="HQ22">
        <v>33.958300000000001</v>
      </c>
      <c r="HR22">
        <v>2</v>
      </c>
      <c r="HS22">
        <v>-7.6880100000000003E-3</v>
      </c>
      <c r="HT22">
        <v>-1.64554</v>
      </c>
      <c r="HU22">
        <v>20.2379</v>
      </c>
      <c r="HV22">
        <v>5.2244799999999998</v>
      </c>
      <c r="HW22">
        <v>11.986000000000001</v>
      </c>
      <c r="HX22">
        <v>4.9908999999999999</v>
      </c>
      <c r="HY22">
        <v>3.2953999999999999</v>
      </c>
      <c r="HZ22">
        <v>9999</v>
      </c>
      <c r="IA22">
        <v>2.8</v>
      </c>
      <c r="IB22">
        <v>8994.6</v>
      </c>
      <c r="IC22">
        <v>-30116.799999999999</v>
      </c>
      <c r="ID22">
        <v>1.8775900000000001</v>
      </c>
      <c r="IE22">
        <v>1.87652</v>
      </c>
      <c r="IF22">
        <v>1.8750500000000001</v>
      </c>
      <c r="IG22">
        <v>1.87714</v>
      </c>
      <c r="IH22">
        <v>1.8778999999999999</v>
      </c>
      <c r="II22">
        <v>1.87531</v>
      </c>
      <c r="IJ22">
        <v>1.8793800000000001</v>
      </c>
      <c r="IK22">
        <v>1.8809</v>
      </c>
      <c r="IL22">
        <v>5</v>
      </c>
      <c r="IM22">
        <v>0</v>
      </c>
      <c r="IN22">
        <v>0</v>
      </c>
      <c r="IO22">
        <v>0</v>
      </c>
      <c r="IP22" t="s">
        <v>442</v>
      </c>
      <c r="IQ22" t="s">
        <v>443</v>
      </c>
      <c r="IR22" t="s">
        <v>444</v>
      </c>
      <c r="IS22" t="s">
        <v>445</v>
      </c>
      <c r="IT22" t="s">
        <v>445</v>
      </c>
      <c r="IU22" t="s">
        <v>444</v>
      </c>
      <c r="IV22">
        <v>0</v>
      </c>
      <c r="IW22">
        <v>100</v>
      </c>
      <c r="IX22">
        <v>100</v>
      </c>
      <c r="IY22">
        <v>-2.3050000000000002</v>
      </c>
      <c r="IZ22">
        <v>0.2198</v>
      </c>
      <c r="JA22">
        <v>-2.30545</v>
      </c>
      <c r="JB22">
        <v>0</v>
      </c>
      <c r="JC22">
        <v>0</v>
      </c>
      <c r="JD22">
        <v>0</v>
      </c>
      <c r="JE22">
        <v>-0.21264088070468301</v>
      </c>
      <c r="JF22">
        <v>-4.04678581008747E-3</v>
      </c>
      <c r="JG22">
        <v>1.0821509135867399E-3</v>
      </c>
      <c r="JH22">
        <v>-7.3057732816702703E-6</v>
      </c>
      <c r="JI22">
        <v>2</v>
      </c>
      <c r="JJ22">
        <v>9</v>
      </c>
      <c r="JK22">
        <v>2</v>
      </c>
      <c r="JL22">
        <v>33</v>
      </c>
      <c r="JM22">
        <v>11.7</v>
      </c>
      <c r="JN22">
        <v>11.7</v>
      </c>
      <c r="JO22">
        <v>0.161133</v>
      </c>
      <c r="JP22">
        <v>4.99878</v>
      </c>
      <c r="JQ22">
        <v>2.2485400000000002</v>
      </c>
      <c r="JR22">
        <v>2.5988799999999999</v>
      </c>
      <c r="JS22">
        <v>2.19482</v>
      </c>
      <c r="JT22">
        <v>2.4316399999999998</v>
      </c>
      <c r="JU22">
        <v>33.244</v>
      </c>
      <c r="JV22">
        <v>24.280100000000001</v>
      </c>
      <c r="JW22">
        <v>2</v>
      </c>
      <c r="JX22">
        <v>722.13800000000003</v>
      </c>
      <c r="JY22">
        <v>807.81</v>
      </c>
      <c r="JZ22">
        <v>35.319000000000003</v>
      </c>
      <c r="KA22">
        <v>27.303899999999999</v>
      </c>
      <c r="KB22">
        <v>30.0002</v>
      </c>
      <c r="KC22">
        <v>27.022200000000002</v>
      </c>
      <c r="KD22">
        <v>26.986699999999999</v>
      </c>
      <c r="KE22">
        <v>-1</v>
      </c>
      <c r="KF22">
        <v>0</v>
      </c>
      <c r="KG22">
        <v>100</v>
      </c>
      <c r="KH22">
        <v>36.2575</v>
      </c>
      <c r="KI22">
        <v>420</v>
      </c>
      <c r="KJ22">
        <v>25.407299999999999</v>
      </c>
      <c r="KK22">
        <v>99.634399999999999</v>
      </c>
      <c r="KL22">
        <v>96.415199999999999</v>
      </c>
    </row>
    <row r="23" spans="1:298" x14ac:dyDescent="0.2">
      <c r="A23">
        <v>7</v>
      </c>
      <c r="B23">
        <v>1661374219.0999999</v>
      </c>
      <c r="C23">
        <v>1963.0999999046301</v>
      </c>
      <c r="D23" t="s">
        <v>468</v>
      </c>
      <c r="E23" t="s">
        <v>469</v>
      </c>
      <c r="F23" t="s">
        <v>435</v>
      </c>
      <c r="H23" t="s">
        <v>436</v>
      </c>
      <c r="J23">
        <v>1661374219.0999999</v>
      </c>
      <c r="K23">
        <f t="shared" si="0"/>
        <v>1.6701040252951607E-3</v>
      </c>
      <c r="L23">
        <f t="shared" si="1"/>
        <v>1.6701040252951607</v>
      </c>
      <c r="M23">
        <f t="shared" si="2"/>
        <v>2.3529732884259142</v>
      </c>
      <c r="N23">
        <f t="shared" si="3"/>
        <v>413.03</v>
      </c>
      <c r="O23">
        <f t="shared" si="4"/>
        <v>276.80300419907235</v>
      </c>
      <c r="P23">
        <f t="shared" si="5"/>
        <v>27.885638230720087</v>
      </c>
      <c r="Q23">
        <f t="shared" si="6"/>
        <v>41.609393625478994</v>
      </c>
      <c r="R23">
        <f t="shared" si="7"/>
        <v>3.4600270352115985E-2</v>
      </c>
      <c r="S23">
        <f t="shared" si="8"/>
        <v>2.8492669199348986</v>
      </c>
      <c r="T23">
        <f t="shared" si="9"/>
        <v>3.4368530028386121E-2</v>
      </c>
      <c r="U23">
        <f t="shared" si="10"/>
        <v>2.1501022684617781E-2</v>
      </c>
      <c r="V23">
        <f t="shared" si="11"/>
        <v>226.09116035061479</v>
      </c>
      <c r="W23">
        <f t="shared" si="12"/>
        <v>37.933531232295245</v>
      </c>
      <c r="X23">
        <f t="shared" si="13"/>
        <v>39.270699999999998</v>
      </c>
      <c r="Y23">
        <f t="shared" si="14"/>
        <v>7.1296372518268329</v>
      </c>
      <c r="Z23">
        <f t="shared" si="15"/>
        <v>39.096488510080839</v>
      </c>
      <c r="AA23">
        <f t="shared" si="16"/>
        <v>2.4673686382956004</v>
      </c>
      <c r="AB23">
        <f t="shared" si="17"/>
        <v>6.3109724998944632</v>
      </c>
      <c r="AC23">
        <f t="shared" si="18"/>
        <v>4.6622686135312321</v>
      </c>
      <c r="AD23">
        <f t="shared" si="19"/>
        <v>-73.651587515516582</v>
      </c>
      <c r="AE23">
        <f t="shared" si="20"/>
        <v>-346.08260495650569</v>
      </c>
      <c r="AF23">
        <f t="shared" si="21"/>
        <v>-29.244800624900709</v>
      </c>
      <c r="AG23">
        <f t="shared" si="22"/>
        <v>-222.88783274630819</v>
      </c>
      <c r="AH23">
        <f t="shared" si="23"/>
        <v>2.0966457832613834</v>
      </c>
      <c r="AI23">
        <f t="shared" si="24"/>
        <v>1.6695761972223673</v>
      </c>
      <c r="AJ23">
        <f t="shared" si="25"/>
        <v>2.3529732884259142</v>
      </c>
      <c r="AK23">
        <v>423.940637168428</v>
      </c>
      <c r="AL23">
        <v>423.45104242424202</v>
      </c>
      <c r="AM23">
        <v>-5.3342239812357299E-2</v>
      </c>
      <c r="AN23">
        <v>66.962763313395598</v>
      </c>
      <c r="AO23">
        <f t="shared" si="26"/>
        <v>1.6701040252951607</v>
      </c>
      <c r="AP23">
        <v>24.026411377235998</v>
      </c>
      <c r="AQ23">
        <v>24.4908242424242</v>
      </c>
      <c r="AR23">
        <v>2.36514429705576E-4</v>
      </c>
      <c r="AS23">
        <v>78.462905719572504</v>
      </c>
      <c r="AT23">
        <v>14</v>
      </c>
      <c r="AU23">
        <v>2</v>
      </c>
      <c r="AV23">
        <f t="shared" si="27"/>
        <v>1</v>
      </c>
      <c r="AW23">
        <f t="shared" si="28"/>
        <v>0</v>
      </c>
      <c r="AX23">
        <f t="shared" si="29"/>
        <v>46510.691000063474</v>
      </c>
      <c r="AY23" t="s">
        <v>437</v>
      </c>
      <c r="AZ23">
        <v>7905.24</v>
      </c>
      <c r="BA23">
        <v>239.99923076923099</v>
      </c>
      <c r="BB23">
        <v>1136.0897083749001</v>
      </c>
      <c r="BC23">
        <f t="shared" si="30"/>
        <v>0.78874975365058653</v>
      </c>
      <c r="BD23">
        <v>-0.30598873145219901</v>
      </c>
      <c r="BE23" t="s">
        <v>470</v>
      </c>
      <c r="BF23">
        <v>8459.7800000000007</v>
      </c>
      <c r="BG23">
        <v>182.05657692307699</v>
      </c>
      <c r="BH23">
        <v>226.39383388578401</v>
      </c>
      <c r="BI23">
        <f t="shared" si="31"/>
        <v>0.19584127448044908</v>
      </c>
      <c r="BJ23">
        <v>0.5</v>
      </c>
      <c r="BK23">
        <f t="shared" si="32"/>
        <v>1025.8064955184532</v>
      </c>
      <c r="BL23">
        <f t="shared" si="33"/>
        <v>2.3529732884259142</v>
      </c>
      <c r="BM23">
        <f t="shared" si="34"/>
        <v>100.44762572632847</v>
      </c>
      <c r="BN23">
        <f t="shared" si="35"/>
        <v>2.5920697826486722E-3</v>
      </c>
      <c r="BO23">
        <f t="shared" si="36"/>
        <v>4.0182007560685546</v>
      </c>
      <c r="BP23">
        <f t="shared" si="37"/>
        <v>129.81029453078844</v>
      </c>
      <c r="BQ23" t="s">
        <v>471</v>
      </c>
      <c r="BR23">
        <v>153.6</v>
      </c>
      <c r="BS23">
        <f t="shared" si="38"/>
        <v>153.6</v>
      </c>
      <c r="BT23">
        <f t="shared" si="39"/>
        <v>0.32153629202864509</v>
      </c>
      <c r="BU23">
        <f t="shared" si="40"/>
        <v>0.60907984366194634</v>
      </c>
      <c r="BV23">
        <f t="shared" si="41"/>
        <v>0.9259088077307297</v>
      </c>
      <c r="BW23">
        <f t="shared" si="42"/>
        <v>-3.2587992355188087</v>
      </c>
      <c r="BX23">
        <f t="shared" si="43"/>
        <v>1.0151830615584714</v>
      </c>
      <c r="BY23">
        <f t="shared" si="44"/>
        <v>0.51387687040827923</v>
      </c>
      <c r="BZ23">
        <f t="shared" si="45"/>
        <v>0.48612312959172077</v>
      </c>
      <c r="CA23">
        <v>1087</v>
      </c>
      <c r="CB23">
        <v>290</v>
      </c>
      <c r="CC23">
        <v>215.94</v>
      </c>
      <c r="CD23">
        <v>115</v>
      </c>
      <c r="CE23">
        <v>8459.7800000000007</v>
      </c>
      <c r="CF23">
        <v>215.1</v>
      </c>
      <c r="CG23">
        <v>0.84</v>
      </c>
      <c r="CH23">
        <v>300</v>
      </c>
      <c r="CI23">
        <v>24.1</v>
      </c>
      <c r="CJ23">
        <v>226.39383388578401</v>
      </c>
      <c r="CK23">
        <v>1.0409041599370099</v>
      </c>
      <c r="CL23">
        <v>-9.5558187890278496</v>
      </c>
      <c r="CM23">
        <v>0.77867174433777298</v>
      </c>
      <c r="CN23">
        <v>0.84322569507363199</v>
      </c>
      <c r="CO23">
        <v>-6.0199626251390501E-3</v>
      </c>
      <c r="CP23">
        <v>290</v>
      </c>
      <c r="CQ23">
        <v>213.95</v>
      </c>
      <c r="CR23">
        <v>715</v>
      </c>
      <c r="CS23">
        <v>8433.99</v>
      </c>
      <c r="CT23">
        <v>215.06</v>
      </c>
      <c r="CU23">
        <v>-1.1100000000000001</v>
      </c>
      <c r="DI23">
        <f t="shared" si="46"/>
        <v>1199.8599999999999</v>
      </c>
      <c r="DJ23">
        <f t="shared" si="47"/>
        <v>1025.8064955184532</v>
      </c>
      <c r="DK23">
        <f t="shared" si="48"/>
        <v>0.85493848908910475</v>
      </c>
      <c r="DL23">
        <f t="shared" si="49"/>
        <v>0.18843128394197223</v>
      </c>
      <c r="DM23">
        <v>2</v>
      </c>
      <c r="DN23">
        <v>0.5</v>
      </c>
      <c r="DO23" t="s">
        <v>439</v>
      </c>
      <c r="DP23">
        <v>2</v>
      </c>
      <c r="DQ23" t="b">
        <v>1</v>
      </c>
      <c r="DR23">
        <v>1661374219.0999999</v>
      </c>
      <c r="DS23">
        <v>413.03</v>
      </c>
      <c r="DT23">
        <v>413.82600000000002</v>
      </c>
      <c r="DU23">
        <v>24.492000000000001</v>
      </c>
      <c r="DV23">
        <v>24.026700000000002</v>
      </c>
      <c r="DW23">
        <v>415.33600000000001</v>
      </c>
      <c r="DX23">
        <v>24.2699</v>
      </c>
      <c r="DY23">
        <v>700.05799999999999</v>
      </c>
      <c r="DZ23">
        <v>100.664</v>
      </c>
      <c r="EA23">
        <v>7.7819299999999994E-2</v>
      </c>
      <c r="EB23">
        <v>37.017699999999998</v>
      </c>
      <c r="EC23">
        <v>39.270699999999998</v>
      </c>
      <c r="ED23">
        <v>999.9</v>
      </c>
      <c r="EE23">
        <v>0</v>
      </c>
      <c r="EF23">
        <v>0</v>
      </c>
      <c r="EG23">
        <v>9003.1200000000008</v>
      </c>
      <c r="EH23">
        <v>0</v>
      </c>
      <c r="EI23">
        <v>2.2241399999999998</v>
      </c>
      <c r="EJ23">
        <v>-0.79568499999999998</v>
      </c>
      <c r="EK23">
        <v>423.4</v>
      </c>
      <c r="EL23">
        <v>424.01400000000001</v>
      </c>
      <c r="EM23">
        <v>0.465368</v>
      </c>
      <c r="EN23">
        <v>413.82600000000002</v>
      </c>
      <c r="EO23">
        <v>24.026700000000002</v>
      </c>
      <c r="EP23">
        <v>2.4654799999999999</v>
      </c>
      <c r="EQ23">
        <v>2.4186299999999998</v>
      </c>
      <c r="ER23">
        <v>20.8004</v>
      </c>
      <c r="ES23">
        <v>20.489000000000001</v>
      </c>
      <c r="ET23">
        <v>1199.8599999999999</v>
      </c>
      <c r="EU23">
        <v>0.49996699999999999</v>
      </c>
      <c r="EV23">
        <v>0.50003299999999995</v>
      </c>
      <c r="EW23">
        <v>0</v>
      </c>
      <c r="EX23">
        <v>182.089</v>
      </c>
      <c r="EY23">
        <v>5.0003000000000002</v>
      </c>
      <c r="EZ23">
        <v>1925.32</v>
      </c>
      <c r="FA23">
        <v>12016.6</v>
      </c>
      <c r="FB23">
        <v>43.186999999999998</v>
      </c>
      <c r="FC23">
        <v>44.436999999999998</v>
      </c>
      <c r="FD23">
        <v>44.25</v>
      </c>
      <c r="FE23">
        <v>44.561999999999998</v>
      </c>
      <c r="FF23">
        <v>45.5</v>
      </c>
      <c r="FG23">
        <v>597.39</v>
      </c>
      <c r="FH23">
        <v>597.47</v>
      </c>
      <c r="FI23">
        <v>0</v>
      </c>
      <c r="FJ23">
        <v>177.59999990463299</v>
      </c>
      <c r="FK23">
        <v>0</v>
      </c>
      <c r="FL23">
        <v>182.05657692307699</v>
      </c>
      <c r="FM23">
        <v>-1.71182905635947</v>
      </c>
      <c r="FN23">
        <v>-17.071452998255999</v>
      </c>
      <c r="FO23">
        <v>1927.5669230769199</v>
      </c>
      <c r="FP23">
        <v>15</v>
      </c>
      <c r="FQ23">
        <v>1661373338</v>
      </c>
      <c r="FR23" t="s">
        <v>450</v>
      </c>
      <c r="FS23">
        <v>1661373338</v>
      </c>
      <c r="FT23">
        <v>1661373337</v>
      </c>
      <c r="FU23">
        <v>2</v>
      </c>
      <c r="FV23">
        <v>-0.11700000000000001</v>
      </c>
      <c r="FW23">
        <v>6.0000000000000001E-3</v>
      </c>
      <c r="FX23">
        <v>-2.3050000000000002</v>
      </c>
      <c r="FY23">
        <v>-9.5000000000000001E-2</v>
      </c>
      <c r="FZ23">
        <v>420</v>
      </c>
      <c r="GA23">
        <v>13</v>
      </c>
      <c r="GB23">
        <v>0.24</v>
      </c>
      <c r="GC23">
        <v>0.19</v>
      </c>
      <c r="GD23">
        <v>-0.72536790476190505</v>
      </c>
      <c r="GE23">
        <v>0.45386906493506401</v>
      </c>
      <c r="GF23">
        <v>0.10098054226476599</v>
      </c>
      <c r="GG23">
        <v>1</v>
      </c>
      <c r="GH23">
        <v>182.12473529411801</v>
      </c>
      <c r="GI23">
        <v>-1.6426126780612</v>
      </c>
      <c r="GJ23">
        <v>0.23978143342041799</v>
      </c>
      <c r="GK23">
        <v>0</v>
      </c>
      <c r="GL23">
        <v>0.451738238095238</v>
      </c>
      <c r="GM23">
        <v>4.3098779220779301E-2</v>
      </c>
      <c r="GN23">
        <v>7.0674016502649496E-3</v>
      </c>
      <c r="GO23">
        <v>1</v>
      </c>
      <c r="GP23">
        <v>2</v>
      </c>
      <c r="GQ23">
        <v>3</v>
      </c>
      <c r="GR23" t="s">
        <v>472</v>
      </c>
      <c r="GS23">
        <v>3.3323100000000001</v>
      </c>
      <c r="GT23">
        <v>2.8164500000000001</v>
      </c>
      <c r="GU23">
        <v>0.101484</v>
      </c>
      <c r="GV23">
        <v>0.101175</v>
      </c>
      <c r="GW23">
        <v>0.117537</v>
      </c>
      <c r="GX23">
        <v>0.115699</v>
      </c>
      <c r="GY23">
        <v>31405</v>
      </c>
      <c r="GZ23">
        <v>28418.2</v>
      </c>
      <c r="HA23">
        <v>31179.3</v>
      </c>
      <c r="HB23">
        <v>28941.4</v>
      </c>
      <c r="HC23">
        <v>36661</v>
      </c>
      <c r="HD23">
        <v>34819.4</v>
      </c>
      <c r="HE23">
        <v>44211.4</v>
      </c>
      <c r="HF23">
        <v>42048.2</v>
      </c>
      <c r="HG23">
        <v>2.3732000000000002</v>
      </c>
      <c r="HH23">
        <v>2.3886500000000002</v>
      </c>
      <c r="HI23">
        <v>0.48402000000000001</v>
      </c>
      <c r="HJ23">
        <v>0</v>
      </c>
      <c r="HK23">
        <v>31.4619</v>
      </c>
      <c r="HL23">
        <v>999.9</v>
      </c>
      <c r="HM23">
        <v>53.460999999999999</v>
      </c>
      <c r="HN23">
        <v>30.533999999999999</v>
      </c>
      <c r="HO23">
        <v>23.329499999999999</v>
      </c>
      <c r="HP23">
        <v>51.7119</v>
      </c>
      <c r="HQ23">
        <v>33.942300000000003</v>
      </c>
      <c r="HR23">
        <v>2</v>
      </c>
      <c r="HS23">
        <v>4.7052800000000001E-3</v>
      </c>
      <c r="HT23">
        <v>-3.4732500000000002</v>
      </c>
      <c r="HU23">
        <v>20.210899999999999</v>
      </c>
      <c r="HV23">
        <v>5.2189399999999999</v>
      </c>
      <c r="HW23">
        <v>11.986000000000001</v>
      </c>
      <c r="HX23">
        <v>4.9899500000000003</v>
      </c>
      <c r="HY23">
        <v>3.2948</v>
      </c>
      <c r="HZ23">
        <v>9999</v>
      </c>
      <c r="IA23">
        <v>2.9</v>
      </c>
      <c r="IB23">
        <v>8994.6</v>
      </c>
      <c r="IC23">
        <v>-30116.799999999999</v>
      </c>
      <c r="ID23">
        <v>1.87758</v>
      </c>
      <c r="IE23">
        <v>1.87652</v>
      </c>
      <c r="IF23">
        <v>1.8750899999999999</v>
      </c>
      <c r="IG23">
        <v>1.87714</v>
      </c>
      <c r="IH23">
        <v>1.8778999999999999</v>
      </c>
      <c r="II23">
        <v>1.87531</v>
      </c>
      <c r="IJ23">
        <v>1.87931</v>
      </c>
      <c r="IK23">
        <v>1.8809</v>
      </c>
      <c r="IL23">
        <v>5</v>
      </c>
      <c r="IM23">
        <v>0</v>
      </c>
      <c r="IN23">
        <v>0</v>
      </c>
      <c r="IO23">
        <v>0</v>
      </c>
      <c r="IP23" t="s">
        <v>442</v>
      </c>
      <c r="IQ23" t="s">
        <v>443</v>
      </c>
      <c r="IR23" t="s">
        <v>444</v>
      </c>
      <c r="IS23" t="s">
        <v>445</v>
      </c>
      <c r="IT23" t="s">
        <v>445</v>
      </c>
      <c r="IU23" t="s">
        <v>444</v>
      </c>
      <c r="IV23">
        <v>0</v>
      </c>
      <c r="IW23">
        <v>100</v>
      </c>
      <c r="IX23">
        <v>100</v>
      </c>
      <c r="IY23">
        <v>-2.306</v>
      </c>
      <c r="IZ23">
        <v>0.22209999999999999</v>
      </c>
      <c r="JA23">
        <v>-2.30545</v>
      </c>
      <c r="JB23">
        <v>0</v>
      </c>
      <c r="JC23">
        <v>0</v>
      </c>
      <c r="JD23">
        <v>0</v>
      </c>
      <c r="JE23">
        <v>-0.21264088070468301</v>
      </c>
      <c r="JF23">
        <v>-4.04678581008747E-3</v>
      </c>
      <c r="JG23">
        <v>1.0821509135867399E-3</v>
      </c>
      <c r="JH23">
        <v>-7.3057732816702703E-6</v>
      </c>
      <c r="JI23">
        <v>2</v>
      </c>
      <c r="JJ23">
        <v>9</v>
      </c>
      <c r="JK23">
        <v>2</v>
      </c>
      <c r="JL23">
        <v>33</v>
      </c>
      <c r="JM23">
        <v>14.7</v>
      </c>
      <c r="JN23">
        <v>14.7</v>
      </c>
      <c r="JO23">
        <v>0.159912</v>
      </c>
      <c r="JP23">
        <v>4.99878</v>
      </c>
      <c r="JQ23">
        <v>2.2485400000000002</v>
      </c>
      <c r="JR23">
        <v>2.5988799999999999</v>
      </c>
      <c r="JS23">
        <v>2.19482</v>
      </c>
      <c r="JT23">
        <v>2.4291999999999998</v>
      </c>
      <c r="JU23">
        <v>33.266300000000001</v>
      </c>
      <c r="JV23">
        <v>24.262599999999999</v>
      </c>
      <c r="JW23">
        <v>2</v>
      </c>
      <c r="JX23">
        <v>724.11199999999997</v>
      </c>
      <c r="JY23">
        <v>806.84</v>
      </c>
      <c r="JZ23">
        <v>39.770899999999997</v>
      </c>
      <c r="KA23">
        <v>27.4636</v>
      </c>
      <c r="KB23">
        <v>30.000900000000001</v>
      </c>
      <c r="KC23">
        <v>27.156099999999999</v>
      </c>
      <c r="KD23">
        <v>27.1191</v>
      </c>
      <c r="KE23">
        <v>-1</v>
      </c>
      <c r="KF23">
        <v>0</v>
      </c>
      <c r="KG23">
        <v>100</v>
      </c>
      <c r="KH23">
        <v>40.291600000000003</v>
      </c>
      <c r="KI23">
        <v>420</v>
      </c>
      <c r="KJ23">
        <v>25.407299999999999</v>
      </c>
      <c r="KK23">
        <v>99.624300000000005</v>
      </c>
      <c r="KL23">
        <v>96.397400000000005</v>
      </c>
    </row>
    <row r="24" spans="1:298" x14ac:dyDescent="0.2">
      <c r="A24">
        <v>8</v>
      </c>
      <c r="B24">
        <v>1661374399.0999999</v>
      </c>
      <c r="C24">
        <v>2143.0999999046298</v>
      </c>
      <c r="D24" t="s">
        <v>473</v>
      </c>
      <c r="E24" t="s">
        <v>474</v>
      </c>
      <c r="F24" t="s">
        <v>435</v>
      </c>
      <c r="H24" t="s">
        <v>436</v>
      </c>
      <c r="J24">
        <v>1661374399.0999999</v>
      </c>
      <c r="K24">
        <f t="shared" si="0"/>
        <v>2.441158322010843E-3</v>
      </c>
      <c r="L24">
        <f t="shared" si="1"/>
        <v>2.441158322010843</v>
      </c>
      <c r="M24">
        <f t="shared" si="2"/>
        <v>1.8144055007395263</v>
      </c>
      <c r="N24">
        <f t="shared" si="3"/>
        <v>412.69299999999998</v>
      </c>
      <c r="O24">
        <f t="shared" si="4"/>
        <v>306.19237695813678</v>
      </c>
      <c r="P24">
        <f t="shared" si="5"/>
        <v>30.845136235327242</v>
      </c>
      <c r="Q24">
        <f t="shared" si="6"/>
        <v>41.573771152723097</v>
      </c>
      <c r="R24">
        <f t="shared" si="7"/>
        <v>4.0715841284845074E-2</v>
      </c>
      <c r="S24">
        <f t="shared" si="8"/>
        <v>2.8471470916448882</v>
      </c>
      <c r="T24">
        <f t="shared" si="9"/>
        <v>4.039511432184352E-2</v>
      </c>
      <c r="U24">
        <f t="shared" si="10"/>
        <v>2.5275551767880641E-2</v>
      </c>
      <c r="V24">
        <f t="shared" si="11"/>
        <v>226.11829235184015</v>
      </c>
      <c r="W24">
        <f t="shared" si="12"/>
        <v>40.714195748702529</v>
      </c>
      <c r="X24">
        <f t="shared" si="13"/>
        <v>41.995899999999999</v>
      </c>
      <c r="Y24">
        <f t="shared" si="14"/>
        <v>8.2416358088085495</v>
      </c>
      <c r="Z24">
        <f t="shared" si="15"/>
        <v>33.414963795893705</v>
      </c>
      <c r="AA24">
        <f t="shared" si="16"/>
        <v>2.4777461097532001</v>
      </c>
      <c r="AB24">
        <f t="shared" si="17"/>
        <v>7.4150794383254288</v>
      </c>
      <c r="AC24">
        <f t="shared" si="18"/>
        <v>5.7638896990553494</v>
      </c>
      <c r="AD24">
        <f t="shared" si="19"/>
        <v>-107.65508200067818</v>
      </c>
      <c r="AE24">
        <f t="shared" si="20"/>
        <v>-305.80887347568182</v>
      </c>
      <c r="AF24">
        <f t="shared" si="21"/>
        <v>-26.579307643460684</v>
      </c>
      <c r="AG24">
        <f t="shared" si="22"/>
        <v>-213.92497076798054</v>
      </c>
      <c r="AH24">
        <f t="shared" si="23"/>
        <v>3.2436111964655199</v>
      </c>
      <c r="AI24">
        <f t="shared" si="24"/>
        <v>2.360977175611342</v>
      </c>
      <c r="AJ24">
        <f t="shared" si="25"/>
        <v>1.8144055007395263</v>
      </c>
      <c r="AK24">
        <v>423.93747532503801</v>
      </c>
      <c r="AL24">
        <v>423.380739393939</v>
      </c>
      <c r="AM24">
        <v>6.9441132812063299E-3</v>
      </c>
      <c r="AN24">
        <v>66.962763313395598</v>
      </c>
      <c r="AO24">
        <f t="shared" si="26"/>
        <v>2.441158322010843</v>
      </c>
      <c r="AP24">
        <v>23.940218545686498</v>
      </c>
      <c r="AQ24">
        <v>24.6204218181818</v>
      </c>
      <c r="AR24">
        <v>5.22435284050837E-6</v>
      </c>
      <c r="AS24">
        <v>78.462905719572504</v>
      </c>
      <c r="AT24">
        <v>13</v>
      </c>
      <c r="AU24">
        <v>2</v>
      </c>
      <c r="AV24">
        <f t="shared" si="27"/>
        <v>1</v>
      </c>
      <c r="AW24">
        <f t="shared" si="28"/>
        <v>0</v>
      </c>
      <c r="AX24">
        <f t="shared" si="29"/>
        <v>46008.071798111101</v>
      </c>
      <c r="AY24" t="s">
        <v>437</v>
      </c>
      <c r="AZ24">
        <v>7905.24</v>
      </c>
      <c r="BA24">
        <v>239.99923076923099</v>
      </c>
      <c r="BB24">
        <v>1136.0897083749001</v>
      </c>
      <c r="BC24">
        <f t="shared" si="30"/>
        <v>0.78874975365058653</v>
      </c>
      <c r="BD24">
        <v>-0.30598873145219901</v>
      </c>
      <c r="BE24" t="s">
        <v>475</v>
      </c>
      <c r="BF24">
        <v>8455.81</v>
      </c>
      <c r="BG24">
        <v>179.88665384615399</v>
      </c>
      <c r="BH24">
        <v>220.601389872998</v>
      </c>
      <c r="BI24">
        <f t="shared" si="31"/>
        <v>0.18456246377361363</v>
      </c>
      <c r="BJ24">
        <v>0.5</v>
      </c>
      <c r="BK24">
        <f t="shared" si="32"/>
        <v>1025.9492955190883</v>
      </c>
      <c r="BL24">
        <f t="shared" si="33"/>
        <v>1.8144055007395263</v>
      </c>
      <c r="BM24">
        <f t="shared" si="34"/>
        <v>94.675864843903085</v>
      </c>
      <c r="BN24">
        <f t="shared" si="35"/>
        <v>2.0667631835732123E-3</v>
      </c>
      <c r="BO24">
        <f t="shared" si="36"/>
        <v>4.1499662310783991</v>
      </c>
      <c r="BP24">
        <f t="shared" si="37"/>
        <v>127.8849101503441</v>
      </c>
      <c r="BQ24" t="s">
        <v>476</v>
      </c>
      <c r="BR24">
        <v>155.71</v>
      </c>
      <c r="BS24">
        <f t="shared" si="38"/>
        <v>155.71</v>
      </c>
      <c r="BT24">
        <f t="shared" si="39"/>
        <v>0.29415675898667948</v>
      </c>
      <c r="BU24">
        <f t="shared" si="40"/>
        <v>0.62742894098167334</v>
      </c>
      <c r="BV24">
        <f t="shared" si="41"/>
        <v>0.9338099418840855</v>
      </c>
      <c r="BW24">
        <f t="shared" si="42"/>
        <v>-2.0989313318241876</v>
      </c>
      <c r="BX24">
        <f t="shared" si="43"/>
        <v>1.0216471900784656</v>
      </c>
      <c r="BY24">
        <f t="shared" si="44"/>
        <v>0.54310288346244173</v>
      </c>
      <c r="BZ24">
        <f t="shared" si="45"/>
        <v>0.45689711653755827</v>
      </c>
      <c r="CA24">
        <v>1089</v>
      </c>
      <c r="CB24">
        <v>290</v>
      </c>
      <c r="CC24">
        <v>209.88</v>
      </c>
      <c r="CD24">
        <v>115</v>
      </c>
      <c r="CE24">
        <v>8455.81</v>
      </c>
      <c r="CF24">
        <v>209.54</v>
      </c>
      <c r="CG24">
        <v>0.34</v>
      </c>
      <c r="CH24">
        <v>300</v>
      </c>
      <c r="CI24">
        <v>24.1</v>
      </c>
      <c r="CJ24">
        <v>220.601389872998</v>
      </c>
      <c r="CK24">
        <v>1.0352119038732099</v>
      </c>
      <c r="CL24">
        <v>-9.3528218240903094</v>
      </c>
      <c r="CM24">
        <v>0.77401833339169301</v>
      </c>
      <c r="CN24">
        <v>0.83908977770353699</v>
      </c>
      <c r="CO24">
        <v>-6.0172783092324799E-3</v>
      </c>
      <c r="CP24">
        <v>290</v>
      </c>
      <c r="CQ24">
        <v>208.56</v>
      </c>
      <c r="CR24">
        <v>615</v>
      </c>
      <c r="CS24">
        <v>8433.9599999999991</v>
      </c>
      <c r="CT24">
        <v>209.51</v>
      </c>
      <c r="CU24">
        <v>-0.95</v>
      </c>
      <c r="DI24">
        <f t="shared" si="46"/>
        <v>1200.03</v>
      </c>
      <c r="DJ24">
        <f t="shared" si="47"/>
        <v>1025.9492955190883</v>
      </c>
      <c r="DK24">
        <f t="shared" si="48"/>
        <v>0.85493637285658552</v>
      </c>
      <c r="DL24">
        <f t="shared" si="49"/>
        <v>0.18842719961320981</v>
      </c>
      <c r="DM24">
        <v>2</v>
      </c>
      <c r="DN24">
        <v>0.5</v>
      </c>
      <c r="DO24" t="s">
        <v>439</v>
      </c>
      <c r="DP24">
        <v>2</v>
      </c>
      <c r="DQ24" t="b">
        <v>1</v>
      </c>
      <c r="DR24">
        <v>1661374399.0999999</v>
      </c>
      <c r="DS24">
        <v>412.69299999999998</v>
      </c>
      <c r="DT24">
        <v>413.89800000000002</v>
      </c>
      <c r="DU24">
        <v>24.596</v>
      </c>
      <c r="DV24">
        <v>23.938099999999999</v>
      </c>
      <c r="DW24">
        <v>415.29599999999999</v>
      </c>
      <c r="DX24">
        <v>24.393000000000001</v>
      </c>
      <c r="DY24">
        <v>700.07799999999997</v>
      </c>
      <c r="DZ24">
        <v>100.65900000000001</v>
      </c>
      <c r="EA24">
        <v>7.8766699999999995E-2</v>
      </c>
      <c r="EB24">
        <v>40.003599999999999</v>
      </c>
      <c r="EC24">
        <v>41.995899999999999</v>
      </c>
      <c r="ED24">
        <v>999.9</v>
      </c>
      <c r="EE24">
        <v>0</v>
      </c>
      <c r="EF24">
        <v>0</v>
      </c>
      <c r="EG24">
        <v>8991.8799999999992</v>
      </c>
      <c r="EH24">
        <v>0</v>
      </c>
      <c r="EI24">
        <v>2.2241399999999998</v>
      </c>
      <c r="EJ24">
        <v>-0.90808100000000003</v>
      </c>
      <c r="EK24">
        <v>423.41500000000002</v>
      </c>
      <c r="EL24">
        <v>424.04899999999998</v>
      </c>
      <c r="EM24">
        <v>0.68138900000000002</v>
      </c>
      <c r="EN24">
        <v>413.89800000000002</v>
      </c>
      <c r="EO24">
        <v>23.938099999999999</v>
      </c>
      <c r="EP24">
        <v>2.47817</v>
      </c>
      <c r="EQ24">
        <v>2.4095800000000001</v>
      </c>
      <c r="ER24">
        <v>20.883800000000001</v>
      </c>
      <c r="ES24">
        <v>20.4283</v>
      </c>
      <c r="ET24">
        <v>1200.03</v>
      </c>
      <c r="EU24">
        <v>0.50003799999999998</v>
      </c>
      <c r="EV24">
        <v>0.49996200000000002</v>
      </c>
      <c r="EW24">
        <v>0</v>
      </c>
      <c r="EX24">
        <v>179.84299999999999</v>
      </c>
      <c r="EY24">
        <v>5.0003000000000002</v>
      </c>
      <c r="EZ24">
        <v>1915.61</v>
      </c>
      <c r="FA24">
        <v>12018.6</v>
      </c>
      <c r="FB24">
        <v>43.75</v>
      </c>
      <c r="FC24">
        <v>44.811999999999998</v>
      </c>
      <c r="FD24">
        <v>44.686999999999998</v>
      </c>
      <c r="FE24">
        <v>44.936999999999998</v>
      </c>
      <c r="FF24">
        <v>46.186999999999998</v>
      </c>
      <c r="FG24">
        <v>597.55999999999995</v>
      </c>
      <c r="FH24">
        <v>597.47</v>
      </c>
      <c r="FI24">
        <v>0</v>
      </c>
      <c r="FJ24">
        <v>177.59999990463299</v>
      </c>
      <c r="FK24">
        <v>0</v>
      </c>
      <c r="FL24">
        <v>179.88665384615399</v>
      </c>
      <c r="FM24">
        <v>-0.37876923249239702</v>
      </c>
      <c r="FN24">
        <v>1.9111111168327399</v>
      </c>
      <c r="FO24">
        <v>1915.0969230769199</v>
      </c>
      <c r="FP24">
        <v>15</v>
      </c>
      <c r="FQ24">
        <v>1661374419.0999999</v>
      </c>
      <c r="FR24" t="s">
        <v>477</v>
      </c>
      <c r="FS24">
        <v>1661374419.0999999</v>
      </c>
      <c r="FT24">
        <v>1661374419.0999999</v>
      </c>
      <c r="FU24">
        <v>3</v>
      </c>
      <c r="FV24">
        <v>-0.29699999999999999</v>
      </c>
      <c r="FW24">
        <v>0</v>
      </c>
      <c r="FX24">
        <v>-2.6030000000000002</v>
      </c>
      <c r="FY24">
        <v>0.20300000000000001</v>
      </c>
      <c r="FZ24">
        <v>414</v>
      </c>
      <c r="GA24">
        <v>24</v>
      </c>
      <c r="GB24">
        <v>0.33</v>
      </c>
      <c r="GC24">
        <v>0.08</v>
      </c>
      <c r="GD24">
        <v>-0.84400119047619004</v>
      </c>
      <c r="GE24">
        <v>0.32614059740259699</v>
      </c>
      <c r="GF24">
        <v>0.12926615768973901</v>
      </c>
      <c r="GG24">
        <v>1</v>
      </c>
      <c r="GH24">
        <v>179.87341176470599</v>
      </c>
      <c r="GI24">
        <v>0.246906035337188</v>
      </c>
      <c r="GJ24">
        <v>0.16965104629400399</v>
      </c>
      <c r="GK24">
        <v>1</v>
      </c>
      <c r="GL24">
        <v>0.67357500000000003</v>
      </c>
      <c r="GM24">
        <v>4.6727142857142898E-2</v>
      </c>
      <c r="GN24">
        <v>4.7648594043116404E-3</v>
      </c>
      <c r="GO24">
        <v>1</v>
      </c>
      <c r="GP24">
        <v>3</v>
      </c>
      <c r="GQ24">
        <v>3</v>
      </c>
      <c r="GR24" t="s">
        <v>478</v>
      </c>
      <c r="GS24">
        <v>3.3322600000000002</v>
      </c>
      <c r="GT24">
        <v>2.81731</v>
      </c>
      <c r="GU24">
        <v>0.10143199999999999</v>
      </c>
      <c r="GV24">
        <v>0.101144</v>
      </c>
      <c r="GW24">
        <v>0.117905</v>
      </c>
      <c r="GX24">
        <v>0.115358</v>
      </c>
      <c r="GY24">
        <v>31395.3</v>
      </c>
      <c r="GZ24">
        <v>28411.8</v>
      </c>
      <c r="HA24">
        <v>31169</v>
      </c>
      <c r="HB24">
        <v>28935</v>
      </c>
      <c r="HC24">
        <v>36634.199999999997</v>
      </c>
      <c r="HD24">
        <v>34825.699999999997</v>
      </c>
      <c r="HE24">
        <v>44197.2</v>
      </c>
      <c r="HF24">
        <v>42039.6</v>
      </c>
      <c r="HG24">
        <v>2.3729499999999999</v>
      </c>
      <c r="HH24">
        <v>2.3852799999999998</v>
      </c>
      <c r="HI24">
        <v>0.532605</v>
      </c>
      <c r="HJ24">
        <v>0</v>
      </c>
      <c r="HK24">
        <v>33.4358</v>
      </c>
      <c r="HL24">
        <v>999.9</v>
      </c>
      <c r="HM24">
        <v>53.802999999999997</v>
      </c>
      <c r="HN24">
        <v>30.402999999999999</v>
      </c>
      <c r="HO24">
        <v>23.303699999999999</v>
      </c>
      <c r="HP24">
        <v>51.321899999999999</v>
      </c>
      <c r="HQ24">
        <v>33.966299999999997</v>
      </c>
      <c r="HR24">
        <v>2</v>
      </c>
      <c r="HS24">
        <v>2.7083300000000001E-2</v>
      </c>
      <c r="HT24">
        <v>-6.6666699999999999</v>
      </c>
      <c r="HU24">
        <v>20.126100000000001</v>
      </c>
      <c r="HV24">
        <v>5.2219300000000004</v>
      </c>
      <c r="HW24">
        <v>11.986000000000001</v>
      </c>
      <c r="HX24">
        <v>4.9917999999999996</v>
      </c>
      <c r="HY24">
        <v>3.2955999999999999</v>
      </c>
      <c r="HZ24">
        <v>9999</v>
      </c>
      <c r="IA24">
        <v>2.9</v>
      </c>
      <c r="IB24">
        <v>8994.6</v>
      </c>
      <c r="IC24">
        <v>-30116.799999999999</v>
      </c>
      <c r="ID24">
        <v>1.87757</v>
      </c>
      <c r="IE24">
        <v>1.8765000000000001</v>
      </c>
      <c r="IF24">
        <v>1.8750500000000001</v>
      </c>
      <c r="IG24">
        <v>1.87713</v>
      </c>
      <c r="IH24">
        <v>1.8778999999999999</v>
      </c>
      <c r="II24">
        <v>1.87531</v>
      </c>
      <c r="IJ24">
        <v>1.87931</v>
      </c>
      <c r="IK24">
        <v>1.88086</v>
      </c>
      <c r="IL24">
        <v>5</v>
      </c>
      <c r="IM24">
        <v>0</v>
      </c>
      <c r="IN24">
        <v>0</v>
      </c>
      <c r="IO24">
        <v>0</v>
      </c>
      <c r="IP24" t="s">
        <v>442</v>
      </c>
      <c r="IQ24" t="s">
        <v>443</v>
      </c>
      <c r="IR24" t="s">
        <v>444</v>
      </c>
      <c r="IS24" t="s">
        <v>445</v>
      </c>
      <c r="IT24" t="s">
        <v>445</v>
      </c>
      <c r="IU24" t="s">
        <v>444</v>
      </c>
      <c r="IV24">
        <v>0</v>
      </c>
      <c r="IW24">
        <v>100</v>
      </c>
      <c r="IX24">
        <v>100</v>
      </c>
      <c r="IY24">
        <v>-2.6030000000000002</v>
      </c>
      <c r="IZ24">
        <v>0.20300000000000001</v>
      </c>
      <c r="JA24">
        <v>-2.30545</v>
      </c>
      <c r="JB24">
        <v>0</v>
      </c>
      <c r="JC24">
        <v>0</v>
      </c>
      <c r="JD24">
        <v>0</v>
      </c>
      <c r="JE24">
        <v>-0.21264088070468301</v>
      </c>
      <c r="JF24">
        <v>-4.04678581008747E-3</v>
      </c>
      <c r="JG24">
        <v>1.0821509135867399E-3</v>
      </c>
      <c r="JH24">
        <v>-7.3057732816702703E-6</v>
      </c>
      <c r="JI24">
        <v>2</v>
      </c>
      <c r="JJ24">
        <v>9</v>
      </c>
      <c r="JK24">
        <v>2</v>
      </c>
      <c r="JL24">
        <v>33</v>
      </c>
      <c r="JM24">
        <v>17.7</v>
      </c>
      <c r="JN24">
        <v>17.7</v>
      </c>
      <c r="JO24">
        <v>0.159912</v>
      </c>
      <c r="JP24">
        <v>4.99878</v>
      </c>
      <c r="JQ24">
        <v>2.2485400000000002</v>
      </c>
      <c r="JR24">
        <v>2.5988799999999999</v>
      </c>
      <c r="JS24">
        <v>2.19482</v>
      </c>
      <c r="JT24">
        <v>2.4328599999999998</v>
      </c>
      <c r="JU24">
        <v>33.266300000000001</v>
      </c>
      <c r="JV24">
        <v>24.2364</v>
      </c>
      <c r="JW24">
        <v>2</v>
      </c>
      <c r="JX24">
        <v>725.88800000000003</v>
      </c>
      <c r="JY24">
        <v>805.649</v>
      </c>
      <c r="JZ24">
        <v>47.892699999999998</v>
      </c>
      <c r="KA24">
        <v>27.669499999999999</v>
      </c>
      <c r="KB24">
        <v>30.000399999999999</v>
      </c>
      <c r="KC24">
        <v>27.309699999999999</v>
      </c>
      <c r="KD24">
        <v>27.269600000000001</v>
      </c>
      <c r="KE24">
        <v>-1</v>
      </c>
      <c r="KF24">
        <v>0</v>
      </c>
      <c r="KG24">
        <v>100</v>
      </c>
      <c r="KH24">
        <v>80.615300000000005</v>
      </c>
      <c r="KI24">
        <v>420</v>
      </c>
      <c r="KJ24">
        <v>25.407299999999999</v>
      </c>
      <c r="KK24">
        <v>99.591899999999995</v>
      </c>
      <c r="KL24">
        <v>96.377200000000002</v>
      </c>
    </row>
    <row r="25" spans="1:298" x14ac:dyDescent="0.2">
      <c r="A25">
        <v>9</v>
      </c>
      <c r="B25">
        <v>1661374699.0999999</v>
      </c>
      <c r="C25">
        <v>2443.0999999046298</v>
      </c>
      <c r="D25" t="s">
        <v>479</v>
      </c>
      <c r="E25" t="s">
        <v>480</v>
      </c>
      <c r="F25" t="s">
        <v>435</v>
      </c>
      <c r="H25" t="s">
        <v>436</v>
      </c>
      <c r="J25">
        <v>1661374699.0999999</v>
      </c>
      <c r="K25">
        <f t="shared" si="0"/>
        <v>2.2532402518840506E-3</v>
      </c>
      <c r="L25">
        <f t="shared" si="1"/>
        <v>2.2532402518840504</v>
      </c>
      <c r="M25">
        <f t="shared" si="2"/>
        <v>0.88469370924508184</v>
      </c>
      <c r="N25">
        <f t="shared" si="3"/>
        <v>412.58</v>
      </c>
      <c r="O25">
        <f t="shared" si="4"/>
        <v>323.53768135301357</v>
      </c>
      <c r="P25">
        <f t="shared" si="5"/>
        <v>32.592478733777384</v>
      </c>
      <c r="Q25">
        <f t="shared" si="6"/>
        <v>41.562407258862002</v>
      </c>
      <c r="R25">
        <f t="shared" si="7"/>
        <v>3.0958073618084034E-2</v>
      </c>
      <c r="S25">
        <f t="shared" si="8"/>
        <v>2.8532609390405086</v>
      </c>
      <c r="T25">
        <f t="shared" si="9"/>
        <v>3.0772670664340331E-2</v>
      </c>
      <c r="U25">
        <f t="shared" si="10"/>
        <v>1.9249484179702188E-2</v>
      </c>
      <c r="V25">
        <f t="shared" si="11"/>
        <v>226.110891351335</v>
      </c>
      <c r="W25">
        <f t="shared" si="12"/>
        <v>43.325576740380754</v>
      </c>
      <c r="X25">
        <f t="shared" si="13"/>
        <v>44.527500000000003</v>
      </c>
      <c r="Y25">
        <f t="shared" si="14"/>
        <v>9.4061306691684212</v>
      </c>
      <c r="Z25">
        <f t="shared" si="15"/>
        <v>29.016584057333787</v>
      </c>
      <c r="AA25">
        <f t="shared" si="16"/>
        <v>2.4644901743751602</v>
      </c>
      <c r="AB25">
        <f t="shared" si="17"/>
        <v>8.4933849191399684</v>
      </c>
      <c r="AC25">
        <f t="shared" si="18"/>
        <v>6.9416404947932611</v>
      </c>
      <c r="AD25">
        <f t="shared" si="19"/>
        <v>-99.367895108086628</v>
      </c>
      <c r="AE25">
        <f t="shared" si="20"/>
        <v>-301.37394733828569</v>
      </c>
      <c r="AF25">
        <f t="shared" si="21"/>
        <v>-26.779218116381003</v>
      </c>
      <c r="AG25">
        <f t="shared" si="22"/>
        <v>-201.41016921141832</v>
      </c>
      <c r="AH25">
        <f t="shared" si="23"/>
        <v>-2.5313098079609929E-2</v>
      </c>
      <c r="AI25">
        <f t="shared" si="24"/>
        <v>2.2584996923741181</v>
      </c>
      <c r="AJ25">
        <f t="shared" si="25"/>
        <v>0.88469370924508184</v>
      </c>
      <c r="AK25">
        <v>423.26384839749102</v>
      </c>
      <c r="AL25">
        <v>423.01158787878802</v>
      </c>
      <c r="AM25">
        <v>-1.8203354043590499E-3</v>
      </c>
      <c r="AN25">
        <v>66.998621862000505</v>
      </c>
      <c r="AO25">
        <f t="shared" si="26"/>
        <v>2.2532402518840504</v>
      </c>
      <c r="AP25">
        <v>23.836524795201299</v>
      </c>
      <c r="AQ25">
        <v>24.461850909090899</v>
      </c>
      <c r="AR25">
        <v>6.2910897632228004E-4</v>
      </c>
      <c r="AS25">
        <v>78.6198741704209</v>
      </c>
      <c r="AT25">
        <v>11</v>
      </c>
      <c r="AU25">
        <v>2</v>
      </c>
      <c r="AV25">
        <f t="shared" si="27"/>
        <v>1</v>
      </c>
      <c r="AW25">
        <f t="shared" si="28"/>
        <v>0</v>
      </c>
      <c r="AX25">
        <f t="shared" si="29"/>
        <v>45802.741775177441</v>
      </c>
      <c r="AY25" t="s">
        <v>437</v>
      </c>
      <c r="AZ25">
        <v>7905.24</v>
      </c>
      <c r="BA25">
        <v>239.99923076923099</v>
      </c>
      <c r="BB25">
        <v>1136.0897083749001</v>
      </c>
      <c r="BC25">
        <f t="shared" si="30"/>
        <v>0.78874975365058653</v>
      </c>
      <c r="BD25">
        <v>-0.30598873145219901</v>
      </c>
      <c r="BE25" t="s">
        <v>481</v>
      </c>
      <c r="BF25">
        <v>8442.52</v>
      </c>
      <c r="BG25">
        <v>179.30292307692301</v>
      </c>
      <c r="BH25">
        <v>199.246150076991</v>
      </c>
      <c r="BI25">
        <f t="shared" si="31"/>
        <v>0.10009341205519751</v>
      </c>
      <c r="BJ25">
        <v>0.5</v>
      </c>
      <c r="BK25">
        <f t="shared" si="32"/>
        <v>1025.9075955188264</v>
      </c>
      <c r="BL25">
        <f t="shared" si="33"/>
        <v>0.88469370924508184</v>
      </c>
      <c r="BM25">
        <f t="shared" si="34"/>
        <v>51.343295844411394</v>
      </c>
      <c r="BN25">
        <f t="shared" si="35"/>
        <v>1.1606137296362679E-3</v>
      </c>
      <c r="BO25">
        <f t="shared" si="36"/>
        <v>4.7019405792076885</v>
      </c>
      <c r="BP25">
        <f t="shared" si="37"/>
        <v>120.40380459462735</v>
      </c>
      <c r="BQ25" t="s">
        <v>482</v>
      </c>
      <c r="BR25">
        <v>159.91</v>
      </c>
      <c r="BS25">
        <f t="shared" si="38"/>
        <v>159.91</v>
      </c>
      <c r="BT25">
        <f t="shared" si="39"/>
        <v>0.19742489409100783</v>
      </c>
      <c r="BU25">
        <f t="shared" si="40"/>
        <v>0.50699488793473557</v>
      </c>
      <c r="BV25">
        <f t="shared" si="41"/>
        <v>0.95970398714548577</v>
      </c>
      <c r="BW25">
        <f t="shared" si="42"/>
        <v>-0.48936734748167116</v>
      </c>
      <c r="BX25">
        <f t="shared" si="43"/>
        <v>1.0454787565661128</v>
      </c>
      <c r="BY25">
        <f t="shared" si="44"/>
        <v>0.45215968116070299</v>
      </c>
      <c r="BZ25">
        <f t="shared" si="45"/>
        <v>0.54784031883929707</v>
      </c>
      <c r="CA25">
        <v>1091</v>
      </c>
      <c r="CB25">
        <v>290</v>
      </c>
      <c r="CC25">
        <v>196.98</v>
      </c>
      <c r="CD25">
        <v>175</v>
      </c>
      <c r="CE25">
        <v>8442.52</v>
      </c>
      <c r="CF25">
        <v>196.98</v>
      </c>
      <c r="CG25">
        <v>0</v>
      </c>
      <c r="CH25">
        <v>300</v>
      </c>
      <c r="CI25">
        <v>24.1</v>
      </c>
      <c r="CJ25">
        <v>199.246150076991</v>
      </c>
      <c r="CK25">
        <v>1.1791013337968099</v>
      </c>
      <c r="CL25">
        <v>-1.91307825181526</v>
      </c>
      <c r="CM25">
        <v>0.88086167736853604</v>
      </c>
      <c r="CN25">
        <v>0.144171310710005</v>
      </c>
      <c r="CO25">
        <v>-6.0122880978865497E-3</v>
      </c>
      <c r="CP25">
        <v>290</v>
      </c>
      <c r="CQ25">
        <v>197.72</v>
      </c>
      <c r="CR25">
        <v>755</v>
      </c>
      <c r="CS25">
        <v>8420.7199999999993</v>
      </c>
      <c r="CT25">
        <v>196.97</v>
      </c>
      <c r="CU25">
        <v>0.75</v>
      </c>
      <c r="DI25">
        <f t="shared" si="46"/>
        <v>1199.98</v>
      </c>
      <c r="DJ25">
        <f t="shared" si="47"/>
        <v>1025.9075955188264</v>
      </c>
      <c r="DK25">
        <f t="shared" si="48"/>
        <v>0.85493724521977565</v>
      </c>
      <c r="DL25">
        <f t="shared" si="49"/>
        <v>0.18842888327416707</v>
      </c>
      <c r="DM25">
        <v>2</v>
      </c>
      <c r="DN25">
        <v>0.5</v>
      </c>
      <c r="DO25" t="s">
        <v>439</v>
      </c>
      <c r="DP25">
        <v>2</v>
      </c>
      <c r="DQ25" t="b">
        <v>1</v>
      </c>
      <c r="DR25">
        <v>1661374699.0999999</v>
      </c>
      <c r="DS25">
        <v>412.58</v>
      </c>
      <c r="DT25">
        <v>412.839</v>
      </c>
      <c r="DU25">
        <v>24.464400000000001</v>
      </c>
      <c r="DV25">
        <v>23.834900000000001</v>
      </c>
      <c r="DW25">
        <v>415.18299999999999</v>
      </c>
      <c r="DX25">
        <v>24.243300000000001</v>
      </c>
      <c r="DY25">
        <v>699.99900000000002</v>
      </c>
      <c r="DZ25">
        <v>100.65900000000001</v>
      </c>
      <c r="EA25">
        <v>7.8813900000000006E-2</v>
      </c>
      <c r="EB25">
        <v>42.568300000000001</v>
      </c>
      <c r="EC25">
        <v>44.527500000000003</v>
      </c>
      <c r="ED25">
        <v>999.9</v>
      </c>
      <c r="EE25">
        <v>0</v>
      </c>
      <c r="EF25">
        <v>0</v>
      </c>
      <c r="EG25">
        <v>9025.6200000000008</v>
      </c>
      <c r="EH25">
        <v>0</v>
      </c>
      <c r="EI25">
        <v>2.2241399999999998</v>
      </c>
      <c r="EJ25">
        <v>-0.25851400000000002</v>
      </c>
      <c r="EK25">
        <v>422.92700000000002</v>
      </c>
      <c r="EL25">
        <v>422.91899999999998</v>
      </c>
      <c r="EM25">
        <v>0.62953000000000003</v>
      </c>
      <c r="EN25">
        <v>412.839</v>
      </c>
      <c r="EO25">
        <v>23.834900000000001</v>
      </c>
      <c r="EP25">
        <v>2.4625699999999999</v>
      </c>
      <c r="EQ25">
        <v>2.3992</v>
      </c>
      <c r="ER25">
        <v>20.781199999999998</v>
      </c>
      <c r="ES25">
        <v>20.3584</v>
      </c>
      <c r="ET25">
        <v>1199.98</v>
      </c>
      <c r="EU25">
        <v>0.50001200000000001</v>
      </c>
      <c r="EV25">
        <v>0.49998799999999999</v>
      </c>
      <c r="EW25">
        <v>0</v>
      </c>
      <c r="EX25">
        <v>179.285</v>
      </c>
      <c r="EY25">
        <v>5.0003000000000002</v>
      </c>
      <c r="EZ25">
        <v>1917.72</v>
      </c>
      <c r="FA25">
        <v>12018</v>
      </c>
      <c r="FB25">
        <v>44.686999999999998</v>
      </c>
      <c r="FC25">
        <v>45.561999999999998</v>
      </c>
      <c r="FD25">
        <v>45.561999999999998</v>
      </c>
      <c r="FE25">
        <v>45.875</v>
      </c>
      <c r="FF25">
        <v>47.375</v>
      </c>
      <c r="FG25">
        <v>597.5</v>
      </c>
      <c r="FH25">
        <v>597.48</v>
      </c>
      <c r="FI25">
        <v>0</v>
      </c>
      <c r="FJ25">
        <v>297.19999980926502</v>
      </c>
      <c r="FK25">
        <v>0</v>
      </c>
      <c r="FL25">
        <v>179.30292307692301</v>
      </c>
      <c r="FM25">
        <v>-0.52806837264590201</v>
      </c>
      <c r="FN25">
        <v>-8.0215384573602897</v>
      </c>
      <c r="FO25">
        <v>1918.69423076923</v>
      </c>
      <c r="FP25">
        <v>15</v>
      </c>
      <c r="FQ25">
        <v>1661374419.0999999</v>
      </c>
      <c r="FR25" t="s">
        <v>477</v>
      </c>
      <c r="FS25">
        <v>1661374419.0999999</v>
      </c>
      <c r="FT25">
        <v>1661374419.0999999</v>
      </c>
      <c r="FU25">
        <v>3</v>
      </c>
      <c r="FV25">
        <v>-0.29699999999999999</v>
      </c>
      <c r="FW25">
        <v>0</v>
      </c>
      <c r="FX25">
        <v>-2.6030000000000002</v>
      </c>
      <c r="FY25">
        <v>0.20300000000000001</v>
      </c>
      <c r="FZ25">
        <v>414</v>
      </c>
      <c r="GA25">
        <v>24</v>
      </c>
      <c r="GB25">
        <v>0.33</v>
      </c>
      <c r="GC25">
        <v>0.08</v>
      </c>
      <c r="GD25">
        <v>-0.70785523809523798</v>
      </c>
      <c r="GE25">
        <v>0.77086792207792199</v>
      </c>
      <c r="GF25">
        <v>0.13732391364178201</v>
      </c>
      <c r="GG25">
        <v>0</v>
      </c>
      <c r="GH25">
        <v>179.29832352941199</v>
      </c>
      <c r="GI25">
        <v>-0.23420931827899399</v>
      </c>
      <c r="GJ25">
        <v>0.17212849519510401</v>
      </c>
      <c r="GK25">
        <v>1</v>
      </c>
      <c r="GL25">
        <v>0.60598957142857102</v>
      </c>
      <c r="GM25">
        <v>4.35489350649352E-2</v>
      </c>
      <c r="GN25">
        <v>9.62050013832777E-3</v>
      </c>
      <c r="GO25">
        <v>1</v>
      </c>
      <c r="GP25">
        <v>2</v>
      </c>
      <c r="GQ25">
        <v>3</v>
      </c>
      <c r="GR25" t="s">
        <v>472</v>
      </c>
      <c r="GS25">
        <v>3.3320599999999998</v>
      </c>
      <c r="GT25">
        <v>2.8176199999999998</v>
      </c>
      <c r="GU25">
        <v>0.101337</v>
      </c>
      <c r="GV25">
        <v>0.100873</v>
      </c>
      <c r="GW25">
        <v>0.11731999999999999</v>
      </c>
      <c r="GX25">
        <v>0.114939</v>
      </c>
      <c r="GY25">
        <v>31385.7</v>
      </c>
      <c r="GZ25">
        <v>28406.5</v>
      </c>
      <c r="HA25">
        <v>31158.2</v>
      </c>
      <c r="HB25">
        <v>28923.3</v>
      </c>
      <c r="HC25">
        <v>36646.199999999997</v>
      </c>
      <c r="HD25">
        <v>34827.699999999997</v>
      </c>
      <c r="HE25">
        <v>44180.7</v>
      </c>
      <c r="HF25">
        <v>42022.400000000001</v>
      </c>
      <c r="HG25">
        <v>2.3704800000000001</v>
      </c>
      <c r="HH25">
        <v>2.3792300000000002</v>
      </c>
      <c r="HI25">
        <v>0.53293299999999999</v>
      </c>
      <c r="HJ25">
        <v>0</v>
      </c>
      <c r="HK25">
        <v>35.997300000000003</v>
      </c>
      <c r="HL25">
        <v>999.9</v>
      </c>
      <c r="HM25">
        <v>54.168999999999997</v>
      </c>
      <c r="HN25">
        <v>30.251999999999999</v>
      </c>
      <c r="HO25">
        <v>23.261099999999999</v>
      </c>
      <c r="HP25">
        <v>51.471899999999998</v>
      </c>
      <c r="HQ25">
        <v>34.006399999999999</v>
      </c>
      <c r="HR25">
        <v>2</v>
      </c>
      <c r="HS25">
        <v>4.5622500000000003E-2</v>
      </c>
      <c r="HT25">
        <v>-5.6090600000000004</v>
      </c>
      <c r="HU25">
        <v>20.157399999999999</v>
      </c>
      <c r="HV25">
        <v>5.2264200000000001</v>
      </c>
      <c r="HW25">
        <v>11.986000000000001</v>
      </c>
      <c r="HX25">
        <v>4.9915000000000003</v>
      </c>
      <c r="HY25">
        <v>3.2955800000000002</v>
      </c>
      <c r="HZ25">
        <v>9999</v>
      </c>
      <c r="IA25">
        <v>3</v>
      </c>
      <c r="IB25">
        <v>8994.6</v>
      </c>
      <c r="IC25">
        <v>-30116.799999999999</v>
      </c>
      <c r="ID25">
        <v>1.8775900000000001</v>
      </c>
      <c r="IE25">
        <v>1.8765099999999999</v>
      </c>
      <c r="IF25">
        <v>1.8751</v>
      </c>
      <c r="IG25">
        <v>1.87714</v>
      </c>
      <c r="IH25">
        <v>1.8778999999999999</v>
      </c>
      <c r="II25">
        <v>1.87531</v>
      </c>
      <c r="IJ25">
        <v>1.8792899999999999</v>
      </c>
      <c r="IK25">
        <v>1.8809199999999999</v>
      </c>
      <c r="IL25">
        <v>5</v>
      </c>
      <c r="IM25">
        <v>0</v>
      </c>
      <c r="IN25">
        <v>0</v>
      </c>
      <c r="IO25">
        <v>0</v>
      </c>
      <c r="IP25" t="s">
        <v>442</v>
      </c>
      <c r="IQ25" t="s">
        <v>443</v>
      </c>
      <c r="IR25" t="s">
        <v>444</v>
      </c>
      <c r="IS25" t="s">
        <v>445</v>
      </c>
      <c r="IT25" t="s">
        <v>445</v>
      </c>
      <c r="IU25" t="s">
        <v>444</v>
      </c>
      <c r="IV25">
        <v>0</v>
      </c>
      <c r="IW25">
        <v>100</v>
      </c>
      <c r="IX25">
        <v>100</v>
      </c>
      <c r="IY25">
        <v>-2.6030000000000002</v>
      </c>
      <c r="IZ25">
        <v>0.22109999999999999</v>
      </c>
      <c r="JA25">
        <v>-2.6029</v>
      </c>
      <c r="JB25">
        <v>0</v>
      </c>
      <c r="JC25">
        <v>0</v>
      </c>
      <c r="JD25">
        <v>0</v>
      </c>
      <c r="JE25">
        <v>-0.21270974687456701</v>
      </c>
      <c r="JF25">
        <v>-4.04678581008747E-3</v>
      </c>
      <c r="JG25">
        <v>1.0821509135867399E-3</v>
      </c>
      <c r="JH25">
        <v>-7.3057732816702703E-6</v>
      </c>
      <c r="JI25">
        <v>2</v>
      </c>
      <c r="JJ25">
        <v>9</v>
      </c>
      <c r="JK25">
        <v>2</v>
      </c>
      <c r="JL25">
        <v>33</v>
      </c>
      <c r="JM25">
        <v>4.7</v>
      </c>
      <c r="JN25">
        <v>4.7</v>
      </c>
      <c r="JO25">
        <v>0.159912</v>
      </c>
      <c r="JP25">
        <v>4.99878</v>
      </c>
      <c r="JQ25">
        <v>2.2485400000000002</v>
      </c>
      <c r="JR25">
        <v>2.6000999999999999</v>
      </c>
      <c r="JS25">
        <v>2.19482</v>
      </c>
      <c r="JT25">
        <v>2.4157700000000002</v>
      </c>
      <c r="JU25">
        <v>33.266300000000001</v>
      </c>
      <c r="JV25">
        <v>24.253900000000002</v>
      </c>
      <c r="JW25">
        <v>2</v>
      </c>
      <c r="JX25">
        <v>727.53499999999997</v>
      </c>
      <c r="JY25">
        <v>803.69500000000005</v>
      </c>
      <c r="JZ25">
        <v>45.871499999999997</v>
      </c>
      <c r="KA25">
        <v>28.059100000000001</v>
      </c>
      <c r="KB25">
        <v>30.002800000000001</v>
      </c>
      <c r="KC25">
        <v>27.596399999999999</v>
      </c>
      <c r="KD25">
        <v>27.552199999999999</v>
      </c>
      <c r="KE25">
        <v>-1</v>
      </c>
      <c r="KF25">
        <v>0</v>
      </c>
      <c r="KG25">
        <v>100</v>
      </c>
      <c r="KH25">
        <v>46.379899999999999</v>
      </c>
      <c r="KI25">
        <v>420</v>
      </c>
      <c r="KJ25">
        <v>25.407299999999999</v>
      </c>
      <c r="KK25">
        <v>99.555800000000005</v>
      </c>
      <c r="KL25">
        <v>96.337900000000005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Lily Pack Klinek</cp:lastModifiedBy>
  <dcterms:created xsi:type="dcterms:W3CDTF">2024-06-07T15:43:25Z</dcterms:created>
  <dcterms:modified xsi:type="dcterms:W3CDTF">2024-06-10T23:38:45Z</dcterms:modified>
</cp:coreProperties>
</file>