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2024-06-06_lily_redwood/"/>
    </mc:Choice>
  </mc:AlternateContent>
  <xr:revisionPtr revIDLastSave="0" documentId="13_ncr:1_{E9F806CE-3FEF-1F45-9475-A90C3D0752BB}" xr6:coauthVersionLast="47" xr6:coauthVersionMax="47" xr10:uidLastSave="{00000000-0000-0000-0000-000000000000}"/>
  <bookViews>
    <workbookView xWindow="240" yWindow="760" windowWidth="2872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7" i="1" l="1"/>
  <c r="DK27" i="1"/>
  <c r="DJ27" i="1"/>
  <c r="BK27" i="1" s="1"/>
  <c r="BM27" i="1" s="1"/>
  <c r="DI27" i="1"/>
  <c r="BX27" i="1"/>
  <c r="BW27" i="1"/>
  <c r="BS27" i="1"/>
  <c r="BV27" i="1" s="1"/>
  <c r="BP27" i="1"/>
  <c r="BO27" i="1"/>
  <c r="BI27" i="1"/>
  <c r="BC27" i="1"/>
  <c r="AX27" i="1"/>
  <c r="AV27" i="1"/>
  <c r="N27" i="1" s="1"/>
  <c r="AO27" i="1"/>
  <c r="L27" i="1" s="1"/>
  <c r="K27" i="1" s="1"/>
  <c r="AJ27" i="1"/>
  <c r="AB27" i="1"/>
  <c r="AA27" i="1"/>
  <c r="Z27" i="1"/>
  <c r="V27" i="1"/>
  <c r="S27" i="1"/>
  <c r="M27" i="1"/>
  <c r="BL27" i="1" s="1"/>
  <c r="BN27" i="1" s="1"/>
  <c r="DL26" i="1"/>
  <c r="DK26" i="1"/>
  <c r="DJ26" i="1"/>
  <c r="BK26" i="1" s="1"/>
  <c r="DI26" i="1"/>
  <c r="V26" i="1" s="1"/>
  <c r="BZ26" i="1"/>
  <c r="BY26" i="1"/>
  <c r="BX26" i="1"/>
  <c r="BW26" i="1"/>
  <c r="BV26" i="1"/>
  <c r="BU26" i="1"/>
  <c r="BT26" i="1"/>
  <c r="BS26" i="1"/>
  <c r="BP26" i="1"/>
  <c r="BO26" i="1"/>
  <c r="BI26" i="1"/>
  <c r="BM26" i="1" s="1"/>
  <c r="BC26" i="1"/>
  <c r="AX26" i="1"/>
  <c r="AV26" i="1" s="1"/>
  <c r="AH26" i="1" s="1"/>
  <c r="AW26" i="1"/>
  <c r="AO26" i="1"/>
  <c r="AJ26" i="1"/>
  <c r="M26" i="1" s="1"/>
  <c r="BL26" i="1" s="1"/>
  <c r="BN26" i="1" s="1"/>
  <c r="AB26" i="1"/>
  <c r="AA26" i="1"/>
  <c r="Z26" i="1"/>
  <c r="W26" i="1"/>
  <c r="X26" i="1" s="1"/>
  <c r="S26" i="1"/>
  <c r="L26" i="1"/>
  <c r="K26" i="1"/>
  <c r="AD26" i="1" s="1"/>
  <c r="DL25" i="1"/>
  <c r="DK25" i="1"/>
  <c r="DJ25" i="1"/>
  <c r="BK25" i="1" s="1"/>
  <c r="DI25" i="1"/>
  <c r="V25" i="1" s="1"/>
  <c r="BX25" i="1"/>
  <c r="BW25" i="1"/>
  <c r="BV25" i="1"/>
  <c r="BT25" i="1"/>
  <c r="BS25" i="1"/>
  <c r="BU25" i="1" s="1"/>
  <c r="BY25" i="1" s="1"/>
  <c r="BZ25" i="1" s="1"/>
  <c r="BO25" i="1"/>
  <c r="BL25" i="1"/>
  <c r="BI25" i="1"/>
  <c r="BC25" i="1"/>
  <c r="BP25" i="1" s="1"/>
  <c r="AX25" i="1"/>
  <c r="AV25" i="1"/>
  <c r="AW25" i="1" s="1"/>
  <c r="AO25" i="1"/>
  <c r="AJ25" i="1"/>
  <c r="AH25" i="1"/>
  <c r="AB25" i="1"/>
  <c r="AA25" i="1"/>
  <c r="Z25" i="1"/>
  <c r="S25" i="1"/>
  <c r="Q25" i="1"/>
  <c r="N25" i="1"/>
  <c r="M25" i="1"/>
  <c r="L25" i="1"/>
  <c r="K25" i="1" s="1"/>
  <c r="AD25" i="1" s="1"/>
  <c r="DL24" i="1"/>
  <c r="V24" i="1" s="1"/>
  <c r="DK24" i="1"/>
  <c r="DI24" i="1"/>
  <c r="BX24" i="1"/>
  <c r="BW24" i="1"/>
  <c r="BV24" i="1"/>
  <c r="BU24" i="1"/>
  <c r="BY24" i="1" s="1"/>
  <c r="BZ24" i="1" s="1"/>
  <c r="BS24" i="1"/>
  <c r="BT24" i="1" s="1"/>
  <c r="BP24" i="1"/>
  <c r="BO24" i="1"/>
  <c r="BI24" i="1"/>
  <c r="BC24" i="1"/>
  <c r="AX24" i="1"/>
  <c r="AV24" i="1"/>
  <c r="AO24" i="1"/>
  <c r="AJ24" i="1"/>
  <c r="M24" i="1" s="1"/>
  <c r="BL24" i="1" s="1"/>
  <c r="AB24" i="1"/>
  <c r="AA24" i="1"/>
  <c r="Z24" i="1" s="1"/>
  <c r="S24" i="1"/>
  <c r="L24" i="1"/>
  <c r="K24" i="1"/>
  <c r="DL23" i="1"/>
  <c r="DK23" i="1"/>
  <c r="DI23" i="1"/>
  <c r="DJ23" i="1" s="1"/>
  <c r="BK23" i="1" s="1"/>
  <c r="BX23" i="1"/>
  <c r="BW23" i="1"/>
  <c r="BS23" i="1"/>
  <c r="BP23" i="1"/>
  <c r="BO23" i="1"/>
  <c r="BM23" i="1"/>
  <c r="BI23" i="1"/>
  <c r="BC23" i="1"/>
  <c r="AX23" i="1"/>
  <c r="AV23" i="1"/>
  <c r="Q23" i="1" s="1"/>
  <c r="AO23" i="1"/>
  <c r="L23" i="1" s="1"/>
  <c r="K23" i="1" s="1"/>
  <c r="AJ23" i="1"/>
  <c r="AB23" i="1"/>
  <c r="AA23" i="1"/>
  <c r="Z23" i="1"/>
  <c r="V23" i="1"/>
  <c r="S23" i="1"/>
  <c r="N23" i="1"/>
  <c r="M23" i="1"/>
  <c r="BL23" i="1" s="1"/>
  <c r="BN23" i="1" s="1"/>
  <c r="DL22" i="1"/>
  <c r="DK22" i="1"/>
  <c r="DJ22" i="1"/>
  <c r="DI22" i="1"/>
  <c r="V22" i="1" s="1"/>
  <c r="BY22" i="1"/>
  <c r="BZ22" i="1" s="1"/>
  <c r="BX22" i="1"/>
  <c r="BW22" i="1"/>
  <c r="BU22" i="1"/>
  <c r="BT22" i="1"/>
  <c r="BS22" i="1"/>
  <c r="BV22" i="1" s="1"/>
  <c r="BP22" i="1"/>
  <c r="BO22" i="1"/>
  <c r="BK22" i="1"/>
  <c r="BI22" i="1"/>
  <c r="BM22" i="1" s="1"/>
  <c r="BC22" i="1"/>
  <c r="AX22" i="1"/>
  <c r="AV22" i="1" s="1"/>
  <c r="AW22" i="1"/>
  <c r="AO22" i="1"/>
  <c r="AJ22" i="1"/>
  <c r="M22" i="1" s="1"/>
  <c r="BL22" i="1" s="1"/>
  <c r="AI22" i="1"/>
  <c r="AH22" i="1"/>
  <c r="AB22" i="1"/>
  <c r="AA22" i="1"/>
  <c r="Z22" i="1"/>
  <c r="S22" i="1"/>
  <c r="L22" i="1"/>
  <c r="K22" i="1"/>
  <c r="W22" i="1" s="1"/>
  <c r="X22" i="1" s="1"/>
  <c r="DL21" i="1"/>
  <c r="DK21" i="1"/>
  <c r="DI21" i="1"/>
  <c r="V21" i="1" s="1"/>
  <c r="W21" i="1" s="1"/>
  <c r="X21" i="1" s="1"/>
  <c r="AF21" i="1" s="1"/>
  <c r="BX21" i="1"/>
  <c r="BW21" i="1"/>
  <c r="BV21" i="1"/>
  <c r="BT21" i="1"/>
  <c r="BS21" i="1"/>
  <c r="BU21" i="1" s="1"/>
  <c r="BY21" i="1" s="1"/>
  <c r="BZ21" i="1" s="1"/>
  <c r="BO21" i="1"/>
  <c r="BI21" i="1"/>
  <c r="BC21" i="1"/>
  <c r="BP21" i="1" s="1"/>
  <c r="AX21" i="1"/>
  <c r="AV21" i="1"/>
  <c r="AW21" i="1" s="1"/>
  <c r="AO21" i="1"/>
  <c r="AJ21" i="1"/>
  <c r="M21" i="1" s="1"/>
  <c r="BL21" i="1" s="1"/>
  <c r="AI21" i="1"/>
  <c r="AH21" i="1"/>
  <c r="AB21" i="1"/>
  <c r="Z21" i="1" s="1"/>
  <c r="AA21" i="1"/>
  <c r="S21" i="1"/>
  <c r="AE21" i="1" s="1"/>
  <c r="AG21" i="1" s="1"/>
  <c r="Q21" i="1"/>
  <c r="N21" i="1"/>
  <c r="L21" i="1"/>
  <c r="K21" i="1" s="1"/>
  <c r="AD21" i="1" s="1"/>
  <c r="DL20" i="1"/>
  <c r="V20" i="1" s="1"/>
  <c r="DK20" i="1"/>
  <c r="DI20" i="1"/>
  <c r="DJ20" i="1" s="1"/>
  <c r="BK20" i="1" s="1"/>
  <c r="BM20" i="1" s="1"/>
  <c r="BX20" i="1"/>
  <c r="BW20" i="1"/>
  <c r="BV20" i="1"/>
  <c r="BU20" i="1"/>
  <c r="BY20" i="1" s="1"/>
  <c r="BZ20" i="1" s="1"/>
  <c r="BS20" i="1"/>
  <c r="BT20" i="1" s="1"/>
  <c r="BP20" i="1"/>
  <c r="BO20" i="1"/>
  <c r="BI20" i="1"/>
  <c r="BC20" i="1"/>
  <c r="AX20" i="1"/>
  <c r="AV20" i="1"/>
  <c r="N20" i="1" s="1"/>
  <c r="AO20" i="1"/>
  <c r="AJ20" i="1"/>
  <c r="M20" i="1" s="1"/>
  <c r="BL20" i="1" s="1"/>
  <c r="AB20" i="1"/>
  <c r="AA20" i="1"/>
  <c r="Z20" i="1" s="1"/>
  <c r="S20" i="1"/>
  <c r="L20" i="1"/>
  <c r="K20" i="1"/>
  <c r="DL19" i="1"/>
  <c r="DK19" i="1"/>
  <c r="DI19" i="1"/>
  <c r="DJ19" i="1" s="1"/>
  <c r="BK19" i="1" s="1"/>
  <c r="BX19" i="1"/>
  <c r="BW19" i="1"/>
  <c r="BS19" i="1"/>
  <c r="BP19" i="1"/>
  <c r="BO19" i="1"/>
  <c r="BM19" i="1"/>
  <c r="BI19" i="1"/>
  <c r="BC19" i="1"/>
  <c r="AX19" i="1"/>
  <c r="AV19" i="1"/>
  <c r="Q19" i="1" s="1"/>
  <c r="AO19" i="1"/>
  <c r="L19" i="1" s="1"/>
  <c r="K19" i="1" s="1"/>
  <c r="AJ19" i="1"/>
  <c r="AB19" i="1"/>
  <c r="AA19" i="1"/>
  <c r="Z19" i="1"/>
  <c r="V19" i="1"/>
  <c r="S19" i="1"/>
  <c r="N19" i="1"/>
  <c r="M19" i="1"/>
  <c r="BL19" i="1" s="1"/>
  <c r="BN19" i="1" s="1"/>
  <c r="DL18" i="1"/>
  <c r="DK18" i="1"/>
  <c r="DJ18" i="1"/>
  <c r="DI18" i="1"/>
  <c r="V18" i="1" s="1"/>
  <c r="BY18" i="1"/>
  <c r="BZ18" i="1" s="1"/>
  <c r="BX18" i="1"/>
  <c r="BW18" i="1"/>
  <c r="BU18" i="1"/>
  <c r="BT18" i="1"/>
  <c r="BS18" i="1"/>
  <c r="BV18" i="1" s="1"/>
  <c r="BP18" i="1"/>
  <c r="BO18" i="1"/>
  <c r="BK18" i="1"/>
  <c r="BI18" i="1"/>
  <c r="BM18" i="1" s="1"/>
  <c r="BC18" i="1"/>
  <c r="AX18" i="1"/>
  <c r="AV18" i="1" s="1"/>
  <c r="AW18" i="1"/>
  <c r="AO18" i="1"/>
  <c r="AJ18" i="1"/>
  <c r="M18" i="1" s="1"/>
  <c r="BL18" i="1" s="1"/>
  <c r="AI18" i="1"/>
  <c r="AH18" i="1"/>
  <c r="AB18" i="1"/>
  <c r="AA18" i="1"/>
  <c r="Z18" i="1"/>
  <c r="S18" i="1"/>
  <c r="L18" i="1"/>
  <c r="K18" i="1"/>
  <c r="W18" i="1" s="1"/>
  <c r="X18" i="1" s="1"/>
  <c r="DL17" i="1"/>
  <c r="DK17" i="1"/>
  <c r="DI17" i="1"/>
  <c r="V17" i="1" s="1"/>
  <c r="W17" i="1" s="1"/>
  <c r="X17" i="1" s="1"/>
  <c r="AF17" i="1" s="1"/>
  <c r="BX17" i="1"/>
  <c r="BW17" i="1"/>
  <c r="BT17" i="1"/>
  <c r="BS17" i="1"/>
  <c r="BU17" i="1" s="1"/>
  <c r="BY17" i="1" s="1"/>
  <c r="BZ17" i="1" s="1"/>
  <c r="BO17" i="1"/>
  <c r="BI17" i="1"/>
  <c r="BC17" i="1"/>
  <c r="BP17" i="1" s="1"/>
  <c r="AX17" i="1"/>
  <c r="AV17" i="1"/>
  <c r="N17" i="1" s="1"/>
  <c r="AO17" i="1"/>
  <c r="AJ17" i="1"/>
  <c r="M17" i="1" s="1"/>
  <c r="BL17" i="1" s="1"/>
  <c r="AI17" i="1"/>
  <c r="AH17" i="1"/>
  <c r="AG17" i="1"/>
  <c r="AB17" i="1"/>
  <c r="AA17" i="1"/>
  <c r="Z17" i="1"/>
  <c r="S17" i="1"/>
  <c r="AE17" i="1" s="1"/>
  <c r="Q17" i="1"/>
  <c r="L17" i="1"/>
  <c r="K17" i="1"/>
  <c r="AD17" i="1" s="1"/>
  <c r="W24" i="1" l="1"/>
  <c r="X24" i="1" s="1"/>
  <c r="W20" i="1"/>
  <c r="X20" i="1" s="1"/>
  <c r="Y22" i="1"/>
  <c r="AC22" i="1" s="1"/>
  <c r="AF22" i="1"/>
  <c r="AE22" i="1"/>
  <c r="BN20" i="1"/>
  <c r="T24" i="1"/>
  <c r="R24" i="1" s="1"/>
  <c r="U24" i="1" s="1"/>
  <c r="BM17" i="1"/>
  <c r="Y18" i="1"/>
  <c r="AC18" i="1" s="1"/>
  <c r="AF18" i="1"/>
  <c r="AE18" i="1"/>
  <c r="AE24" i="1"/>
  <c r="Y26" i="1"/>
  <c r="AC26" i="1" s="1"/>
  <c r="AF26" i="1"/>
  <c r="AE26" i="1"/>
  <c r="DJ21" i="1"/>
  <c r="BK21" i="1" s="1"/>
  <c r="BM21" i="1" s="1"/>
  <c r="BV23" i="1"/>
  <c r="BT23" i="1"/>
  <c r="BU23" i="1"/>
  <c r="BY23" i="1" s="1"/>
  <c r="BZ23" i="1" s="1"/>
  <c r="AH24" i="1"/>
  <c r="Q24" i="1"/>
  <c r="N24" i="1"/>
  <c r="AD24" i="1"/>
  <c r="AH20" i="1"/>
  <c r="Q20" i="1"/>
  <c r="T27" i="1"/>
  <c r="R27" i="1" s="1"/>
  <c r="U27" i="1" s="1"/>
  <c r="O27" i="1" s="1"/>
  <c r="P27" i="1" s="1"/>
  <c r="T21" i="1"/>
  <c r="R21" i="1" s="1"/>
  <c r="U21" i="1" s="1"/>
  <c r="O21" i="1" s="1"/>
  <c r="P21" i="1" s="1"/>
  <c r="AW24" i="1"/>
  <c r="Y17" i="1"/>
  <c r="AC17" i="1" s="1"/>
  <c r="AD20" i="1"/>
  <c r="Y21" i="1"/>
  <c r="AC21" i="1" s="1"/>
  <c r="BN18" i="1"/>
  <c r="BN22" i="1"/>
  <c r="BM25" i="1"/>
  <c r="W25" i="1"/>
  <c r="X25" i="1" s="1"/>
  <c r="Q27" i="1"/>
  <c r="AI27" i="1"/>
  <c r="AH27" i="1"/>
  <c r="AW27" i="1"/>
  <c r="DJ17" i="1"/>
  <c r="BK17" i="1" s="1"/>
  <c r="BN17" i="1" s="1"/>
  <c r="AD19" i="1"/>
  <c r="AI20" i="1"/>
  <c r="T17" i="1"/>
  <c r="R17" i="1" s="1"/>
  <c r="U17" i="1" s="1"/>
  <c r="O17" i="1" s="1"/>
  <c r="P17" i="1" s="1"/>
  <c r="AW20" i="1"/>
  <c r="T23" i="1"/>
  <c r="R23" i="1" s="1"/>
  <c r="U23" i="1" s="1"/>
  <c r="O23" i="1" s="1"/>
  <c r="P23" i="1" s="1"/>
  <c r="AI19" i="1"/>
  <c r="AH19" i="1"/>
  <c r="AW19" i="1"/>
  <c r="AH23" i="1"/>
  <c r="AI23" i="1"/>
  <c r="AW23" i="1"/>
  <c r="AD22" i="1"/>
  <c r="AG22" i="1" s="1"/>
  <c r="T22" i="1"/>
  <c r="R22" i="1" s="1"/>
  <c r="U22" i="1" s="1"/>
  <c r="O22" i="1" s="1"/>
  <c r="P22" i="1" s="1"/>
  <c r="W23" i="1"/>
  <c r="X23" i="1" s="1"/>
  <c r="N26" i="1"/>
  <c r="AI26" i="1"/>
  <c r="Q26" i="1"/>
  <c r="BV19" i="1"/>
  <c r="BT19" i="1"/>
  <c r="BU19" i="1"/>
  <c r="BY19" i="1" s="1"/>
  <c r="BZ19" i="1" s="1"/>
  <c r="AD18" i="1"/>
  <c r="AG18" i="1" s="1"/>
  <c r="T18" i="1"/>
  <c r="R18" i="1" s="1"/>
  <c r="U18" i="1" s="1"/>
  <c r="AD23" i="1"/>
  <c r="AI24" i="1"/>
  <c r="BN25" i="1"/>
  <c r="AD27" i="1"/>
  <c r="BV17" i="1"/>
  <c r="W19" i="1"/>
  <c r="X19" i="1" s="1"/>
  <c r="T19" i="1" s="1"/>
  <c r="R19" i="1" s="1"/>
  <c r="U19" i="1" s="1"/>
  <c r="O19" i="1" s="1"/>
  <c r="P19" i="1" s="1"/>
  <c r="AG26" i="1"/>
  <c r="N18" i="1"/>
  <c r="Q18" i="1"/>
  <c r="N22" i="1"/>
  <c r="Q22" i="1"/>
  <c r="DJ24" i="1"/>
  <c r="BK24" i="1" s="1"/>
  <c r="BM24" i="1" s="1"/>
  <c r="AE25" i="1"/>
  <c r="W27" i="1"/>
  <c r="X27" i="1" s="1"/>
  <c r="AI25" i="1"/>
  <c r="BT27" i="1"/>
  <c r="AW17" i="1"/>
  <c r="BU27" i="1"/>
  <c r="BY27" i="1" s="1"/>
  <c r="BZ27" i="1" s="1"/>
  <c r="T26" i="1"/>
  <c r="R26" i="1" s="1"/>
  <c r="U26" i="1" s="1"/>
  <c r="O26" i="1" s="1"/>
  <c r="P26" i="1" s="1"/>
  <c r="AF20" i="1" l="1"/>
  <c r="Y20" i="1"/>
  <c r="AC20" i="1" s="1"/>
  <c r="T20" i="1"/>
  <c r="R20" i="1" s="1"/>
  <c r="U20" i="1" s="1"/>
  <c r="O20" i="1" s="1"/>
  <c r="P20" i="1" s="1"/>
  <c r="AF25" i="1"/>
  <c r="AG25" i="1" s="1"/>
  <c r="Y25" i="1"/>
  <c r="AC25" i="1" s="1"/>
  <c r="T25" i="1"/>
  <c r="R25" i="1" s="1"/>
  <c r="U25" i="1" s="1"/>
  <c r="O25" i="1" s="1"/>
  <c r="P25" i="1" s="1"/>
  <c r="O24" i="1"/>
  <c r="P24" i="1" s="1"/>
  <c r="BN24" i="1"/>
  <c r="AE19" i="1"/>
  <c r="AF19" i="1"/>
  <c r="AG19" i="1" s="1"/>
  <c r="Y19" i="1"/>
  <c r="AC19" i="1" s="1"/>
  <c r="BN21" i="1"/>
  <c r="AE20" i="1"/>
  <c r="Y24" i="1"/>
  <c r="AC24" i="1" s="1"/>
  <c r="AF24" i="1"/>
  <c r="AG24" i="1" s="1"/>
  <c r="Y27" i="1"/>
  <c r="AC27" i="1" s="1"/>
  <c r="AE27" i="1"/>
  <c r="AF27" i="1"/>
  <c r="AG27" i="1" s="1"/>
  <c r="O18" i="1"/>
  <c r="P18" i="1" s="1"/>
  <c r="AE23" i="1"/>
  <c r="AF23" i="1"/>
  <c r="AG23" i="1" s="1"/>
  <c r="Y23" i="1"/>
  <c r="AC23" i="1" s="1"/>
  <c r="AG20" i="1" l="1"/>
</calcChain>
</file>

<file path=xl/sharedStrings.xml><?xml version="1.0" encoding="utf-8"?>
<sst xmlns="http://schemas.openxmlformats.org/spreadsheetml/2006/main" count="1064" uniqueCount="490">
  <si>
    <t>File opened</t>
  </si>
  <si>
    <t>2024-06-07 16:56:40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</si>
  <si>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</si>
  <si>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</si>
  <si>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</si>
  <si>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</si>
  <si>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</si>
  <si>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</si>
  <si>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</si>
  <si>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</si>
  <si>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</si>
  <si>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1.4.22</t>
  </si>
  <si>
    <t>Head cal</t>
  </si>
  <si>
    <t>{"h2obspan1": "1.00055", "co2aspan2a": "0.311741", "co2azero": "0.8881", "h2oazero": "1.06185", "tbzero": "-0.0317039", "h2oaspan1": "1.00573", "h2oaspanconc2": "0", "flowazero": "0.3199", "flowmeterzero": "2.48964", "h2oaspanconc1": "12.09", "ssb_ref": "36821.3", "co2bspan2b": "0.308957", "h2obzero": "1.06594", "h2obspan2": "0", "co2bzero": "0.910459", "h2obspanconc2": "16.89", "co2aspan2": "-0.0211807", "h2obspan2b": "0.0684141", "co2aspan2b": "0.309617", "flowbzero": "0.32612", "h2obspanconc1": "12.09", "oxygen": "21", "co2bspanconc1": "2505", "co2bspan2a": "0.311057", "co2bspan2": "-0.021122", "co2bspan1": "0.999819", "co2aspan1": "0.99979", "co2aspanconc2": "300.8", "tazero": "0.0137367", "chamberpressurezero": "2.69636", "co2bspanconc2": "300.8", "h2oaspan2a": "0.0685076", "ssa_ref": "37837.5", "h2oaspan2": "0", "h2obspan2a": "0.0683765", "h2oaspan2b": "0.0688999", "co2aspanconc1": "2505"}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</si>
  <si>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</si>
  <si>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</si>
  <si>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</si>
  <si>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</si>
  <si>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</si>
  <si>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</si>
  <si>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</si>
  <si>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</si>
  <si>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</si>
  <si>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</si>
  <si>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</si>
  <si>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</si>
  <si>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</si>
  <si>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16:56:40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</si>
  <si>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</si>
  <si>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</si>
  <si>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</si>
  <si>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</si>
  <si>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</si>
  <si>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</si>
  <si>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</si>
  <si>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</si>
  <si>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</si>
  <si>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</si>
  <si>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</si>
  <si>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</si>
  <si>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</si>
  <si>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</si>
  <si>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</si>
  <si>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</si>
  <si>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</si>
  <si>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</si>
  <si>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</si>
  <si>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</si>
  <si>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</si>
  <si>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</si>
  <si>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</si>
  <si>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</si>
  <si>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</si>
  <si>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</si>
  <si>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</si>
  <si>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</si>
  <si>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</si>
  <si>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</si>
  <si>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</si>
  <si>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</si>
  <si>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</si>
  <si>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</si>
  <si>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</si>
  <si>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</si>
  <si>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</si>
  <si>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</si>
  <si>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</si>
  <si>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</si>
  <si>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</si>
  <si>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</si>
  <si>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</si>
  <si>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</si>
  <si>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</si>
  <si>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</si>
  <si>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</si>
  <si>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</si>
  <si>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</si>
  <si>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</si>
  <si>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</si>
  <si>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</si>
  <si>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</si>
  <si>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4.22058 203.144 363.674 614.021 869.633 1071.72 1238.58 1304.84</t>
  </si>
  <si>
    <t>Fs_true</t>
  </si>
  <si>
    <t>0.537882 223.675 378.776 589.96 812.251 1007.24 1200.86 1401.12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</si>
  <si>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</si>
  <si>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</si>
  <si>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</si>
  <si>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</si>
  <si>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</si>
  <si>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</si>
  <si>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</si>
  <si>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</si>
  <si>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</si>
  <si>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</si>
  <si>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</si>
  <si>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</si>
  <si>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</si>
  <si>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</si>
  <si>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</si>
  <si>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</si>
  <si>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</si>
  <si>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</si>
  <si>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</si>
  <si>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</si>
  <si>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</si>
  <si>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</si>
  <si>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</si>
  <si>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</si>
  <si>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</si>
  <si>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</si>
  <si>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</si>
  <si>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</si>
  <si>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</si>
  <si>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</si>
  <si>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</si>
  <si>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</si>
  <si>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</si>
  <si>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</si>
  <si>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</si>
  <si>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</si>
  <si>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</si>
  <si>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</si>
  <si>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</si>
  <si>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</si>
  <si>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</si>
  <si>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</si>
  <si>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</si>
  <si>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</si>
  <si>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</si>
  <si>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</si>
  <si>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</si>
  <si>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</si>
  <si>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</si>
  <si>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</si>
  <si>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</si>
  <si>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</si>
  <si>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</si>
  <si>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</si>
  <si>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</si>
  <si>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</si>
  <si>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</si>
  <si>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</si>
  <si>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</si>
  <si>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</si>
  <si>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</si>
  <si>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</si>
  <si>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</si>
  <si>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</si>
  <si>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</si>
  <si>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</si>
  <si>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</si>
  <si>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</si>
  <si>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</si>
  <si>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</si>
  <si>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</si>
  <si>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</si>
  <si>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</si>
  <si>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</si>
  <si>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</si>
  <si>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</si>
  <si>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</si>
  <si>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</si>
  <si>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</si>
  <si>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</si>
  <si>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</si>
  <si>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</si>
  <si>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</si>
  <si>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</si>
  <si>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</si>
  <si>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</si>
  <si>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</si>
  <si>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</si>
  <si>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</si>
  <si>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</si>
  <si>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</si>
  <si>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</si>
  <si>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</si>
  <si>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</si>
  <si>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</si>
  <si>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</si>
  <si>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</si>
  <si>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</si>
  <si>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</si>
  <si>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</si>
  <si>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</si>
  <si>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</si>
  <si>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</si>
  <si>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</si>
  <si>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</si>
  <si>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</si>
  <si>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</si>
  <si>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</si>
  <si>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</si>
  <si>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</si>
  <si>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</si>
  <si>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</si>
  <si>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</si>
  <si>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</si>
  <si>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</si>
  <si>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</si>
  <si>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</si>
  <si>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</si>
  <si>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</si>
  <si>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</si>
  <si>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</si>
  <si>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</si>
  <si>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</si>
  <si>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</si>
  <si>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</si>
  <si>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</si>
  <si>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</si>
  <si>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</si>
  <si>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</si>
  <si>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</si>
  <si>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</si>
  <si>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</si>
  <si>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</si>
  <si>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</si>
  <si>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</si>
  <si>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</si>
  <si>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</si>
  <si>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</si>
  <si>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</si>
  <si>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</si>
  <si>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</si>
  <si>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</si>
  <si>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</si>
  <si>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</si>
  <si>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</si>
  <si>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</si>
  <si>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</si>
  <si>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</si>
  <si>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</si>
  <si>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</si>
  <si>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</si>
  <si>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</si>
  <si>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</si>
  <si>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</si>
  <si>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</si>
  <si>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</si>
  <si>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</si>
  <si>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</si>
  <si>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</si>
  <si>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</si>
  <si>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</si>
  <si>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</si>
  <si>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</si>
  <si>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</si>
  <si>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</si>
  <si>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</si>
  <si>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</si>
  <si>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</si>
  <si>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</si>
  <si>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</si>
  <si>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</si>
  <si>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</si>
  <si>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</si>
  <si>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</si>
  <si>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</si>
  <si>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</si>
  <si>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</si>
  <si>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</si>
  <si>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</si>
  <si>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</si>
  <si>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</si>
  <si>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</si>
  <si>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</si>
  <si>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</si>
  <si>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</si>
  <si>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</si>
  <si>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</si>
  <si>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</si>
  <si>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</si>
  <si>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</si>
  <si>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</si>
  <si>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</si>
  <si>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</si>
  <si>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</si>
  <si>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</si>
  <si>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</si>
  <si>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</si>
  <si>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</si>
  <si>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</si>
  <si>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</si>
  <si>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</si>
  <si>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</si>
  <si>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</si>
  <si>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</si>
  <si>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</si>
  <si>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</si>
  <si>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</si>
  <si>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</si>
  <si>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</si>
  <si>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</si>
  <si>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</si>
  <si>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</si>
  <si>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</si>
  <si>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</si>
  <si>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</si>
  <si>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</si>
  <si>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</si>
  <si>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</si>
  <si>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</si>
  <si>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</si>
  <si>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</si>
  <si>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</si>
  <si>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</si>
  <si>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</si>
  <si>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</si>
  <si>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</si>
  <si>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</si>
  <si>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</si>
  <si>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</si>
  <si>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</si>
  <si>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</si>
  <si>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</si>
  <si>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</si>
  <si>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</si>
  <si>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</si>
  <si>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</si>
  <si>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</si>
  <si>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</si>
  <si>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</si>
  <si>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</si>
  <si>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</si>
  <si>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</si>
  <si>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</si>
  <si>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</si>
  <si>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</si>
  <si>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</si>
  <si>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</si>
  <si>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</si>
  <si>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</si>
  <si>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</si>
  <si>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</si>
  <si>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</si>
  <si>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</si>
  <si>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</si>
  <si>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</si>
  <si>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</si>
  <si>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</si>
  <si>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</si>
  <si>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</si>
  <si>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</si>
  <si>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</si>
  <si>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</si>
  <si>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</si>
  <si>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</si>
  <si>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</si>
  <si>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</si>
  <si>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</si>
  <si>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</si>
  <si>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</si>
  <si>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</si>
  <si>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</si>
  <si>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</si>
  <si>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</si>
  <si>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</si>
  <si>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</si>
  <si>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</si>
  <si>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</si>
  <si>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</si>
  <si>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</si>
  <si>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</si>
  <si>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</si>
  <si>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</si>
  <si>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</si>
  <si>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</si>
  <si>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</si>
  <si>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</si>
  <si>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</si>
  <si>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</si>
  <si>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</si>
  <si>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</si>
  <si>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</si>
  <si>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</si>
  <si>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</si>
  <si>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</si>
  <si>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</si>
  <si>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</si>
  <si>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</si>
  <si>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</si>
  <si>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</si>
  <si>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</si>
  <si>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</si>
  <si>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</si>
  <si>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</si>
  <si>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</si>
  <si>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</si>
  <si>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</si>
  <si>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</si>
  <si>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</si>
  <si>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</si>
  <si>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</si>
  <si>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</si>
  <si>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</si>
  <si>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</si>
  <si>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</si>
  <si>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</si>
  <si>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</si>
  <si>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</si>
  <si>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</si>
  <si>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</si>
  <si>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</si>
  <si>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</si>
  <si>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</si>
  <si>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</si>
  <si>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</si>
  <si>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</si>
  <si>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</si>
  <si>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</si>
  <si>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</si>
  <si>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</si>
  <si>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</si>
  <si>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</si>
  <si>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</si>
  <si>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</si>
  <si>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</si>
  <si>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</si>
  <si>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</si>
  <si>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</si>
  <si>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</si>
  <si>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</si>
  <si>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</si>
  <si>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</si>
  <si>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</si>
  <si>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</si>
  <si>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</si>
  <si>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</si>
  <si>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</si>
  <si>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</si>
  <si>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</si>
  <si>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</si>
  <si>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16:18:10</t>
  </si>
  <si>
    <t>16:18:10</t>
  </si>
  <si>
    <t>none</t>
  </si>
  <si>
    <t>Artichoke</t>
  </si>
  <si>
    <t>MPF-1110-20240607-17_02_25</t>
  </si>
  <si>
    <t>-</t>
  </si>
  <si>
    <t>0: Broadleaf</t>
  </si>
  <si>
    <t>16:15:28</t>
  </si>
  <si>
    <t>1/3</t>
  </si>
  <si>
    <t>10111111</t>
  </si>
  <si>
    <t>oioooooo</t>
  </si>
  <si>
    <t>off</t>
  </si>
  <si>
    <t>on</t>
  </si>
  <si>
    <t>20220824 16:27:59</t>
  </si>
  <si>
    <t>16:27:59</t>
  </si>
  <si>
    <t>MPF-1111-20240607-17_12_14</t>
  </si>
  <si>
    <t>DARK-1112-20240607-17_12_22</t>
  </si>
  <si>
    <t>2/3</t>
  </si>
  <si>
    <t>20220824 16:31:23</t>
  </si>
  <si>
    <t>16:31:23</t>
  </si>
  <si>
    <t>MPF-1113-20240607-17_15_38</t>
  </si>
  <si>
    <t>DARK-1114-20240607-17_15_46</t>
  </si>
  <si>
    <t>16:31:50</t>
  </si>
  <si>
    <t>0/3</t>
  </si>
  <si>
    <t>20220824 16:35:26</t>
  </si>
  <si>
    <t>16:35:26</t>
  </si>
  <si>
    <t>MPF-1115-20240607-17_19_41</t>
  </si>
  <si>
    <t>DARK-1116-20240607-17_19_49</t>
  </si>
  <si>
    <t>20220824 16:41:06</t>
  </si>
  <si>
    <t>16:41:06</t>
  </si>
  <si>
    <t>MPF-1117-20240607-17_25_21</t>
  </si>
  <si>
    <t>DARK-1118-20240607-17_25_29</t>
  </si>
  <si>
    <t>20220824 16:45:16</t>
  </si>
  <si>
    <t>16:45:16</t>
  </si>
  <si>
    <t>MPF-1119-20240607-17_29_31</t>
  </si>
  <si>
    <t>DARK-1120-20240607-17_29_39</t>
  </si>
  <si>
    <t>20220824 16:48:16</t>
  </si>
  <si>
    <t>16:48:16</t>
  </si>
  <si>
    <t>MPF-1121-20240607-17_32_31</t>
  </si>
  <si>
    <t>DARK-1122-20240607-17_32_39</t>
  </si>
  <si>
    <t>16:48:35</t>
  </si>
  <si>
    <t>20220824 16:49:24</t>
  </si>
  <si>
    <t>16:49:24</t>
  </si>
  <si>
    <t>MPF-1123-20240607-17_33_40</t>
  </si>
  <si>
    <t>DARK-1124-20240607-17_33_48</t>
  </si>
  <si>
    <t>20220824 16:53:06</t>
  </si>
  <si>
    <t>16:53:06</t>
  </si>
  <si>
    <t>MPF-1125-20240607-17_37_22</t>
  </si>
  <si>
    <t>DARK-1126-20240607-17_37_29</t>
  </si>
  <si>
    <t>20220824 16:53:33</t>
  </si>
  <si>
    <t>16:53:33</t>
  </si>
  <si>
    <t>MPF-1127-20240607-17_37_49</t>
  </si>
  <si>
    <t>DARK-1128-20240607-17_37_57</t>
  </si>
  <si>
    <t>20220824 16:59:54</t>
  </si>
  <si>
    <t>16:59:54</t>
  </si>
  <si>
    <t>MPF-1129-20240607-17_44_09</t>
  </si>
  <si>
    <t>DARK-1130-20240607-17_44_17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</si>
</sst>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7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431</v>
      </c>
      <c r="IB16" t="s">
        <v>430</v>
      </c>
      <c r="IC16" t="s">
        <v>430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1661379490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1661379490</v>
      </c>
      <c r="K17">
        <f t="shared" ref="K17:K27" si="0">(L17)/1000</f>
        <v>-1.8258576287202234E-3</v>
      </c>
      <c r="L17">
        <f t="shared" ref="L17:L27" si="1">IF(DQ17, AO17, AI17)</f>
        <v>-1.8258576287202235</v>
      </c>
      <c r="M17">
        <f t="shared" ref="M17:M27" si="2">IF(DQ17, AJ17, AH17)</f>
        <v>-1.9409935285001931</v>
      </c>
      <c r="N17">
        <f t="shared" ref="N17:N27" si="3">DS17 - IF(AV17&gt;1, M17*DM17*100/(AX17*EG17), 0)</f>
        <v>419.77</v>
      </c>
      <c r="O17">
        <f t="shared" ref="O17:O27" si="4">((U17-K17/2)*N17-M17)/(U17+K17/2)</f>
        <v>380.46367679838448</v>
      </c>
      <c r="P17">
        <f t="shared" ref="P17:P27" si="5">O17*(DZ17+EA17)/1000</f>
        <v>38.313893453517707</v>
      </c>
      <c r="Q17">
        <f t="shared" ref="Q17:Q27" si="6">(DS17 - IF(AV17&gt;1, M17*DM17*100/(AX17*EG17), 0))*(DZ17+EA17)/1000</f>
        <v>42.272164297844</v>
      </c>
      <c r="R17">
        <f t="shared" ref="R17:R27" si="7">2/((1/T17-1/S17)+SIGN(T17)*SQRT((1/T17-1/S17)*(1/T17-1/S17) + 4*DN17/((DN17+1)*(DN17+1))*(2*1/T17*1/S17-1/S17*1/S17)))</f>
        <v>-0.1068046784107695</v>
      </c>
      <c r="S17">
        <f t="shared" ref="S17:S27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2.8473886728144877</v>
      </c>
      <c r="T17">
        <f t="shared" ref="T17:T27" si="9">K17*(1000-(1000*0.61365*EXP(17.502*X17/(240.97+X17))/(DZ17+EA17)+DU17)/2)/(1000*0.61365*EXP(17.502*X17/(240.97+X17))/(DZ17+EA17)-DU17)</f>
        <v>-0.10908165411129789</v>
      </c>
      <c r="U17">
        <f t="shared" ref="U17:U27" si="10">1/((DN17+1)/(R17/1.6)+1/(S17/1.37)) + DN17/((DN17+1)/(R17/1.6) + DN17/(S17/1.37))</f>
        <v>-6.7967433549240688E-2</v>
      </c>
      <c r="V17">
        <f t="shared" ref="V17:V27" si="11">(DI17*DL17)</f>
        <v>3.9904788143639994E-3</v>
      </c>
      <c r="W17">
        <f t="shared" ref="W17:W27" si="12">(EB17+(V17+2*0.95*0.0000000567*(((EB17+$B$7)+273)^4-(EB17+273)^4)-44100*K17)/(1.84*29.3*S17+8*0.95*0.0000000567*(EB17+273)^3))</f>
        <v>23.090196450479716</v>
      </c>
      <c r="X17">
        <f t="shared" ref="X17:X27" si="13">($C$7*EC17+$D$7*ED17+$E$7*W17)</f>
        <v>24.206499999999998</v>
      </c>
      <c r="Y17">
        <f t="shared" ref="Y17:Y27" si="14">0.61365*EXP(17.502*X17/(240.97+X17))</f>
        <v>3.0323275559660039</v>
      </c>
      <c r="Z17">
        <f t="shared" ref="Z17:Z27" si="15">(AA17/AB17*100)</f>
        <v>50.272226074247058</v>
      </c>
      <c r="AA17">
        <f t="shared" ref="AA17:AA27" si="16">DU17*(DZ17+EA17)/1000</f>
        <v>1.3836714502437202</v>
      </c>
      <c r="AB17">
        <f t="shared" ref="AB17:AB27" si="17">0.61365*EXP(17.502*EB17/(240.97+EB17))</f>
        <v>2.752357630235382</v>
      </c>
      <c r="AC17">
        <f t="shared" ref="AC17:AC27" si="18">(Y17-DU17*(DZ17+EA17)/1000)</f>
        <v>1.6486561057222837</v>
      </c>
      <c r="AD17">
        <f t="shared" ref="AD17:AD27" si="19">(-K17*44100)</f>
        <v>80.52032142656185</v>
      </c>
      <c r="AE17">
        <f t="shared" ref="AE17:AE27" si="20">2*29.3*S17*0.92*(EB17-X17)</f>
        <v>-246.4424144639348</v>
      </c>
      <c r="AF17">
        <f t="shared" ref="AF17:AF27" si="21">2*0.95*0.0000000567*(((EB17+$B$7)+273)^4-(X17+273)^4)</f>
        <v>-18.015005388168241</v>
      </c>
      <c r="AG17">
        <f t="shared" ref="AG17:AG27" si="22">V17+AF17+AD17+AE17</f>
        <v>-183.93310794672681</v>
      </c>
      <c r="AH17">
        <f t="shared" ref="AH17:AH27" si="23">DY17*AV17*(DT17-DS17*(1000-AV17*DV17)/(1000-AV17*DU17))/(100*DM17)</f>
        <v>-7.2906746655039004E-2</v>
      </c>
      <c r="AI17">
        <f t="shared" ref="AI17:AI27" si="24">1000*DY17*AV17*(DU17-DV17)/(100*DM17*(1000-AV17*DU17))</f>
        <v>-1.7524354249828069</v>
      </c>
      <c r="AJ17">
        <f t="shared" ref="AJ17:AJ27" si="25">(AK17 - AL17 - DZ17*1000/(8.314*(EB17+273.15)) * AN17/DY17 * AM17) * DY17/(100*DM17) * (1000 - DV17)/1000</f>
        <v>-1.9409935285001931</v>
      </c>
      <c r="AK17">
        <v>426.18039360520498</v>
      </c>
      <c r="AL17">
        <v>425.47247272727299</v>
      </c>
      <c r="AM17">
        <v>0.32424969486195998</v>
      </c>
      <c r="AN17">
        <v>67.0240919851135</v>
      </c>
      <c r="AO17">
        <f t="shared" ref="AO17:AO27" si="26">(AQ17 - AP17 + DZ17*1000/(8.314*(EB17+273.15)) * AS17/DY17 * AR17) * DY17/(100*DM17) * 1000/(1000 - AQ17)</f>
        <v>-1.8258576287202235</v>
      </c>
      <c r="AP17">
        <v>14.2370584406669</v>
      </c>
      <c r="AQ17">
        <v>13.745726060606099</v>
      </c>
      <c r="AR17">
        <v>-5.0269192286483497E-3</v>
      </c>
      <c r="AS17">
        <v>78.787681211497201</v>
      </c>
      <c r="AT17">
        <v>12</v>
      </c>
      <c r="AU17">
        <v>2</v>
      </c>
      <c r="AV17">
        <f t="shared" ref="AV17:AV27" si="27">IF(AT17*$H$13&gt;=AX17,1,(AX17/(AX17-AT17*$H$13)))</f>
        <v>1</v>
      </c>
      <c r="AW17">
        <f t="shared" ref="AW17:AW27" si="28">(AV17-1)*100</f>
        <v>0</v>
      </c>
      <c r="AX17">
        <f t="shared" ref="AX17:AX27" si="29">MAX(0,($B$13+$C$13*EG17)/(1+$D$13*EG17)*DZ17/(EB17+273)*$E$13)</f>
        <v>48723.496664241495</v>
      </c>
      <c r="AY17" t="s">
        <v>437</v>
      </c>
      <c r="AZ17">
        <v>7884.38</v>
      </c>
      <c r="BA17">
        <v>226.021923076923</v>
      </c>
      <c r="BB17">
        <v>1172.3882601960399</v>
      </c>
      <c r="BC17">
        <f t="shared" ref="BC17:BC27" si="30">1-BA17/BB17</f>
        <v>0.80721239648106935</v>
      </c>
      <c r="BD17">
        <v>-1.94099352849882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7" si="31">1-BG17/BH17</f>
        <v>#DIV/0!</v>
      </c>
      <c r="BJ17">
        <v>0.5</v>
      </c>
      <c r="BK17">
        <f t="shared" ref="BK17:BK27" si="32">DJ17</f>
        <v>2.1002520075599999E-2</v>
      </c>
      <c r="BL17">
        <f t="shared" ref="BL17:BL27" si="33">M17</f>
        <v>-1.9409935285001931</v>
      </c>
      <c r="BM17" t="e">
        <f t="shared" ref="BM17:BM27" si="34">BI17*BJ17*BK17</f>
        <v>#DIV/0!</v>
      </c>
      <c r="BN17">
        <f t="shared" ref="BN17:BN27" si="35">(BL17-BD17)/BK17</f>
        <v>-6.5379003658310577E-11</v>
      </c>
      <c r="BO17" t="e">
        <f t="shared" ref="BO17:BO27" si="36">(BB17-BH17)/BH17</f>
        <v>#DIV/0!</v>
      </c>
      <c r="BP17" t="e">
        <f t="shared" ref="BP17:BP27" si="37">BA17/(BC17+BA17/BH17)</f>
        <v>#DIV/0!</v>
      </c>
      <c r="BQ17" t="s">
        <v>438</v>
      </c>
      <c r="BR17">
        <v>0</v>
      </c>
      <c r="BS17" t="e">
        <f t="shared" ref="BS17:BS27" si="38">IF(BR17&lt;&gt;0, BR17, BP17)</f>
        <v>#DIV/0!</v>
      </c>
      <c r="BT17" t="e">
        <f t="shared" ref="BT17:BT27" si="39">1-BS17/BH17</f>
        <v>#DIV/0!</v>
      </c>
      <c r="BU17" t="e">
        <f t="shared" ref="BU17:BU27" si="40">(BH17-BG17)/(BH17-BS17)</f>
        <v>#DIV/0!</v>
      </c>
      <c r="BV17" t="e">
        <f t="shared" ref="BV17:BV27" si="41">(BB17-BH17)/(BB17-BS17)</f>
        <v>#DIV/0!</v>
      </c>
      <c r="BW17">
        <f t="shared" ref="BW17:BW27" si="42">(BH17-BG17)/(BH17-BA17)</f>
        <v>0</v>
      </c>
      <c r="BX17">
        <f t="shared" ref="BX17:BX27" si="43">(BB17-BH17)/(BB17-BA17)</f>
        <v>1.2388313216686977</v>
      </c>
      <c r="BY17" t="e">
        <f t="shared" ref="BY17:BY27" si="44">(BU17*BS17/BG17)</f>
        <v>#DIV/0!</v>
      </c>
      <c r="BZ17" t="e">
        <f t="shared" ref="BZ17:BZ27" si="45">(1-BY17)</f>
        <v>#DIV/0!</v>
      </c>
      <c r="CA17">
        <v>1110</v>
      </c>
      <c r="CB17">
        <v>290</v>
      </c>
      <c r="CC17">
        <v>1114.21</v>
      </c>
      <c r="CD17">
        <v>265</v>
      </c>
      <c r="CE17">
        <v>7884.38</v>
      </c>
      <c r="CF17">
        <v>1118.5</v>
      </c>
      <c r="CG17">
        <v>-4.29</v>
      </c>
      <c r="CH17">
        <v>300</v>
      </c>
      <c r="CI17">
        <v>24</v>
      </c>
      <c r="CJ17">
        <v>1172.3882601960399</v>
      </c>
      <c r="CK17">
        <v>3.17633236352038</v>
      </c>
      <c r="CL17">
        <v>-42.486136609733599</v>
      </c>
      <c r="CM17">
        <v>2.16819462226968</v>
      </c>
      <c r="CN17">
        <v>0.93203398263751203</v>
      </c>
      <c r="CO17">
        <v>-6.5337790878754196E-3</v>
      </c>
      <c r="CP17">
        <v>290</v>
      </c>
      <c r="CQ17">
        <v>1095.73</v>
      </c>
      <c r="CR17">
        <v>615</v>
      </c>
      <c r="CS17">
        <v>7878.01</v>
      </c>
      <c r="CT17">
        <v>1118.46</v>
      </c>
      <c r="CU17">
        <v>-22.73</v>
      </c>
      <c r="DI17">
        <f t="shared" ref="DI17:DI27" si="46">$B$11*EH17+$C$11*EI17+$F$11*ET17*(1-EW17)</f>
        <v>5.0002999999999999E-2</v>
      </c>
      <c r="DJ17">
        <f t="shared" ref="DJ17:DJ27" si="47">DI17*DK17</f>
        <v>2.1002520075599999E-2</v>
      </c>
      <c r="DK17">
        <f t="shared" ref="DK17:DK27" si="48">($B$11*$D$9+$C$11*$D$9+$F$11*((FG17+EY17)/MAX(FG17+EY17+FH17, 0.1)*$I$9+FH17/MAX(FG17+EY17+FH17, 0.1)*$J$9))/($B$11+$C$11+$F$11)</f>
        <v>0.42002519999999999</v>
      </c>
      <c r="DL17">
        <f t="shared" ref="DL17:DL27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1661379490</v>
      </c>
      <c r="DS17">
        <v>419.77</v>
      </c>
      <c r="DT17">
        <v>419.53899999999999</v>
      </c>
      <c r="DU17">
        <v>13.7401</v>
      </c>
      <c r="DV17">
        <v>14.2339</v>
      </c>
      <c r="DW17">
        <v>422.23200000000003</v>
      </c>
      <c r="DX17">
        <v>13.8309</v>
      </c>
      <c r="DY17">
        <v>700.02300000000002</v>
      </c>
      <c r="DZ17">
        <v>100.625</v>
      </c>
      <c r="EA17">
        <v>7.8157199999999996E-2</v>
      </c>
      <c r="EB17">
        <v>22.601099999999999</v>
      </c>
      <c r="EC17">
        <v>24.206499999999998</v>
      </c>
      <c r="ED17">
        <v>999.9</v>
      </c>
      <c r="EE17">
        <v>0</v>
      </c>
      <c r="EF17">
        <v>0</v>
      </c>
      <c r="EG17">
        <v>8996.25</v>
      </c>
      <c r="EH17">
        <v>0</v>
      </c>
      <c r="EI17">
        <v>2.2241399999999998</v>
      </c>
      <c r="EJ17">
        <v>0.231323</v>
      </c>
      <c r="EK17">
        <v>425.61799999999999</v>
      </c>
      <c r="EL17">
        <v>425.59699999999998</v>
      </c>
      <c r="EM17">
        <v>-0.49387199999999998</v>
      </c>
      <c r="EN17">
        <v>419.53899999999999</v>
      </c>
      <c r="EO17">
        <v>14.2339</v>
      </c>
      <c r="EP17">
        <v>1.38259</v>
      </c>
      <c r="EQ17">
        <v>1.4322900000000001</v>
      </c>
      <c r="ER17">
        <v>11.7281</v>
      </c>
      <c r="ES17">
        <v>12.2639</v>
      </c>
      <c r="ET17">
        <v>5.0002999999999999E-2</v>
      </c>
      <c r="EU17">
        <v>0</v>
      </c>
      <c r="EV17">
        <v>0</v>
      </c>
      <c r="EW17">
        <v>0</v>
      </c>
      <c r="EX17">
        <v>225.09</v>
      </c>
      <c r="EY17">
        <v>5.0002999999999999E-2</v>
      </c>
      <c r="EZ17">
        <v>12.7</v>
      </c>
      <c r="FA17">
        <v>1.28</v>
      </c>
      <c r="FB17">
        <v>40.436999999999998</v>
      </c>
      <c r="FC17">
        <v>44.625</v>
      </c>
      <c r="FD17">
        <v>43.311999999999998</v>
      </c>
      <c r="FE17">
        <v>44.25</v>
      </c>
      <c r="FF17">
        <v>42.375</v>
      </c>
      <c r="FG17">
        <v>0</v>
      </c>
      <c r="FH17">
        <v>0</v>
      </c>
      <c r="FI17">
        <v>0</v>
      </c>
      <c r="FJ17">
        <v>819.20000004768394</v>
      </c>
      <c r="FK17">
        <v>0</v>
      </c>
      <c r="FL17">
        <v>226.021923076923</v>
      </c>
      <c r="FM17">
        <v>0.94598282515792298</v>
      </c>
      <c r="FN17">
        <v>-6.8051280182807696</v>
      </c>
      <c r="FO17">
        <v>13.4226923076923</v>
      </c>
      <c r="FP17">
        <v>15</v>
      </c>
      <c r="FQ17">
        <v>1661379328</v>
      </c>
      <c r="FR17" t="s">
        <v>440</v>
      </c>
      <c r="FS17">
        <v>1661379306</v>
      </c>
      <c r="FT17">
        <v>1661379328</v>
      </c>
      <c r="FU17">
        <v>8</v>
      </c>
      <c r="FV17">
        <v>0.23400000000000001</v>
      </c>
      <c r="FW17">
        <v>3.0000000000000001E-3</v>
      </c>
      <c r="FX17">
        <v>-2.4620000000000002</v>
      </c>
      <c r="FY17">
        <v>-0.192</v>
      </c>
      <c r="FZ17">
        <v>422</v>
      </c>
      <c r="GA17">
        <v>8</v>
      </c>
      <c r="GB17">
        <v>0.22</v>
      </c>
      <c r="GC17">
        <v>0.03</v>
      </c>
      <c r="GD17">
        <v>0.17222812000000001</v>
      </c>
      <c r="GE17">
        <v>-6.9718327106493501</v>
      </c>
      <c r="GF17">
        <v>0.77647979787851995</v>
      </c>
      <c r="GG17">
        <v>0</v>
      </c>
      <c r="GH17">
        <v>225.90647058823501</v>
      </c>
      <c r="GI17">
        <v>2.5427043194890699</v>
      </c>
      <c r="GJ17">
        <v>1.9482675295713401</v>
      </c>
      <c r="GK17">
        <v>0</v>
      </c>
      <c r="GL17">
        <v>-0.45626790476190499</v>
      </c>
      <c r="GM17">
        <v>-6.0856675324675799E-2</v>
      </c>
      <c r="GN17">
        <v>1.6471413452821399E-2</v>
      </c>
      <c r="GO17">
        <v>1</v>
      </c>
      <c r="GP17">
        <v>1</v>
      </c>
      <c r="GQ17">
        <v>3</v>
      </c>
      <c r="GR17" t="s">
        <v>441</v>
      </c>
      <c r="GS17">
        <v>3.3281299999999998</v>
      </c>
      <c r="GT17">
        <v>2.8167300000000002</v>
      </c>
      <c r="GU17">
        <v>0.102407</v>
      </c>
      <c r="GV17">
        <v>0.10188800000000001</v>
      </c>
      <c r="GW17">
        <v>7.8107300000000005E-2</v>
      </c>
      <c r="GX17">
        <v>7.9517299999999999E-2</v>
      </c>
      <c r="GY17">
        <v>31335.8</v>
      </c>
      <c r="GZ17">
        <v>28367.7</v>
      </c>
      <c r="HA17">
        <v>31147.599999999999</v>
      </c>
      <c r="HB17">
        <v>28918.2</v>
      </c>
      <c r="HC17">
        <v>38277.599999999999</v>
      </c>
      <c r="HD17">
        <v>36212.5</v>
      </c>
      <c r="HE17">
        <v>44164.6</v>
      </c>
      <c r="HF17">
        <v>42009.9</v>
      </c>
      <c r="HG17">
        <v>2.36293</v>
      </c>
      <c r="HH17">
        <v>2.3528199999999999</v>
      </c>
      <c r="HI17">
        <v>9.8399799999999996E-2</v>
      </c>
      <c r="HJ17">
        <v>0</v>
      </c>
      <c r="HK17">
        <v>22.587700000000002</v>
      </c>
      <c r="HL17">
        <v>999.9</v>
      </c>
      <c r="HM17">
        <v>54.395000000000003</v>
      </c>
      <c r="HN17">
        <v>30.061</v>
      </c>
      <c r="HO17">
        <v>23.1111</v>
      </c>
      <c r="HP17">
        <v>51.823900000000002</v>
      </c>
      <c r="HQ17">
        <v>34.603400000000001</v>
      </c>
      <c r="HR17">
        <v>2</v>
      </c>
      <c r="HS17">
        <v>8.9837399999999998E-2</v>
      </c>
      <c r="HT17">
        <v>9.2810500000000005</v>
      </c>
      <c r="HU17">
        <v>20.007200000000001</v>
      </c>
      <c r="HV17">
        <v>5.2273199999999997</v>
      </c>
      <c r="HW17">
        <v>11.997999999999999</v>
      </c>
      <c r="HX17">
        <v>4.9926500000000003</v>
      </c>
      <c r="HY17">
        <v>3.2955000000000001</v>
      </c>
      <c r="HZ17">
        <v>9999</v>
      </c>
      <c r="IA17">
        <v>4.3</v>
      </c>
      <c r="IB17">
        <v>8994.6</v>
      </c>
      <c r="IC17">
        <v>-29643.3</v>
      </c>
      <c r="ID17">
        <v>1.8775999999999999</v>
      </c>
      <c r="IE17">
        <v>1.8765000000000001</v>
      </c>
      <c r="IF17">
        <v>1.8751100000000001</v>
      </c>
      <c r="IG17">
        <v>1.87714</v>
      </c>
      <c r="IH17">
        <v>1.8778999999999999</v>
      </c>
      <c r="II17">
        <v>1.8753299999999999</v>
      </c>
      <c r="IJ17">
        <v>1.8794200000000001</v>
      </c>
      <c r="IK17">
        <v>1.8808800000000001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-2.4620000000000002</v>
      </c>
      <c r="IZ17">
        <v>-9.0800000000000006E-2</v>
      </c>
      <c r="JA17">
        <v>-2.4620000000000499</v>
      </c>
      <c r="JB17">
        <v>0</v>
      </c>
      <c r="JC17">
        <v>0</v>
      </c>
      <c r="JD17">
        <v>0</v>
      </c>
      <c r="JE17">
        <v>-0.222511193132194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3.1</v>
      </c>
      <c r="JN17">
        <v>2.7</v>
      </c>
      <c r="JO17">
        <v>0.158691</v>
      </c>
      <c r="JP17">
        <v>4.99878</v>
      </c>
      <c r="JQ17">
        <v>2.2485400000000002</v>
      </c>
      <c r="JR17">
        <v>2.5939899999999998</v>
      </c>
      <c r="JS17">
        <v>2.19482</v>
      </c>
      <c r="JT17">
        <v>2.4194300000000002</v>
      </c>
      <c r="JU17">
        <v>33.333500000000001</v>
      </c>
      <c r="JV17">
        <v>24.210100000000001</v>
      </c>
      <c r="JW17">
        <v>2</v>
      </c>
      <c r="JX17">
        <v>726.245</v>
      </c>
      <c r="JY17">
        <v>782.20899999999995</v>
      </c>
      <c r="JZ17">
        <v>15.7102</v>
      </c>
      <c r="KA17">
        <v>28.202400000000001</v>
      </c>
      <c r="KB17">
        <v>29.999400000000001</v>
      </c>
      <c r="KC17">
        <v>27.983499999999999</v>
      </c>
      <c r="KD17">
        <v>27.943100000000001</v>
      </c>
      <c r="KE17">
        <v>-1</v>
      </c>
      <c r="KF17">
        <v>43.930100000000003</v>
      </c>
      <c r="KG17">
        <v>84.682699999999997</v>
      </c>
      <c r="KH17">
        <v>12.2911</v>
      </c>
      <c r="KI17">
        <v>420</v>
      </c>
      <c r="KJ17">
        <v>14.2403</v>
      </c>
      <c r="KK17">
        <v>99.520499999999998</v>
      </c>
      <c r="KL17">
        <v>96.313900000000004</v>
      </c>
    </row>
    <row r="18" spans="1:298" x14ac:dyDescent="0.2">
      <c r="A18">
        <v>2</v>
      </c>
      <c r="B18">
        <v>1661380079.0999999</v>
      </c>
      <c r="C18">
        <v>589.09999990463302</v>
      </c>
      <c r="D18" t="s">
        <v>446</v>
      </c>
      <c r="E18" t="s">
        <v>447</v>
      </c>
      <c r="F18" t="s">
        <v>435</v>
      </c>
      <c r="H18" t="s">
        <v>436</v>
      </c>
      <c r="J18">
        <v>1661380079.0999999</v>
      </c>
      <c r="K18">
        <f t="shared" si="0"/>
        <v>6.0364788536233565E-4</v>
      </c>
      <c r="L18">
        <f t="shared" si="1"/>
        <v>0.6036478853623356</v>
      </c>
      <c r="M18">
        <f t="shared" si="2"/>
        <v>4.3722069519252225</v>
      </c>
      <c r="N18">
        <f t="shared" si="3"/>
        <v>418.61200000000002</v>
      </c>
      <c r="O18">
        <f t="shared" si="4"/>
        <v>206.20109701689489</v>
      </c>
      <c r="P18">
        <f t="shared" si="5"/>
        <v>20.761866666755143</v>
      </c>
      <c r="Q18">
        <f t="shared" si="6"/>
        <v>42.148982982333997</v>
      </c>
      <c r="R18">
        <f t="shared" si="7"/>
        <v>3.4552533989216358E-2</v>
      </c>
      <c r="S18">
        <f t="shared" si="8"/>
        <v>2.8496703923059377</v>
      </c>
      <c r="T18">
        <f t="shared" si="9"/>
        <v>3.4321462846899416E-2</v>
      </c>
      <c r="U18">
        <f t="shared" si="10"/>
        <v>2.1471546141247057E-2</v>
      </c>
      <c r="V18">
        <f t="shared" si="11"/>
        <v>226.14251435190849</v>
      </c>
      <c r="W18">
        <f t="shared" si="12"/>
        <v>23.206871356377633</v>
      </c>
      <c r="X18">
        <f t="shared" si="13"/>
        <v>24.377400000000002</v>
      </c>
      <c r="Y18">
        <f t="shared" si="14"/>
        <v>3.0635484388308645</v>
      </c>
      <c r="Z18">
        <f t="shared" si="15"/>
        <v>50.185411701341195</v>
      </c>
      <c r="AA18">
        <f t="shared" si="16"/>
        <v>1.3312997904759498</v>
      </c>
      <c r="AB18">
        <f t="shared" si="17"/>
        <v>2.6527625167223068</v>
      </c>
      <c r="AC18">
        <f t="shared" si="18"/>
        <v>1.7322486483549147</v>
      </c>
      <c r="AD18">
        <f t="shared" si="19"/>
        <v>-26.620871744479004</v>
      </c>
      <c r="AE18">
        <f t="shared" si="20"/>
        <v>-365.95006671257477</v>
      </c>
      <c r="AF18">
        <f t="shared" si="21"/>
        <v>-26.671090308877154</v>
      </c>
      <c r="AG18">
        <f t="shared" si="22"/>
        <v>-193.09951441402245</v>
      </c>
      <c r="AH18">
        <f t="shared" si="23"/>
        <v>4.7278736067421399</v>
      </c>
      <c r="AI18">
        <f t="shared" si="24"/>
        <v>0.61961199931615685</v>
      </c>
      <c r="AJ18">
        <f t="shared" si="25"/>
        <v>4.3722069519252225</v>
      </c>
      <c r="AK18">
        <v>425.51917119986501</v>
      </c>
      <c r="AL18">
        <v>424.20409090909101</v>
      </c>
      <c r="AM18">
        <v>1.25572576601176E-2</v>
      </c>
      <c r="AN18">
        <v>67.0240919851135</v>
      </c>
      <c r="AO18">
        <f t="shared" si="26"/>
        <v>0.6036478853623356</v>
      </c>
      <c r="AP18">
        <v>13.052213917523501</v>
      </c>
      <c r="AQ18">
        <v>13.2223842424242</v>
      </c>
      <c r="AR18">
        <v>6.1826649810941503E-6</v>
      </c>
      <c r="AS18">
        <v>78.787681211497201</v>
      </c>
      <c r="AT18">
        <v>8</v>
      </c>
      <c r="AU18">
        <v>1</v>
      </c>
      <c r="AV18">
        <f t="shared" si="27"/>
        <v>1</v>
      </c>
      <c r="AW18">
        <f t="shared" si="28"/>
        <v>0</v>
      </c>
      <c r="AX18">
        <f t="shared" si="29"/>
        <v>48890.704675253794</v>
      </c>
      <c r="AY18" t="s">
        <v>437</v>
      </c>
      <c r="AZ18">
        <v>7884.38</v>
      </c>
      <c r="BA18">
        <v>226.021923076923</v>
      </c>
      <c r="BB18">
        <v>1172.3882601960399</v>
      </c>
      <c r="BC18">
        <f t="shared" si="30"/>
        <v>0.80721239648106935</v>
      </c>
      <c r="BD18">
        <v>-1.94099352849882</v>
      </c>
      <c r="BE18" t="s">
        <v>448</v>
      </c>
      <c r="BF18">
        <v>8470.3700000000008</v>
      </c>
      <c r="BG18">
        <v>281.10212000000001</v>
      </c>
      <c r="BH18">
        <v>318.52407738370198</v>
      </c>
      <c r="BI18">
        <f t="shared" si="31"/>
        <v>0.11748549023696742</v>
      </c>
      <c r="BJ18">
        <v>0.5</v>
      </c>
      <c r="BK18">
        <f t="shared" si="32"/>
        <v>1026.0602955191237</v>
      </c>
      <c r="BL18">
        <f t="shared" si="33"/>
        <v>4.3722069519252225</v>
      </c>
      <c r="BM18">
        <f t="shared" si="34"/>
        <v>60.273598415875952</v>
      </c>
      <c r="BN18">
        <f t="shared" si="35"/>
        <v>6.1528552542128622E-3</v>
      </c>
      <c r="BO18">
        <f t="shared" si="36"/>
        <v>2.6806896038309596</v>
      </c>
      <c r="BP18">
        <f t="shared" si="37"/>
        <v>149.01197790197105</v>
      </c>
      <c r="BQ18" t="s">
        <v>449</v>
      </c>
      <c r="BR18">
        <v>182.61</v>
      </c>
      <c r="BS18">
        <f t="shared" si="38"/>
        <v>182.61</v>
      </c>
      <c r="BT18">
        <f t="shared" si="39"/>
        <v>0.42669954026733281</v>
      </c>
      <c r="BU18">
        <f t="shared" si="40"/>
        <v>0.27533540383793526</v>
      </c>
      <c r="BV18">
        <f t="shared" si="41"/>
        <v>0.86268229678354202</v>
      </c>
      <c r="BW18">
        <f t="shared" si="42"/>
        <v>0.40455227950252737</v>
      </c>
      <c r="BX18">
        <f t="shared" si="43"/>
        <v>0.90225544730556506</v>
      </c>
      <c r="BY18">
        <f t="shared" si="44"/>
        <v>0.17886381680381977</v>
      </c>
      <c r="BZ18">
        <f t="shared" si="45"/>
        <v>0.8211361831961802</v>
      </c>
      <c r="CA18">
        <v>1111</v>
      </c>
      <c r="CB18">
        <v>290</v>
      </c>
      <c r="CC18">
        <v>309.43</v>
      </c>
      <c r="CD18">
        <v>195</v>
      </c>
      <c r="CE18">
        <v>8470.3700000000008</v>
      </c>
      <c r="CF18">
        <v>308.89</v>
      </c>
      <c r="CG18">
        <v>0.54</v>
      </c>
      <c r="CH18">
        <v>300</v>
      </c>
      <c r="CI18">
        <v>24.1</v>
      </c>
      <c r="CJ18">
        <v>318.52407738370198</v>
      </c>
      <c r="CK18">
        <v>1.1692174697033</v>
      </c>
      <c r="CL18">
        <v>-8.1589387408631708</v>
      </c>
      <c r="CM18">
        <v>0.87667114967855797</v>
      </c>
      <c r="CN18">
        <v>0.75570422073645205</v>
      </c>
      <c r="CO18">
        <v>-6.0339359288097997E-3</v>
      </c>
      <c r="CP18">
        <v>290</v>
      </c>
      <c r="CQ18">
        <v>308.27999999999997</v>
      </c>
      <c r="CR18">
        <v>695</v>
      </c>
      <c r="CS18">
        <v>8454.6</v>
      </c>
      <c r="CT18">
        <v>308.87</v>
      </c>
      <c r="CU18">
        <v>-0.59</v>
      </c>
      <c r="DI18">
        <f t="shared" si="46"/>
        <v>1200.1600000000001</v>
      </c>
      <c r="DJ18">
        <f t="shared" si="47"/>
        <v>1026.0602955191237</v>
      </c>
      <c r="DK18">
        <f t="shared" si="48"/>
        <v>0.85493625476530088</v>
      </c>
      <c r="DL18">
        <f t="shared" si="49"/>
        <v>0.18842697169703079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1661380079.0999999</v>
      </c>
      <c r="DS18">
        <v>418.61200000000002</v>
      </c>
      <c r="DT18">
        <v>420.03699999999998</v>
      </c>
      <c r="DU18">
        <v>13.222099999999999</v>
      </c>
      <c r="DV18">
        <v>13.0474</v>
      </c>
      <c r="DW18">
        <v>421.07400000000001</v>
      </c>
      <c r="DX18">
        <v>13.323700000000001</v>
      </c>
      <c r="DY18">
        <v>699.96500000000003</v>
      </c>
      <c r="DZ18">
        <v>100.61199999999999</v>
      </c>
      <c r="EA18">
        <v>7.5469499999999995E-2</v>
      </c>
      <c r="EB18">
        <v>21.9954</v>
      </c>
      <c r="EC18">
        <v>24.377400000000002</v>
      </c>
      <c r="ED18">
        <v>999.9</v>
      </c>
      <c r="EE18">
        <v>0</v>
      </c>
      <c r="EF18">
        <v>0</v>
      </c>
      <c r="EG18">
        <v>9010</v>
      </c>
      <c r="EH18">
        <v>0</v>
      </c>
      <c r="EI18">
        <v>2.1856499999999999</v>
      </c>
      <c r="EJ18">
        <v>-1.42432</v>
      </c>
      <c r="EK18">
        <v>424.221</v>
      </c>
      <c r="EL18">
        <v>425.59</v>
      </c>
      <c r="EM18">
        <v>0.174737</v>
      </c>
      <c r="EN18">
        <v>420.03699999999998</v>
      </c>
      <c r="EO18">
        <v>13.0474</v>
      </c>
      <c r="EP18">
        <v>1.3303100000000001</v>
      </c>
      <c r="EQ18">
        <v>1.31273</v>
      </c>
      <c r="ER18">
        <v>11.1457</v>
      </c>
      <c r="ES18">
        <v>10.945399999999999</v>
      </c>
      <c r="ET18">
        <v>1200.1600000000001</v>
      </c>
      <c r="EU18">
        <v>0.50003900000000001</v>
      </c>
      <c r="EV18">
        <v>0.49996099999999999</v>
      </c>
      <c r="EW18">
        <v>0</v>
      </c>
      <c r="EX18">
        <v>280.63400000000001</v>
      </c>
      <c r="EY18">
        <v>5.0003000000000002</v>
      </c>
      <c r="EZ18">
        <v>3036.49</v>
      </c>
      <c r="FA18">
        <v>12019.9</v>
      </c>
      <c r="FB18">
        <v>41.5</v>
      </c>
      <c r="FC18">
        <v>43.5</v>
      </c>
      <c r="FD18">
        <v>42.875</v>
      </c>
      <c r="FE18">
        <v>43.25</v>
      </c>
      <c r="FF18">
        <v>42.811999999999998</v>
      </c>
      <c r="FG18">
        <v>597.63</v>
      </c>
      <c r="FH18">
        <v>597.53</v>
      </c>
      <c r="FI18">
        <v>0</v>
      </c>
      <c r="FJ18">
        <v>588.09999990463302</v>
      </c>
      <c r="FK18">
        <v>0</v>
      </c>
      <c r="FL18">
        <v>281.10212000000001</v>
      </c>
      <c r="FM18">
        <v>-4.0684615398609898</v>
      </c>
      <c r="FN18">
        <v>-51.302307582082399</v>
      </c>
      <c r="FO18">
        <v>3042.6812</v>
      </c>
      <c r="FP18">
        <v>15</v>
      </c>
      <c r="FQ18">
        <v>1661379328</v>
      </c>
      <c r="FR18" t="s">
        <v>440</v>
      </c>
      <c r="FS18">
        <v>1661379306</v>
      </c>
      <c r="FT18">
        <v>1661379328</v>
      </c>
      <c r="FU18">
        <v>8</v>
      </c>
      <c r="FV18">
        <v>0.23400000000000001</v>
      </c>
      <c r="FW18">
        <v>3.0000000000000001E-3</v>
      </c>
      <c r="FX18">
        <v>-2.4620000000000002</v>
      </c>
      <c r="FY18">
        <v>-0.192</v>
      </c>
      <c r="FZ18">
        <v>422</v>
      </c>
      <c r="GA18">
        <v>8</v>
      </c>
      <c r="GB18">
        <v>0.22</v>
      </c>
      <c r="GC18">
        <v>0.03</v>
      </c>
      <c r="GD18">
        <v>-1.39979095238095</v>
      </c>
      <c r="GE18">
        <v>0.148672207792206</v>
      </c>
      <c r="GF18">
        <v>8.9732258992264696E-2</v>
      </c>
      <c r="GG18">
        <v>1</v>
      </c>
      <c r="GH18">
        <v>281.41864705882398</v>
      </c>
      <c r="GI18">
        <v>-4.67605806141359</v>
      </c>
      <c r="GJ18">
        <v>0.49648232492400002</v>
      </c>
      <c r="GK18">
        <v>0</v>
      </c>
      <c r="GL18">
        <v>0.15359504761904799</v>
      </c>
      <c r="GM18">
        <v>4.3504753246753403E-2</v>
      </c>
      <c r="GN18">
        <v>1.8340680665761701E-2</v>
      </c>
      <c r="GO18">
        <v>1</v>
      </c>
      <c r="GP18">
        <v>2</v>
      </c>
      <c r="GQ18">
        <v>3</v>
      </c>
      <c r="GR18" t="s">
        <v>450</v>
      </c>
      <c r="GS18">
        <v>3.3277399999999999</v>
      </c>
      <c r="GT18">
        <v>2.8141600000000002</v>
      </c>
      <c r="GU18">
        <v>0.102341</v>
      </c>
      <c r="GV18">
        <v>0.102117</v>
      </c>
      <c r="GW18">
        <v>7.6067399999999993E-2</v>
      </c>
      <c r="GX18">
        <v>7.4683399999999997E-2</v>
      </c>
      <c r="GY18">
        <v>31376.9</v>
      </c>
      <c r="GZ18">
        <v>28396.1</v>
      </c>
      <c r="HA18">
        <v>31181.8</v>
      </c>
      <c r="HB18">
        <v>28949.7</v>
      </c>
      <c r="HC18">
        <v>38406.300000000003</v>
      </c>
      <c r="HD18">
        <v>36441.699999999997</v>
      </c>
      <c r="HE18">
        <v>44214.400000000001</v>
      </c>
      <c r="HF18">
        <v>42053.8</v>
      </c>
      <c r="HG18">
        <v>2.3784000000000001</v>
      </c>
      <c r="HH18">
        <v>2.36395</v>
      </c>
      <c r="HI18">
        <v>0.18807099999999999</v>
      </c>
      <c r="HJ18">
        <v>0</v>
      </c>
      <c r="HK18">
        <v>21.2805</v>
      </c>
      <c r="HL18">
        <v>999.9</v>
      </c>
      <c r="HM18">
        <v>50.14</v>
      </c>
      <c r="HN18">
        <v>30.312999999999999</v>
      </c>
      <c r="HO18">
        <v>21.6174</v>
      </c>
      <c r="HP18">
        <v>49.661099999999998</v>
      </c>
      <c r="HQ18">
        <v>34.499200000000002</v>
      </c>
      <c r="HR18">
        <v>2</v>
      </c>
      <c r="HS18">
        <v>1.4504599999999999E-2</v>
      </c>
      <c r="HT18">
        <v>4.0041799999999999</v>
      </c>
      <c r="HU18">
        <v>20.1999</v>
      </c>
      <c r="HV18">
        <v>5.2261300000000004</v>
      </c>
      <c r="HW18">
        <v>11.986000000000001</v>
      </c>
      <c r="HX18">
        <v>4.99125</v>
      </c>
      <c r="HY18">
        <v>3.2955000000000001</v>
      </c>
      <c r="HZ18">
        <v>9999</v>
      </c>
      <c r="IA18">
        <v>4.5</v>
      </c>
      <c r="IB18">
        <v>8994.6</v>
      </c>
      <c r="IC18">
        <v>-29481</v>
      </c>
      <c r="ID18">
        <v>1.87761</v>
      </c>
      <c r="IE18">
        <v>1.87653</v>
      </c>
      <c r="IF18">
        <v>1.8751500000000001</v>
      </c>
      <c r="IG18">
        <v>1.8771599999999999</v>
      </c>
      <c r="IH18">
        <v>1.87791</v>
      </c>
      <c r="II18">
        <v>1.8753500000000001</v>
      </c>
      <c r="IJ18">
        <v>1.8794299999999999</v>
      </c>
      <c r="IK18">
        <v>1.88093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-2.4620000000000002</v>
      </c>
      <c r="IZ18">
        <v>-0.1016</v>
      </c>
      <c r="JA18">
        <v>-2.4620000000000499</v>
      </c>
      <c r="JB18">
        <v>0</v>
      </c>
      <c r="JC18">
        <v>0</v>
      </c>
      <c r="JD18">
        <v>0</v>
      </c>
      <c r="JE18">
        <v>-0.222511193132194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12.9</v>
      </c>
      <c r="JN18">
        <v>12.5</v>
      </c>
      <c r="JO18">
        <v>0.158691</v>
      </c>
      <c r="JP18">
        <v>4.99878</v>
      </c>
      <c r="JQ18">
        <v>2.2485400000000002</v>
      </c>
      <c r="JR18">
        <v>2.5915499999999998</v>
      </c>
      <c r="JS18">
        <v>2.19482</v>
      </c>
      <c r="JT18">
        <v>2.3815900000000001</v>
      </c>
      <c r="JU18">
        <v>33.199199999999998</v>
      </c>
      <c r="JV18">
        <v>24.253900000000002</v>
      </c>
      <c r="JW18">
        <v>2</v>
      </c>
      <c r="JX18">
        <v>730.92200000000003</v>
      </c>
      <c r="JY18">
        <v>784.19600000000003</v>
      </c>
      <c r="JZ18">
        <v>16.272500000000001</v>
      </c>
      <c r="KA18">
        <v>27.3857</v>
      </c>
      <c r="KB18">
        <v>29.999500000000001</v>
      </c>
      <c r="KC18">
        <v>27.349799999999998</v>
      </c>
      <c r="KD18">
        <v>27.317799999999998</v>
      </c>
      <c r="KE18">
        <v>-1</v>
      </c>
      <c r="KF18">
        <v>43.8294</v>
      </c>
      <c r="KG18">
        <v>55.9268</v>
      </c>
      <c r="KH18">
        <v>18.374300000000002</v>
      </c>
      <c r="KI18">
        <v>420</v>
      </c>
      <c r="KJ18">
        <v>13.0756</v>
      </c>
      <c r="KK18">
        <v>99.631600000000006</v>
      </c>
      <c r="KL18">
        <v>96.416300000000007</v>
      </c>
    </row>
    <row r="19" spans="1:298" x14ac:dyDescent="0.2">
      <c r="A19">
        <v>3</v>
      </c>
      <c r="B19">
        <v>1661380283.0999999</v>
      </c>
      <c r="C19">
        <v>793.09999990463302</v>
      </c>
      <c r="D19" t="s">
        <v>451</v>
      </c>
      <c r="E19" t="s">
        <v>452</v>
      </c>
      <c r="F19" t="s">
        <v>435</v>
      </c>
      <c r="H19" t="s">
        <v>436</v>
      </c>
      <c r="J19">
        <v>1661380283.0999999</v>
      </c>
      <c r="K19">
        <f t="shared" si="0"/>
        <v>3.7187551101659614E-4</v>
      </c>
      <c r="L19">
        <f t="shared" si="1"/>
        <v>0.37187551101659616</v>
      </c>
      <c r="M19">
        <f t="shared" si="2"/>
        <v>4.1599358288311059</v>
      </c>
      <c r="N19">
        <f t="shared" si="3"/>
        <v>415.94</v>
      </c>
      <c r="O19">
        <f t="shared" si="4"/>
        <v>40.007309826128441</v>
      </c>
      <c r="P19">
        <f t="shared" si="5"/>
        <v>4.0284070073619667</v>
      </c>
      <c r="Q19">
        <f t="shared" si="6"/>
        <v>41.881736560748003</v>
      </c>
      <c r="R19">
        <f t="shared" si="7"/>
        <v>1.8120458026261652E-2</v>
      </c>
      <c r="S19">
        <f t="shared" si="8"/>
        <v>2.850736977986648</v>
      </c>
      <c r="T19">
        <f t="shared" si="9"/>
        <v>1.8056711603952769E-2</v>
      </c>
      <c r="U19">
        <f t="shared" si="10"/>
        <v>1.1291153334622252E-2</v>
      </c>
      <c r="V19">
        <f t="shared" si="11"/>
        <v>226.11857435082752</v>
      </c>
      <c r="W19">
        <f t="shared" si="12"/>
        <v>26.299684356786329</v>
      </c>
      <c r="X19">
        <f t="shared" si="13"/>
        <v>27.1599</v>
      </c>
      <c r="Y19">
        <f t="shared" si="14"/>
        <v>3.6129108332193574</v>
      </c>
      <c r="Z19">
        <f t="shared" si="15"/>
        <v>50.004871177008482</v>
      </c>
      <c r="AA19">
        <f t="shared" si="16"/>
        <v>1.59278276100528</v>
      </c>
      <c r="AB19">
        <f t="shared" si="17"/>
        <v>3.1852552031723231</v>
      </c>
      <c r="AC19">
        <f t="shared" si="18"/>
        <v>2.0201280722140771</v>
      </c>
      <c r="AD19">
        <f t="shared" si="19"/>
        <v>-16.399710035831891</v>
      </c>
      <c r="AE19">
        <f t="shared" si="20"/>
        <v>-327.43426953484931</v>
      </c>
      <c r="AF19">
        <f t="shared" si="21"/>
        <v>-24.564596391635799</v>
      </c>
      <c r="AG19">
        <f t="shared" si="22"/>
        <v>-142.2800016114895</v>
      </c>
      <c r="AH19">
        <f t="shared" si="23"/>
        <v>4.2982579892402111</v>
      </c>
      <c r="AI19">
        <f t="shared" si="24"/>
        <v>0.36095104043806442</v>
      </c>
      <c r="AJ19">
        <f t="shared" si="25"/>
        <v>4.1599358288311059</v>
      </c>
      <c r="AK19">
        <v>423.93821072912402</v>
      </c>
      <c r="AL19">
        <v>422.70750909090901</v>
      </c>
      <c r="AM19">
        <v>5.9546382312604196E-3</v>
      </c>
      <c r="AN19">
        <v>67.0240919851135</v>
      </c>
      <c r="AO19">
        <f t="shared" si="26"/>
        <v>0.37187551101659616</v>
      </c>
      <c r="AP19">
        <v>15.711269153513699</v>
      </c>
      <c r="AQ19">
        <v>15.8144060606061</v>
      </c>
      <c r="AR19">
        <v>3.1423601379603101E-4</v>
      </c>
      <c r="AS19">
        <v>78.787681211497201</v>
      </c>
      <c r="AT19">
        <v>8</v>
      </c>
      <c r="AU19">
        <v>1</v>
      </c>
      <c r="AV19">
        <f t="shared" si="27"/>
        <v>1</v>
      </c>
      <c r="AW19">
        <f t="shared" si="28"/>
        <v>0</v>
      </c>
      <c r="AX19">
        <f t="shared" si="29"/>
        <v>48424.147774548313</v>
      </c>
      <c r="AY19" t="s">
        <v>437</v>
      </c>
      <c r="AZ19">
        <v>7884.38</v>
      </c>
      <c r="BA19">
        <v>226.021923076923</v>
      </c>
      <c r="BB19">
        <v>1172.3882601960399</v>
      </c>
      <c r="BC19">
        <f t="shared" si="30"/>
        <v>0.80721239648106935</v>
      </c>
      <c r="BD19">
        <v>-1.94099352849882</v>
      </c>
      <c r="BE19" t="s">
        <v>453</v>
      </c>
      <c r="BF19">
        <v>8471.39</v>
      </c>
      <c r="BG19">
        <v>261.24576000000002</v>
      </c>
      <c r="BH19">
        <v>301.75174988273699</v>
      </c>
      <c r="BI19">
        <f t="shared" si="31"/>
        <v>0.13423613913913646</v>
      </c>
      <c r="BJ19">
        <v>0.5</v>
      </c>
      <c r="BK19">
        <f t="shared" si="32"/>
        <v>1025.9342955185634</v>
      </c>
      <c r="BL19">
        <f t="shared" si="33"/>
        <v>4.1599358288311059</v>
      </c>
      <c r="BM19">
        <f t="shared" si="34"/>
        <v>68.858729420420914</v>
      </c>
      <c r="BN19">
        <f t="shared" si="35"/>
        <v>5.9467057334760239E-3</v>
      </c>
      <c r="BO19">
        <f t="shared" si="36"/>
        <v>2.8852741057894078</v>
      </c>
      <c r="BP19">
        <f t="shared" si="37"/>
        <v>145.23542977307761</v>
      </c>
      <c r="BQ19" t="s">
        <v>454</v>
      </c>
      <c r="BR19">
        <v>185.03</v>
      </c>
      <c r="BS19">
        <f t="shared" si="38"/>
        <v>185.03</v>
      </c>
      <c r="BT19">
        <f t="shared" si="39"/>
        <v>0.3868138293418214</v>
      </c>
      <c r="BU19">
        <f t="shared" si="40"/>
        <v>0.34703035144204736</v>
      </c>
      <c r="BV19">
        <f t="shared" si="41"/>
        <v>0.88178379156967623</v>
      </c>
      <c r="BW19">
        <f t="shared" si="42"/>
        <v>0.53487498375774989</v>
      </c>
      <c r="BX19">
        <f t="shared" si="43"/>
        <v>0.91997831723775492</v>
      </c>
      <c r="BY19">
        <f t="shared" si="44"/>
        <v>0.24578782035475724</v>
      </c>
      <c r="BZ19">
        <f t="shared" si="45"/>
        <v>0.75421217964524279</v>
      </c>
      <c r="CA19">
        <v>1113</v>
      </c>
      <c r="CB19">
        <v>290</v>
      </c>
      <c r="CC19">
        <v>295.64</v>
      </c>
      <c r="CD19">
        <v>165</v>
      </c>
      <c r="CE19">
        <v>8471.39</v>
      </c>
      <c r="CF19">
        <v>294.41000000000003</v>
      </c>
      <c r="CG19">
        <v>1.23</v>
      </c>
      <c r="CH19">
        <v>300</v>
      </c>
      <c r="CI19">
        <v>24.1</v>
      </c>
      <c r="CJ19">
        <v>301.75174988273699</v>
      </c>
      <c r="CK19">
        <v>1.2355417293661599</v>
      </c>
      <c r="CL19">
        <v>-6.2180240473022597</v>
      </c>
      <c r="CM19">
        <v>0.92620423572543997</v>
      </c>
      <c r="CN19">
        <v>0.61680782225420905</v>
      </c>
      <c r="CO19">
        <v>-6.0327136818687397E-3</v>
      </c>
      <c r="CP19">
        <v>290</v>
      </c>
      <c r="CQ19">
        <v>294.32</v>
      </c>
      <c r="CR19">
        <v>675</v>
      </c>
      <c r="CS19">
        <v>8453.51</v>
      </c>
      <c r="CT19">
        <v>294.39999999999998</v>
      </c>
      <c r="CU19">
        <v>-0.08</v>
      </c>
      <c r="DI19">
        <f t="shared" si="46"/>
        <v>1200.01</v>
      </c>
      <c r="DJ19">
        <f t="shared" si="47"/>
        <v>1025.9342955185634</v>
      </c>
      <c r="DK19">
        <f t="shared" si="48"/>
        <v>0.85493812178112139</v>
      </c>
      <c r="DL19">
        <f t="shared" si="49"/>
        <v>0.18843057503756427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1661380283.0999999</v>
      </c>
      <c r="DS19">
        <v>415.94</v>
      </c>
      <c r="DT19">
        <v>417.21100000000001</v>
      </c>
      <c r="DU19">
        <v>15.8184</v>
      </c>
      <c r="DV19">
        <v>15.716900000000001</v>
      </c>
      <c r="DW19">
        <v>418.48</v>
      </c>
      <c r="DX19">
        <v>15.8604</v>
      </c>
      <c r="DY19">
        <v>699.98299999999995</v>
      </c>
      <c r="DZ19">
        <v>100.61499999999999</v>
      </c>
      <c r="EA19">
        <v>7.6774200000000001E-2</v>
      </c>
      <c r="EB19">
        <v>25.029399999999999</v>
      </c>
      <c r="EC19">
        <v>27.1599</v>
      </c>
      <c r="ED19">
        <v>999.9</v>
      </c>
      <c r="EE19">
        <v>0</v>
      </c>
      <c r="EF19">
        <v>0</v>
      </c>
      <c r="EG19">
        <v>9015.6200000000008</v>
      </c>
      <c r="EH19">
        <v>0</v>
      </c>
      <c r="EI19">
        <v>2.1713900000000002</v>
      </c>
      <c r="EJ19">
        <v>-1.19272</v>
      </c>
      <c r="EK19">
        <v>422.70400000000001</v>
      </c>
      <c r="EL19">
        <v>423.87299999999999</v>
      </c>
      <c r="EM19">
        <v>9.9821099999999996E-2</v>
      </c>
      <c r="EN19">
        <v>417.21100000000001</v>
      </c>
      <c r="EO19">
        <v>15.716900000000001</v>
      </c>
      <c r="EP19">
        <v>1.5913999999999999</v>
      </c>
      <c r="EQ19">
        <v>1.5813600000000001</v>
      </c>
      <c r="ER19">
        <v>13.8758</v>
      </c>
      <c r="ES19">
        <v>13.7784</v>
      </c>
      <c r="ET19">
        <v>1200.01</v>
      </c>
      <c r="EU19">
        <v>0.49997799999999998</v>
      </c>
      <c r="EV19">
        <v>0.50002199999999997</v>
      </c>
      <c r="EW19">
        <v>0</v>
      </c>
      <c r="EX19">
        <v>260.95100000000002</v>
      </c>
      <c r="EY19">
        <v>5.0003000000000002</v>
      </c>
      <c r="EZ19">
        <v>2818.71</v>
      </c>
      <c r="FA19">
        <v>12018.2</v>
      </c>
      <c r="FB19">
        <v>41.686999999999998</v>
      </c>
      <c r="FC19">
        <v>43.625</v>
      </c>
      <c r="FD19">
        <v>43.061999999999998</v>
      </c>
      <c r="FE19">
        <v>43.375</v>
      </c>
      <c r="FF19">
        <v>43.25</v>
      </c>
      <c r="FG19">
        <v>597.48</v>
      </c>
      <c r="FH19">
        <v>597.53</v>
      </c>
      <c r="FI19">
        <v>0</v>
      </c>
      <c r="FJ19">
        <v>201.59999990463299</v>
      </c>
      <c r="FK19">
        <v>0</v>
      </c>
      <c r="FL19">
        <v>261.24576000000002</v>
      </c>
      <c r="FM19">
        <v>-2.2676153732894799</v>
      </c>
      <c r="FN19">
        <v>-31.645384581214</v>
      </c>
      <c r="FO19">
        <v>2822.3524000000002</v>
      </c>
      <c r="FP19">
        <v>15</v>
      </c>
      <c r="FQ19">
        <v>1661380310.0999999</v>
      </c>
      <c r="FR19" t="s">
        <v>455</v>
      </c>
      <c r="FS19">
        <v>1661380310.0999999</v>
      </c>
      <c r="FT19">
        <v>1661380301.0999999</v>
      </c>
      <c r="FU19">
        <v>9</v>
      </c>
      <c r="FV19">
        <v>-7.8E-2</v>
      </c>
      <c r="FW19">
        <v>2E-3</v>
      </c>
      <c r="FX19">
        <v>-2.54</v>
      </c>
      <c r="FY19">
        <v>-4.2000000000000003E-2</v>
      </c>
      <c r="FZ19">
        <v>418</v>
      </c>
      <c r="GA19">
        <v>16</v>
      </c>
      <c r="GB19">
        <v>0.56999999999999995</v>
      </c>
      <c r="GC19">
        <v>0.1</v>
      </c>
      <c r="GD19">
        <v>-1.2629030000000001</v>
      </c>
      <c r="GE19">
        <v>1.8474712207792201</v>
      </c>
      <c r="GF19">
        <v>0.41945088301889799</v>
      </c>
      <c r="GG19">
        <v>0</v>
      </c>
      <c r="GH19">
        <v>261.382852941176</v>
      </c>
      <c r="GI19">
        <v>-2.24527119459876</v>
      </c>
      <c r="GJ19">
        <v>0.29494537204599403</v>
      </c>
      <c r="GK19">
        <v>0</v>
      </c>
      <c r="GL19">
        <v>0.109281414285714</v>
      </c>
      <c r="GM19">
        <v>-0.13530856363636401</v>
      </c>
      <c r="GN19">
        <v>1.5639000686357499E-2</v>
      </c>
      <c r="GO19">
        <v>0</v>
      </c>
      <c r="GP19">
        <v>0</v>
      </c>
      <c r="GQ19">
        <v>3</v>
      </c>
      <c r="GR19" t="s">
        <v>456</v>
      </c>
      <c r="GS19">
        <v>3.3288700000000002</v>
      </c>
      <c r="GT19">
        <v>2.8155000000000001</v>
      </c>
      <c r="GU19">
        <v>0.101941</v>
      </c>
      <c r="GV19">
        <v>0.101676</v>
      </c>
      <c r="GW19">
        <v>8.6605799999999997E-2</v>
      </c>
      <c r="GX19">
        <v>8.5638300000000001E-2</v>
      </c>
      <c r="GY19">
        <v>31399.200000000001</v>
      </c>
      <c r="GZ19">
        <v>28417.8</v>
      </c>
      <c r="HA19">
        <v>31189.1</v>
      </c>
      <c r="HB19">
        <v>28956.6</v>
      </c>
      <c r="HC19">
        <v>37973.599999999999</v>
      </c>
      <c r="HD19">
        <v>36018.400000000001</v>
      </c>
      <c r="HE19">
        <v>44225.599999999999</v>
      </c>
      <c r="HF19">
        <v>42064.2</v>
      </c>
      <c r="HG19">
        <v>2.3819499999999998</v>
      </c>
      <c r="HH19">
        <v>2.3717800000000002</v>
      </c>
      <c r="HI19">
        <v>0.247583</v>
      </c>
      <c r="HJ19">
        <v>0</v>
      </c>
      <c r="HK19">
        <v>23.098400000000002</v>
      </c>
      <c r="HL19">
        <v>999.9</v>
      </c>
      <c r="HM19">
        <v>48.987000000000002</v>
      </c>
      <c r="HN19">
        <v>30.423999999999999</v>
      </c>
      <c r="HO19">
        <v>21.2546</v>
      </c>
      <c r="HP19">
        <v>51.011099999999999</v>
      </c>
      <c r="HQ19">
        <v>34.511200000000002</v>
      </c>
      <c r="HR19">
        <v>2</v>
      </c>
      <c r="HS19">
        <v>4.1412600000000001E-4</v>
      </c>
      <c r="HT19">
        <v>3.4958399999999998</v>
      </c>
      <c r="HU19">
        <v>20.209900000000001</v>
      </c>
      <c r="HV19">
        <v>5.22553</v>
      </c>
      <c r="HW19">
        <v>11.986000000000001</v>
      </c>
      <c r="HX19">
        <v>4.9915000000000003</v>
      </c>
      <c r="HY19">
        <v>3.29528</v>
      </c>
      <c r="HZ19">
        <v>9999</v>
      </c>
      <c r="IA19">
        <v>4.5999999999999996</v>
      </c>
      <c r="IB19">
        <v>8994.6</v>
      </c>
      <c r="IC19">
        <v>-29441</v>
      </c>
      <c r="ID19">
        <v>1.8776200000000001</v>
      </c>
      <c r="IE19">
        <v>1.87653</v>
      </c>
      <c r="IF19">
        <v>1.8751500000000001</v>
      </c>
      <c r="IG19">
        <v>1.8771599999999999</v>
      </c>
      <c r="IH19">
        <v>1.8779399999999999</v>
      </c>
      <c r="II19">
        <v>1.87537</v>
      </c>
      <c r="IJ19">
        <v>1.8794299999999999</v>
      </c>
      <c r="IK19">
        <v>1.8809499999999999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-2.54</v>
      </c>
      <c r="IZ19">
        <v>-4.2000000000000003E-2</v>
      </c>
      <c r="JA19">
        <v>-2.4620000000000499</v>
      </c>
      <c r="JB19">
        <v>0</v>
      </c>
      <c r="JC19">
        <v>0</v>
      </c>
      <c r="JD19">
        <v>0</v>
      </c>
      <c r="JE19">
        <v>-0.222511193132194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16.3</v>
      </c>
      <c r="JN19">
        <v>15.9</v>
      </c>
      <c r="JO19">
        <v>0.158691</v>
      </c>
      <c r="JP19">
        <v>4.99878</v>
      </c>
      <c r="JQ19">
        <v>2.2485400000000002</v>
      </c>
      <c r="JR19">
        <v>2.5915499999999998</v>
      </c>
      <c r="JS19">
        <v>2.19482</v>
      </c>
      <c r="JT19">
        <v>2.3315399999999999</v>
      </c>
      <c r="JU19">
        <v>33.199199999999998</v>
      </c>
      <c r="JV19">
        <v>24.262599999999999</v>
      </c>
      <c r="JW19">
        <v>2</v>
      </c>
      <c r="JX19">
        <v>731.19899999999996</v>
      </c>
      <c r="JY19">
        <v>789.14599999999996</v>
      </c>
      <c r="JZ19">
        <v>20.282299999999999</v>
      </c>
      <c r="KA19">
        <v>27.253699999999998</v>
      </c>
      <c r="KB19">
        <v>29.9998</v>
      </c>
      <c r="KC19">
        <v>27.1447</v>
      </c>
      <c r="KD19">
        <v>27.113800000000001</v>
      </c>
      <c r="KE19">
        <v>-1</v>
      </c>
      <c r="KF19">
        <v>31.539400000000001</v>
      </c>
      <c r="KG19">
        <v>51.741599999999998</v>
      </c>
      <c r="KH19">
        <v>20.297499999999999</v>
      </c>
      <c r="KI19">
        <v>420</v>
      </c>
      <c r="KJ19">
        <v>15.7791</v>
      </c>
      <c r="KK19">
        <v>99.656099999999995</v>
      </c>
      <c r="KL19">
        <v>96.439899999999994</v>
      </c>
    </row>
    <row r="20" spans="1:298" x14ac:dyDescent="0.2">
      <c r="A20">
        <v>4</v>
      </c>
      <c r="B20">
        <v>1661380526.0999999</v>
      </c>
      <c r="C20">
        <v>1036.0999999046301</v>
      </c>
      <c r="D20" t="s">
        <v>457</v>
      </c>
      <c r="E20" t="s">
        <v>458</v>
      </c>
      <c r="F20" t="s">
        <v>435</v>
      </c>
      <c r="H20" t="s">
        <v>436</v>
      </c>
      <c r="J20">
        <v>1661380526.0999999</v>
      </c>
      <c r="K20">
        <f t="shared" si="0"/>
        <v>1.3034184136997485E-3</v>
      </c>
      <c r="L20">
        <f t="shared" si="1"/>
        <v>1.3034184136997484</v>
      </c>
      <c r="M20">
        <f t="shared" si="2"/>
        <v>4.2372516321448561</v>
      </c>
      <c r="N20">
        <f t="shared" si="3"/>
        <v>413.68099999999998</v>
      </c>
      <c r="O20">
        <f t="shared" si="4"/>
        <v>272.61761393062261</v>
      </c>
      <c r="P20">
        <f t="shared" si="5"/>
        <v>27.449647707830515</v>
      </c>
      <c r="Q20">
        <f t="shared" si="6"/>
        <v>41.653206297641596</v>
      </c>
      <c r="R20">
        <f t="shared" si="7"/>
        <v>5.3609954282855823E-2</v>
      </c>
      <c r="S20">
        <f t="shared" si="8"/>
        <v>2.8435631566908395</v>
      </c>
      <c r="T20">
        <f t="shared" si="9"/>
        <v>5.305472407623698E-2</v>
      </c>
      <c r="U20">
        <f t="shared" si="10"/>
        <v>3.3208608470434851E-2</v>
      </c>
      <c r="V20">
        <f t="shared" si="11"/>
        <v>226.11741635111701</v>
      </c>
      <c r="W20">
        <f t="shared" si="12"/>
        <v>29.260134440266526</v>
      </c>
      <c r="X20">
        <f t="shared" si="13"/>
        <v>30.1768</v>
      </c>
      <c r="Y20">
        <f t="shared" si="14"/>
        <v>4.3039076270225474</v>
      </c>
      <c r="Z20">
        <f t="shared" si="15"/>
        <v>49.546429934339692</v>
      </c>
      <c r="AA20">
        <f t="shared" si="16"/>
        <v>1.90651967405792</v>
      </c>
      <c r="AB20">
        <f t="shared" si="17"/>
        <v>3.8479456069478526</v>
      </c>
      <c r="AC20">
        <f t="shared" si="18"/>
        <v>2.3973879529646274</v>
      </c>
      <c r="AD20">
        <f t="shared" si="19"/>
        <v>-57.480752044158905</v>
      </c>
      <c r="AE20">
        <f t="shared" si="20"/>
        <v>-297.13027927439555</v>
      </c>
      <c r="AF20">
        <f t="shared" si="21"/>
        <v>-23.052407238061189</v>
      </c>
      <c r="AG20">
        <f t="shared" si="22"/>
        <v>-151.54602220549862</v>
      </c>
      <c r="AH20">
        <f t="shared" si="23"/>
        <v>4.2129769738667733</v>
      </c>
      <c r="AI20">
        <f t="shared" si="24"/>
        <v>1.4568856344220931</v>
      </c>
      <c r="AJ20">
        <f t="shared" si="25"/>
        <v>4.2372516321448561</v>
      </c>
      <c r="AK20">
        <v>422.84526816596599</v>
      </c>
      <c r="AL20">
        <v>421.63836363636398</v>
      </c>
      <c r="AM20">
        <v>-6.9394300641470903E-3</v>
      </c>
      <c r="AN20">
        <v>67.0143257327029</v>
      </c>
      <c r="AO20">
        <f t="shared" si="26"/>
        <v>1.3034184136997484</v>
      </c>
      <c r="AP20">
        <v>18.503943368967899</v>
      </c>
      <c r="AQ20">
        <v>18.946687878787898</v>
      </c>
      <c r="AR20">
        <v>-1.7135445599513899E-2</v>
      </c>
      <c r="AS20">
        <v>78.709086862451898</v>
      </c>
      <c r="AT20">
        <v>8</v>
      </c>
      <c r="AU20">
        <v>1</v>
      </c>
      <c r="AV20">
        <f t="shared" si="27"/>
        <v>1</v>
      </c>
      <c r="AW20">
        <f t="shared" si="28"/>
        <v>0</v>
      </c>
      <c r="AX20">
        <f t="shared" si="29"/>
        <v>47701.254087274508</v>
      </c>
      <c r="AY20" t="s">
        <v>437</v>
      </c>
      <c r="AZ20">
        <v>7884.38</v>
      </c>
      <c r="BA20">
        <v>226.021923076923</v>
      </c>
      <c r="BB20">
        <v>1172.3882601960399</v>
      </c>
      <c r="BC20">
        <f t="shared" si="30"/>
        <v>0.80721239648106935</v>
      </c>
      <c r="BD20">
        <v>-1.94099352849882</v>
      </c>
      <c r="BE20" t="s">
        <v>459</v>
      </c>
      <c r="BF20">
        <v>8465.0400000000009</v>
      </c>
      <c r="BG20">
        <v>247.51388</v>
      </c>
      <c r="BH20">
        <v>294.94727076798199</v>
      </c>
      <c r="BI20">
        <f t="shared" si="31"/>
        <v>0.16081990060282714</v>
      </c>
      <c r="BJ20">
        <v>0.5</v>
      </c>
      <c r="BK20">
        <f t="shared" si="32"/>
        <v>1025.9336955187134</v>
      </c>
      <c r="BL20">
        <f t="shared" si="33"/>
        <v>4.2372516321448561</v>
      </c>
      <c r="BM20">
        <f t="shared" si="34"/>
        <v>82.495277469205305</v>
      </c>
      <c r="BN20">
        <f t="shared" si="35"/>
        <v>6.0220706149240449E-3</v>
      </c>
      <c r="BO20">
        <f t="shared" si="36"/>
        <v>2.9749079798005327</v>
      </c>
      <c r="BP20">
        <f t="shared" si="37"/>
        <v>143.64046867829467</v>
      </c>
      <c r="BQ20" t="s">
        <v>460</v>
      </c>
      <c r="BR20">
        <v>177.52</v>
      </c>
      <c r="BS20">
        <f t="shared" si="38"/>
        <v>177.52</v>
      </c>
      <c r="BT20">
        <f t="shared" si="39"/>
        <v>0.39812970793805125</v>
      </c>
      <c r="BU20">
        <f t="shared" si="40"/>
        <v>0.40393845873930762</v>
      </c>
      <c r="BV20">
        <f t="shared" si="41"/>
        <v>0.88196701466298377</v>
      </c>
      <c r="BW20">
        <f t="shared" si="42"/>
        <v>0.68818500532765625</v>
      </c>
      <c r="BX20">
        <f t="shared" si="43"/>
        <v>0.92716842834786561</v>
      </c>
      <c r="BY20">
        <f t="shared" si="44"/>
        <v>0.28970963242708608</v>
      </c>
      <c r="BZ20">
        <f t="shared" si="45"/>
        <v>0.71029036757291397</v>
      </c>
      <c r="CA20">
        <v>1115</v>
      </c>
      <c r="CB20">
        <v>290</v>
      </c>
      <c r="CC20">
        <v>284.42</v>
      </c>
      <c r="CD20">
        <v>205</v>
      </c>
      <c r="CE20">
        <v>8465.0400000000009</v>
      </c>
      <c r="CF20">
        <v>283.93</v>
      </c>
      <c r="CG20">
        <v>0.49</v>
      </c>
      <c r="CH20">
        <v>300</v>
      </c>
      <c r="CI20">
        <v>24.1</v>
      </c>
      <c r="CJ20">
        <v>294.94727076798199</v>
      </c>
      <c r="CK20">
        <v>1.59133187726254</v>
      </c>
      <c r="CL20">
        <v>-9.3299473703758604</v>
      </c>
      <c r="CM20">
        <v>1.1925095394287999</v>
      </c>
      <c r="CN20">
        <v>0.68613993307089305</v>
      </c>
      <c r="CO20">
        <v>-6.0307414905450499E-3</v>
      </c>
      <c r="CP20">
        <v>290</v>
      </c>
      <c r="CQ20">
        <v>283.07</v>
      </c>
      <c r="CR20">
        <v>765</v>
      </c>
      <c r="CS20">
        <v>8447.48</v>
      </c>
      <c r="CT20">
        <v>283.89999999999998</v>
      </c>
      <c r="CU20">
        <v>-0.83</v>
      </c>
      <c r="DI20">
        <f t="shared" si="46"/>
        <v>1200.01</v>
      </c>
      <c r="DJ20">
        <f t="shared" si="47"/>
        <v>1025.9336955187134</v>
      </c>
      <c r="DK20">
        <f t="shared" si="48"/>
        <v>0.85493762178541299</v>
      </c>
      <c r="DL20">
        <f t="shared" si="49"/>
        <v>0.18842961004584713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1661380526.0999999</v>
      </c>
      <c r="DS20">
        <v>413.68099999999998</v>
      </c>
      <c r="DT20">
        <v>415.05700000000002</v>
      </c>
      <c r="DU20">
        <v>18.934699999999999</v>
      </c>
      <c r="DV20">
        <v>18.526299999999999</v>
      </c>
      <c r="DW20">
        <v>416.221</v>
      </c>
      <c r="DX20">
        <v>18.895</v>
      </c>
      <c r="DY20">
        <v>699.95100000000002</v>
      </c>
      <c r="DZ20">
        <v>100.613</v>
      </c>
      <c r="EA20">
        <v>7.61936E-2</v>
      </c>
      <c r="EB20">
        <v>28.238600000000002</v>
      </c>
      <c r="EC20">
        <v>30.1768</v>
      </c>
      <c r="ED20">
        <v>999.9</v>
      </c>
      <c r="EE20">
        <v>0</v>
      </c>
      <c r="EF20">
        <v>0</v>
      </c>
      <c r="EG20">
        <v>8976.25</v>
      </c>
      <c r="EH20">
        <v>0</v>
      </c>
      <c r="EI20">
        <v>2.2241399999999998</v>
      </c>
      <c r="EJ20">
        <v>-1.37582</v>
      </c>
      <c r="EK20">
        <v>421.66500000000002</v>
      </c>
      <c r="EL20">
        <v>422.892</v>
      </c>
      <c r="EM20">
        <v>0.40844000000000003</v>
      </c>
      <c r="EN20">
        <v>415.05700000000002</v>
      </c>
      <c r="EO20">
        <v>18.526299999999999</v>
      </c>
      <c r="EP20">
        <v>1.9050800000000001</v>
      </c>
      <c r="EQ20">
        <v>1.86398</v>
      </c>
      <c r="ER20">
        <v>16.6767</v>
      </c>
      <c r="ES20">
        <v>16.334</v>
      </c>
      <c r="ET20">
        <v>1200.01</v>
      </c>
      <c r="EU20">
        <v>0.49999500000000002</v>
      </c>
      <c r="EV20">
        <v>0.50000500000000003</v>
      </c>
      <c r="EW20">
        <v>0</v>
      </c>
      <c r="EX20">
        <v>247.36500000000001</v>
      </c>
      <c r="EY20">
        <v>5.0003000000000002</v>
      </c>
      <c r="EZ20">
        <v>2673.65</v>
      </c>
      <c r="FA20">
        <v>12018.2</v>
      </c>
      <c r="FB20">
        <v>42.125</v>
      </c>
      <c r="FC20">
        <v>43.75</v>
      </c>
      <c r="FD20">
        <v>43.311999999999998</v>
      </c>
      <c r="FE20">
        <v>43.686999999999998</v>
      </c>
      <c r="FF20">
        <v>43.875</v>
      </c>
      <c r="FG20">
        <v>597.5</v>
      </c>
      <c r="FH20">
        <v>597.51</v>
      </c>
      <c r="FI20">
        <v>0</v>
      </c>
      <c r="FJ20">
        <v>240.200000047684</v>
      </c>
      <c r="FK20">
        <v>0</v>
      </c>
      <c r="FL20">
        <v>247.51388</v>
      </c>
      <c r="FM20">
        <v>-1.5222307731259499</v>
      </c>
      <c r="FN20">
        <v>-13.6923077177784</v>
      </c>
      <c r="FO20">
        <v>2674.9884000000002</v>
      </c>
      <c r="FP20">
        <v>15</v>
      </c>
      <c r="FQ20">
        <v>1661380310.0999999</v>
      </c>
      <c r="FR20" t="s">
        <v>455</v>
      </c>
      <c r="FS20">
        <v>1661380310.0999999</v>
      </c>
      <c r="FT20">
        <v>1661380301.0999999</v>
      </c>
      <c r="FU20">
        <v>9</v>
      </c>
      <c r="FV20">
        <v>-7.8E-2</v>
      </c>
      <c r="FW20">
        <v>2E-3</v>
      </c>
      <c r="FX20">
        <v>-2.54</v>
      </c>
      <c r="FY20">
        <v>-4.2000000000000003E-2</v>
      </c>
      <c r="FZ20">
        <v>418</v>
      </c>
      <c r="GA20">
        <v>16</v>
      </c>
      <c r="GB20">
        <v>0.56999999999999995</v>
      </c>
      <c r="GC20">
        <v>0.1</v>
      </c>
      <c r="GD20">
        <v>-1.3194714999999999</v>
      </c>
      <c r="GE20">
        <v>-0.76156466165413195</v>
      </c>
      <c r="GF20">
        <v>0.104326041680637</v>
      </c>
      <c r="GG20">
        <v>0</v>
      </c>
      <c r="GH20">
        <v>247.61105882352899</v>
      </c>
      <c r="GI20">
        <v>-1.4795110760573</v>
      </c>
      <c r="GJ20">
        <v>0.18939546879114</v>
      </c>
      <c r="GK20">
        <v>0</v>
      </c>
      <c r="GL20">
        <v>0.42185129999999998</v>
      </c>
      <c r="GM20">
        <v>0.80201503759398496</v>
      </c>
      <c r="GN20">
        <v>9.4937644646947095E-2</v>
      </c>
      <c r="GO20">
        <v>0</v>
      </c>
      <c r="GP20">
        <v>0</v>
      </c>
      <c r="GQ20">
        <v>3</v>
      </c>
      <c r="GR20" t="s">
        <v>456</v>
      </c>
      <c r="GS20">
        <v>3.3299799999999999</v>
      </c>
      <c r="GT20">
        <v>2.8146200000000001</v>
      </c>
      <c r="GU20">
        <v>0.101563</v>
      </c>
      <c r="GV20">
        <v>0.101317</v>
      </c>
      <c r="GW20">
        <v>9.8367800000000005E-2</v>
      </c>
      <c r="GX20">
        <v>9.6381999999999995E-2</v>
      </c>
      <c r="GY20">
        <v>31412.400000000001</v>
      </c>
      <c r="GZ20">
        <v>28426.2</v>
      </c>
      <c r="HA20">
        <v>31189</v>
      </c>
      <c r="HB20">
        <v>28953.599999999999</v>
      </c>
      <c r="HC20">
        <v>37478.400000000001</v>
      </c>
      <c r="HD20">
        <v>35590.6</v>
      </c>
      <c r="HE20">
        <v>44224.5</v>
      </c>
      <c r="HF20">
        <v>42059.6</v>
      </c>
      <c r="HG20">
        <v>2.3835999999999999</v>
      </c>
      <c r="HH20">
        <v>2.37703</v>
      </c>
      <c r="HI20">
        <v>0.29474499999999998</v>
      </c>
      <c r="HJ20">
        <v>0</v>
      </c>
      <c r="HK20">
        <v>25.362400000000001</v>
      </c>
      <c r="HL20">
        <v>999.9</v>
      </c>
      <c r="HM20">
        <v>49.554000000000002</v>
      </c>
      <c r="HN20">
        <v>30.504000000000001</v>
      </c>
      <c r="HO20">
        <v>21.597000000000001</v>
      </c>
      <c r="HP20">
        <v>50.9512</v>
      </c>
      <c r="HQ20">
        <v>34.326900000000002</v>
      </c>
      <c r="HR20">
        <v>2</v>
      </c>
      <c r="HS20">
        <v>-7.9268299999999993E-3</v>
      </c>
      <c r="HT20">
        <v>0.52273099999999995</v>
      </c>
      <c r="HU20">
        <v>20.2439</v>
      </c>
      <c r="HV20">
        <v>5.2201399999999998</v>
      </c>
      <c r="HW20">
        <v>11.986000000000001</v>
      </c>
      <c r="HX20">
        <v>4.9900500000000001</v>
      </c>
      <c r="HY20">
        <v>3.2946499999999999</v>
      </c>
      <c r="HZ20">
        <v>9999</v>
      </c>
      <c r="IA20">
        <v>4.5999999999999996</v>
      </c>
      <c r="IB20">
        <v>8994.6</v>
      </c>
      <c r="IC20">
        <v>-29410.799999999999</v>
      </c>
      <c r="ID20">
        <v>1.87767</v>
      </c>
      <c r="IE20">
        <v>1.87653</v>
      </c>
      <c r="IF20">
        <v>1.8751500000000001</v>
      </c>
      <c r="IG20">
        <v>1.87717</v>
      </c>
      <c r="IH20">
        <v>1.8779300000000001</v>
      </c>
      <c r="II20">
        <v>1.87541</v>
      </c>
      <c r="IJ20">
        <v>1.8794299999999999</v>
      </c>
      <c r="IK20">
        <v>1.8809499999999999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-2.54</v>
      </c>
      <c r="IZ20">
        <v>3.9699999999999999E-2</v>
      </c>
      <c r="JA20">
        <v>-2.5400900000000002</v>
      </c>
      <c r="JB20">
        <v>0</v>
      </c>
      <c r="JC20">
        <v>0</v>
      </c>
      <c r="JD20">
        <v>0</v>
      </c>
      <c r="JE20">
        <v>-0.220918038873825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3.6</v>
      </c>
      <c r="JN20">
        <v>3.8</v>
      </c>
      <c r="JO20">
        <v>0.158691</v>
      </c>
      <c r="JP20">
        <v>4.99878</v>
      </c>
      <c r="JQ20">
        <v>2.2485400000000002</v>
      </c>
      <c r="JR20">
        <v>2.5903299999999998</v>
      </c>
      <c r="JS20">
        <v>2.19482</v>
      </c>
      <c r="JT20">
        <v>2.4182100000000002</v>
      </c>
      <c r="JU20">
        <v>33.199199999999998</v>
      </c>
      <c r="JV20">
        <v>24.280100000000001</v>
      </c>
      <c r="JW20">
        <v>2</v>
      </c>
      <c r="JX20">
        <v>731.875</v>
      </c>
      <c r="JY20">
        <v>793.69600000000003</v>
      </c>
      <c r="JZ20">
        <v>27.1709</v>
      </c>
      <c r="KA20">
        <v>27.303599999999999</v>
      </c>
      <c r="KB20">
        <v>29.9985</v>
      </c>
      <c r="KC20">
        <v>27.0916</v>
      </c>
      <c r="KD20">
        <v>27.055900000000001</v>
      </c>
      <c r="KE20">
        <v>-1</v>
      </c>
      <c r="KF20">
        <v>22.207899999999999</v>
      </c>
      <c r="KG20">
        <v>58.1511</v>
      </c>
      <c r="KH20">
        <v>26.810500000000001</v>
      </c>
      <c r="KI20">
        <v>420</v>
      </c>
      <c r="KJ20">
        <v>18.545500000000001</v>
      </c>
      <c r="KK20">
        <v>99.654499999999999</v>
      </c>
      <c r="KL20">
        <v>96.429500000000004</v>
      </c>
    </row>
    <row r="21" spans="1:298" x14ac:dyDescent="0.2">
      <c r="A21">
        <v>5</v>
      </c>
      <c r="B21">
        <v>1661380866.0999999</v>
      </c>
      <c r="C21">
        <v>1376.0999999046301</v>
      </c>
      <c r="D21" t="s">
        <v>461</v>
      </c>
      <c r="E21" t="s">
        <v>462</v>
      </c>
      <c r="F21" t="s">
        <v>435</v>
      </c>
      <c r="H21" t="s">
        <v>436</v>
      </c>
      <c r="J21">
        <v>1661380866.0999999</v>
      </c>
      <c r="K21">
        <f t="shared" si="0"/>
        <v>1.2950606390518642E-3</v>
      </c>
      <c r="L21">
        <f t="shared" si="1"/>
        <v>1.2950606390518642</v>
      </c>
      <c r="M21">
        <f t="shared" si="2"/>
        <v>3.9860415719710707</v>
      </c>
      <c r="N21">
        <f t="shared" si="3"/>
        <v>411.20299999999997</v>
      </c>
      <c r="O21">
        <f t="shared" si="4"/>
        <v>255.99183975567001</v>
      </c>
      <c r="P21">
        <f t="shared" si="5"/>
        <v>25.775179926949246</v>
      </c>
      <c r="Q21">
        <f t="shared" si="6"/>
        <v>41.403004570838306</v>
      </c>
      <c r="R21">
        <f t="shared" si="7"/>
        <v>4.5892466350055137E-2</v>
      </c>
      <c r="S21">
        <f t="shared" si="8"/>
        <v>2.8502193313250728</v>
      </c>
      <c r="T21">
        <f t="shared" si="9"/>
        <v>4.5485874684255086E-2</v>
      </c>
      <c r="U21">
        <f t="shared" si="10"/>
        <v>2.8464901961877523E-2</v>
      </c>
      <c r="V21">
        <f t="shared" si="11"/>
        <v>226.09333535054208</v>
      </c>
      <c r="W21">
        <f t="shared" si="12"/>
        <v>32.038372652919435</v>
      </c>
      <c r="X21">
        <f t="shared" si="13"/>
        <v>32.9268</v>
      </c>
      <c r="Y21">
        <f t="shared" si="14"/>
        <v>5.0313649567415215</v>
      </c>
      <c r="Z21">
        <f t="shared" si="15"/>
        <v>50.230408914361121</v>
      </c>
      <c r="AA21">
        <f t="shared" si="16"/>
        <v>2.2685398561860501</v>
      </c>
      <c r="AB21">
        <f t="shared" si="17"/>
        <v>4.5162679444910179</v>
      </c>
      <c r="AC21">
        <f t="shared" si="18"/>
        <v>2.7628251005554714</v>
      </c>
      <c r="AD21">
        <f t="shared" si="19"/>
        <v>-57.112174182187211</v>
      </c>
      <c r="AE21">
        <f t="shared" si="20"/>
        <v>-293.15450271356025</v>
      </c>
      <c r="AF21">
        <f t="shared" si="21"/>
        <v>-23.319406493306523</v>
      </c>
      <c r="AG21">
        <f t="shared" si="22"/>
        <v>-147.49274803851191</v>
      </c>
      <c r="AH21">
        <f t="shared" si="23"/>
        <v>3.0050052673536185</v>
      </c>
      <c r="AI21">
        <f t="shared" si="24"/>
        <v>1.4423347899857715</v>
      </c>
      <c r="AJ21">
        <f t="shared" si="25"/>
        <v>3.9860415719710707</v>
      </c>
      <c r="AK21">
        <v>421.61128814759599</v>
      </c>
      <c r="AL21">
        <v>420.75363030302998</v>
      </c>
      <c r="AM21">
        <v>-8.0591610645929193E-2</v>
      </c>
      <c r="AN21">
        <v>67.0143257327029</v>
      </c>
      <c r="AO21">
        <f t="shared" si="26"/>
        <v>1.2950606390518642</v>
      </c>
      <c r="AP21">
        <v>22.177552838274998</v>
      </c>
      <c r="AQ21">
        <v>22.5379872727273</v>
      </c>
      <c r="AR21">
        <v>2.7577116755449698E-4</v>
      </c>
      <c r="AS21">
        <v>78.709086862451898</v>
      </c>
      <c r="AT21">
        <v>6</v>
      </c>
      <c r="AU21">
        <v>1</v>
      </c>
      <c r="AV21">
        <f t="shared" si="27"/>
        <v>1</v>
      </c>
      <c r="AW21">
        <f t="shared" si="28"/>
        <v>0</v>
      </c>
      <c r="AX21">
        <f t="shared" si="29"/>
        <v>47455.279099598149</v>
      </c>
      <c r="AY21" t="s">
        <v>437</v>
      </c>
      <c r="AZ21">
        <v>7884.38</v>
      </c>
      <c r="BA21">
        <v>226.021923076923</v>
      </c>
      <c r="BB21">
        <v>1172.3882601960399</v>
      </c>
      <c r="BC21">
        <f t="shared" si="30"/>
        <v>0.80721239648106935</v>
      </c>
      <c r="BD21">
        <v>-1.94099352849882</v>
      </c>
      <c r="BE21" t="s">
        <v>463</v>
      </c>
      <c r="BF21">
        <v>8476.35</v>
      </c>
      <c r="BG21">
        <v>240.66332</v>
      </c>
      <c r="BH21">
        <v>288.79015190519402</v>
      </c>
      <c r="BI21">
        <f t="shared" si="31"/>
        <v>0.16664983756438279</v>
      </c>
      <c r="BJ21">
        <v>0.5</v>
      </c>
      <c r="BK21">
        <f t="shared" si="32"/>
        <v>1025.8151955184153</v>
      </c>
      <c r="BL21">
        <f t="shared" si="33"/>
        <v>3.9860415719710707</v>
      </c>
      <c r="BM21">
        <f t="shared" si="34"/>
        <v>85.475967852109733</v>
      </c>
      <c r="BN21">
        <f t="shared" si="35"/>
        <v>5.777878048954568E-3</v>
      </c>
      <c r="BO21">
        <f t="shared" si="36"/>
        <v>3.0596545708418734</v>
      </c>
      <c r="BP21">
        <f t="shared" si="37"/>
        <v>142.1643600307128</v>
      </c>
      <c r="BQ21" t="s">
        <v>464</v>
      </c>
      <c r="BR21">
        <v>178.68</v>
      </c>
      <c r="BS21">
        <f t="shared" si="38"/>
        <v>178.68</v>
      </c>
      <c r="BT21">
        <f t="shared" si="39"/>
        <v>0.38128084070311963</v>
      </c>
      <c r="BU21">
        <f t="shared" si="40"/>
        <v>0.43707897112549371</v>
      </c>
      <c r="BV21">
        <f t="shared" si="41"/>
        <v>0.88919267725170026</v>
      </c>
      <c r="BW21">
        <f t="shared" si="42"/>
        <v>0.76673872759521833</v>
      </c>
      <c r="BX21">
        <f t="shared" si="43"/>
        <v>0.93367449119191293</v>
      </c>
      <c r="BY21">
        <f t="shared" si="44"/>
        <v>0.32450840685112803</v>
      </c>
      <c r="BZ21">
        <f t="shared" si="45"/>
        <v>0.67549159314887197</v>
      </c>
      <c r="CA21">
        <v>1117</v>
      </c>
      <c r="CB21">
        <v>290</v>
      </c>
      <c r="CC21">
        <v>278.31</v>
      </c>
      <c r="CD21">
        <v>65</v>
      </c>
      <c r="CE21">
        <v>8476.35</v>
      </c>
      <c r="CF21">
        <v>277.82</v>
      </c>
      <c r="CG21">
        <v>0.49</v>
      </c>
      <c r="CH21">
        <v>300</v>
      </c>
      <c r="CI21">
        <v>24.1</v>
      </c>
      <c r="CJ21">
        <v>288.79015190519402</v>
      </c>
      <c r="CK21">
        <v>1.25409741642645</v>
      </c>
      <c r="CL21">
        <v>-9.2967208396597396</v>
      </c>
      <c r="CM21">
        <v>0.93928123276387299</v>
      </c>
      <c r="CN21">
        <v>0.77771497641624898</v>
      </c>
      <c r="CO21">
        <v>-6.02759110122359E-3</v>
      </c>
      <c r="CP21">
        <v>290</v>
      </c>
      <c r="CQ21">
        <v>277.01</v>
      </c>
      <c r="CR21">
        <v>635</v>
      </c>
      <c r="CS21">
        <v>8447.5499999999993</v>
      </c>
      <c r="CT21">
        <v>277.77999999999997</v>
      </c>
      <c r="CU21">
        <v>-0.77</v>
      </c>
      <c r="DI21">
        <f t="shared" si="46"/>
        <v>1199.8699999999999</v>
      </c>
      <c r="DJ21">
        <f t="shared" si="47"/>
        <v>1025.8151955184153</v>
      </c>
      <c r="DK21">
        <f t="shared" si="48"/>
        <v>0.85493861461526288</v>
      </c>
      <c r="DL21">
        <f t="shared" si="49"/>
        <v>0.18843152620745757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1661380866.0999999</v>
      </c>
      <c r="DS21">
        <v>411.20299999999997</v>
      </c>
      <c r="DT21">
        <v>412.23099999999999</v>
      </c>
      <c r="DU21">
        <v>22.5305</v>
      </c>
      <c r="DV21">
        <v>22.127700000000001</v>
      </c>
      <c r="DW21">
        <v>413.74400000000003</v>
      </c>
      <c r="DX21">
        <v>22.381799999999998</v>
      </c>
      <c r="DY21">
        <v>700.01900000000001</v>
      </c>
      <c r="DZ21">
        <v>100.611</v>
      </c>
      <c r="EA21">
        <v>7.6506099999999994E-2</v>
      </c>
      <c r="EB21">
        <v>31.018999999999998</v>
      </c>
      <c r="EC21">
        <v>32.9268</v>
      </c>
      <c r="ED21">
        <v>999.9</v>
      </c>
      <c r="EE21">
        <v>0</v>
      </c>
      <c r="EF21">
        <v>0</v>
      </c>
      <c r="EG21">
        <v>9013.1200000000008</v>
      </c>
      <c r="EH21">
        <v>0</v>
      </c>
      <c r="EI21">
        <v>2.19991</v>
      </c>
      <c r="EJ21">
        <v>-1.02759</v>
      </c>
      <c r="EK21">
        <v>420.68200000000002</v>
      </c>
      <c r="EL21">
        <v>421.55900000000003</v>
      </c>
      <c r="EM21">
        <v>0.402868</v>
      </c>
      <c r="EN21">
        <v>412.23099999999999</v>
      </c>
      <c r="EO21">
        <v>22.127700000000001</v>
      </c>
      <c r="EP21">
        <v>2.26681</v>
      </c>
      <c r="EQ21">
        <v>2.22628</v>
      </c>
      <c r="ER21">
        <v>19.442499999999999</v>
      </c>
      <c r="ES21">
        <v>19.152699999999999</v>
      </c>
      <c r="ET21">
        <v>1199.8699999999999</v>
      </c>
      <c r="EU21">
        <v>0.49996299999999999</v>
      </c>
      <c r="EV21">
        <v>0.50003600000000004</v>
      </c>
      <c r="EW21">
        <v>0</v>
      </c>
      <c r="EX21">
        <v>240.65199999999999</v>
      </c>
      <c r="EY21">
        <v>5.0003000000000002</v>
      </c>
      <c r="EZ21">
        <v>2611.27</v>
      </c>
      <c r="FA21">
        <v>12016.7</v>
      </c>
      <c r="FB21">
        <v>42.75</v>
      </c>
      <c r="FC21">
        <v>44.25</v>
      </c>
      <c r="FD21">
        <v>43.936999999999998</v>
      </c>
      <c r="FE21">
        <v>44.25</v>
      </c>
      <c r="FF21">
        <v>44.75</v>
      </c>
      <c r="FG21">
        <v>597.39</v>
      </c>
      <c r="FH21">
        <v>597.48</v>
      </c>
      <c r="FI21">
        <v>0</v>
      </c>
      <c r="FJ21">
        <v>337.40000009536698</v>
      </c>
      <c r="FK21">
        <v>0</v>
      </c>
      <c r="FL21">
        <v>240.66332</v>
      </c>
      <c r="FM21">
        <v>4.3384616261730499E-2</v>
      </c>
      <c r="FN21">
        <v>-3.9046153665659298</v>
      </c>
      <c r="FO21">
        <v>2612.0131999999999</v>
      </c>
      <c r="FP21">
        <v>15</v>
      </c>
      <c r="FQ21">
        <v>1661380310.0999999</v>
      </c>
      <c r="FR21" t="s">
        <v>455</v>
      </c>
      <c r="FS21">
        <v>1661380310.0999999</v>
      </c>
      <c r="FT21">
        <v>1661380301.0999999</v>
      </c>
      <c r="FU21">
        <v>9</v>
      </c>
      <c r="FV21">
        <v>-7.8E-2</v>
      </c>
      <c r="FW21">
        <v>2E-3</v>
      </c>
      <c r="FX21">
        <v>-2.54</v>
      </c>
      <c r="FY21">
        <v>-4.2000000000000003E-2</v>
      </c>
      <c r="FZ21">
        <v>418</v>
      </c>
      <c r="GA21">
        <v>16</v>
      </c>
      <c r="GB21">
        <v>0.56999999999999995</v>
      </c>
      <c r="GC21">
        <v>0.1</v>
      </c>
      <c r="GD21">
        <v>-1.0200533300000001</v>
      </c>
      <c r="GE21">
        <v>6.7747691999999997</v>
      </c>
      <c r="GF21">
        <v>1.2164756484008199</v>
      </c>
      <c r="GG21">
        <v>0</v>
      </c>
      <c r="GH21">
        <v>240.633264705882</v>
      </c>
      <c r="GI21">
        <v>0.15368984110310199</v>
      </c>
      <c r="GJ21">
        <v>0.19388190899792199</v>
      </c>
      <c r="GK21">
        <v>1</v>
      </c>
      <c r="GL21">
        <v>0.31887880000000002</v>
      </c>
      <c r="GM21">
        <v>0.25169729323308299</v>
      </c>
      <c r="GN21">
        <v>2.8171159964758299E-2</v>
      </c>
      <c r="GO21">
        <v>0</v>
      </c>
      <c r="GP21">
        <v>1</v>
      </c>
      <c r="GQ21">
        <v>3</v>
      </c>
      <c r="GR21" t="s">
        <v>441</v>
      </c>
      <c r="GS21">
        <v>3.3315299999999999</v>
      </c>
      <c r="GT21">
        <v>2.81521</v>
      </c>
      <c r="GU21">
        <v>0.101128</v>
      </c>
      <c r="GV21">
        <v>0.100818</v>
      </c>
      <c r="GW21">
        <v>0.110983</v>
      </c>
      <c r="GX21">
        <v>0.109222</v>
      </c>
      <c r="GY21">
        <v>31422.5</v>
      </c>
      <c r="GZ21">
        <v>28435.7</v>
      </c>
      <c r="HA21">
        <v>31183.9</v>
      </c>
      <c r="HB21">
        <v>28947.200000000001</v>
      </c>
      <c r="HC21">
        <v>36942.1</v>
      </c>
      <c r="HD21">
        <v>35076.5</v>
      </c>
      <c r="HE21">
        <v>44218</v>
      </c>
      <c r="HF21">
        <v>42050.400000000001</v>
      </c>
      <c r="HG21">
        <v>2.3860000000000001</v>
      </c>
      <c r="HH21">
        <v>2.3850500000000001</v>
      </c>
      <c r="HI21">
        <v>0.31426500000000002</v>
      </c>
      <c r="HJ21">
        <v>0</v>
      </c>
      <c r="HK21">
        <v>27.815300000000001</v>
      </c>
      <c r="HL21">
        <v>999.9</v>
      </c>
      <c r="HM21">
        <v>53.87</v>
      </c>
      <c r="HN21">
        <v>30.463999999999999</v>
      </c>
      <c r="HO21">
        <v>23.426500000000001</v>
      </c>
      <c r="HP21">
        <v>51.251199999999997</v>
      </c>
      <c r="HQ21">
        <v>34.0184</v>
      </c>
      <c r="HR21">
        <v>2</v>
      </c>
      <c r="HS21">
        <v>-3.6128000000000002E-3</v>
      </c>
      <c r="HT21">
        <v>-1.8658999999999999</v>
      </c>
      <c r="HU21">
        <v>20.233699999999999</v>
      </c>
      <c r="HV21">
        <v>5.2241799999999996</v>
      </c>
      <c r="HW21">
        <v>11.9857</v>
      </c>
      <c r="HX21">
        <v>4.9914500000000004</v>
      </c>
      <c r="HY21">
        <v>3.2953999999999999</v>
      </c>
      <c r="HZ21">
        <v>9999</v>
      </c>
      <c r="IA21">
        <v>4.7</v>
      </c>
      <c r="IB21">
        <v>8994.6</v>
      </c>
      <c r="IC21">
        <v>-29382.9</v>
      </c>
      <c r="ID21">
        <v>1.8775999999999999</v>
      </c>
      <c r="IE21">
        <v>1.8765400000000001</v>
      </c>
      <c r="IF21">
        <v>1.8751500000000001</v>
      </c>
      <c r="IG21">
        <v>1.87714</v>
      </c>
      <c r="IH21">
        <v>1.8779300000000001</v>
      </c>
      <c r="II21">
        <v>1.8754</v>
      </c>
      <c r="IJ21">
        <v>1.8794299999999999</v>
      </c>
      <c r="IK21">
        <v>1.8809499999999999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-2.5409999999999999</v>
      </c>
      <c r="IZ21">
        <v>0.1487</v>
      </c>
      <c r="JA21">
        <v>-2.5400900000000002</v>
      </c>
      <c r="JB21">
        <v>0</v>
      </c>
      <c r="JC21">
        <v>0</v>
      </c>
      <c r="JD21">
        <v>0</v>
      </c>
      <c r="JE21">
        <v>-0.220918038873825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9.3000000000000007</v>
      </c>
      <c r="JN21">
        <v>9.4</v>
      </c>
      <c r="JO21">
        <v>0.158691</v>
      </c>
      <c r="JP21">
        <v>4.99878</v>
      </c>
      <c r="JQ21">
        <v>2.2485400000000002</v>
      </c>
      <c r="JR21">
        <v>2.5976599999999999</v>
      </c>
      <c r="JS21">
        <v>2.19482</v>
      </c>
      <c r="JT21">
        <v>2.4291999999999998</v>
      </c>
      <c r="JU21">
        <v>33.199199999999998</v>
      </c>
      <c r="JV21">
        <v>24.280100000000001</v>
      </c>
      <c r="JW21">
        <v>2</v>
      </c>
      <c r="JX21">
        <v>734.14099999999996</v>
      </c>
      <c r="JY21">
        <v>802.38400000000001</v>
      </c>
      <c r="JZ21">
        <v>30.279</v>
      </c>
      <c r="KA21">
        <v>27.35</v>
      </c>
      <c r="KB21">
        <v>29.999099999999999</v>
      </c>
      <c r="KC21">
        <v>27.112300000000001</v>
      </c>
      <c r="KD21">
        <v>27.076000000000001</v>
      </c>
      <c r="KE21">
        <v>-1</v>
      </c>
      <c r="KF21">
        <v>16.378699999999998</v>
      </c>
      <c r="KG21">
        <v>100</v>
      </c>
      <c r="KH21">
        <v>30.190300000000001</v>
      </c>
      <c r="KI21">
        <v>420</v>
      </c>
      <c r="KJ21">
        <v>22.044499999999999</v>
      </c>
      <c r="KK21">
        <v>99.639099999999999</v>
      </c>
      <c r="KL21">
        <v>96.408299999999997</v>
      </c>
    </row>
    <row r="22" spans="1:298" x14ac:dyDescent="0.2">
      <c r="A22">
        <v>6</v>
      </c>
      <c r="B22">
        <v>1661381116.0999999</v>
      </c>
      <c r="C22">
        <v>1626.0999999046301</v>
      </c>
      <c r="D22" t="s">
        <v>465</v>
      </c>
      <c r="E22" t="s">
        <v>466</v>
      </c>
      <c r="F22" t="s">
        <v>435</v>
      </c>
      <c r="H22" t="s">
        <v>436</v>
      </c>
      <c r="J22">
        <v>1661381116.0999999</v>
      </c>
      <c r="K22">
        <f t="shared" si="0"/>
        <v>1.2070005175884931E-3</v>
      </c>
      <c r="L22">
        <f t="shared" si="1"/>
        <v>1.207000517588493</v>
      </c>
      <c r="M22">
        <f t="shared" si="2"/>
        <v>3.8473105736563245</v>
      </c>
      <c r="N22">
        <f t="shared" si="3"/>
        <v>408.65199999999999</v>
      </c>
      <c r="O22">
        <f t="shared" si="4"/>
        <v>209.43950940012658</v>
      </c>
      <c r="P22">
        <f t="shared" si="5"/>
        <v>21.086456640025339</v>
      </c>
      <c r="Q22">
        <f t="shared" si="6"/>
        <v>41.143252787119195</v>
      </c>
      <c r="R22">
        <f t="shared" si="7"/>
        <v>3.4089075317887754E-2</v>
      </c>
      <c r="S22">
        <f t="shared" si="8"/>
        <v>2.8470318679121069</v>
      </c>
      <c r="T22">
        <f t="shared" si="9"/>
        <v>3.3863932639471704E-2</v>
      </c>
      <c r="U22">
        <f t="shared" si="10"/>
        <v>2.1185061974926735E-2</v>
      </c>
      <c r="V22">
        <f t="shared" si="11"/>
        <v>226.08318035025437</v>
      </c>
      <c r="W22">
        <f t="shared" si="12"/>
        <v>35.073333553625808</v>
      </c>
      <c r="X22">
        <f t="shared" si="13"/>
        <v>35.754300000000001</v>
      </c>
      <c r="Y22">
        <f t="shared" si="14"/>
        <v>5.888633794897407</v>
      </c>
      <c r="Z22">
        <f t="shared" si="15"/>
        <v>45.748735261622301</v>
      </c>
      <c r="AA22">
        <f t="shared" si="16"/>
        <v>2.4486987036938999</v>
      </c>
      <c r="AB22">
        <f t="shared" si="17"/>
        <v>5.3524948606569769</v>
      </c>
      <c r="AC22">
        <f t="shared" si="18"/>
        <v>3.4399350912035072</v>
      </c>
      <c r="AD22">
        <f t="shared" si="19"/>
        <v>-53.228722825652547</v>
      </c>
      <c r="AE22">
        <f t="shared" si="20"/>
        <v>-264.38511610330715</v>
      </c>
      <c r="AF22">
        <f t="shared" si="21"/>
        <v>-21.665012165693909</v>
      </c>
      <c r="AG22">
        <f t="shared" si="22"/>
        <v>-113.19567074439925</v>
      </c>
      <c r="AH22">
        <f t="shared" si="23"/>
        <v>3.5667619260564951</v>
      </c>
      <c r="AI22">
        <f t="shared" si="24"/>
        <v>1.2083505621985118</v>
      </c>
      <c r="AJ22">
        <f t="shared" si="25"/>
        <v>3.8473105736563245</v>
      </c>
      <c r="AK22">
        <v>419.81273301518098</v>
      </c>
      <c r="AL22">
        <v>418.809484848485</v>
      </c>
      <c r="AM22">
        <v>-3.2578422411207598E-2</v>
      </c>
      <c r="AN22">
        <v>67.0143257327029</v>
      </c>
      <c r="AO22">
        <f t="shared" si="26"/>
        <v>1.207000517588493</v>
      </c>
      <c r="AP22">
        <v>23.984332292758499</v>
      </c>
      <c r="AQ22">
        <v>24.320887272727301</v>
      </c>
      <c r="AR22">
        <v>-2.9594177126896299E-5</v>
      </c>
      <c r="AS22">
        <v>78.709086862451898</v>
      </c>
      <c r="AT22">
        <v>5</v>
      </c>
      <c r="AU22">
        <v>1</v>
      </c>
      <c r="AV22">
        <f t="shared" si="27"/>
        <v>1</v>
      </c>
      <c r="AW22">
        <f t="shared" si="28"/>
        <v>0</v>
      </c>
      <c r="AX22">
        <f t="shared" si="29"/>
        <v>46899.279788947868</v>
      </c>
      <c r="AY22" t="s">
        <v>437</v>
      </c>
      <c r="AZ22">
        <v>7884.38</v>
      </c>
      <c r="BA22">
        <v>226.021923076923</v>
      </c>
      <c r="BB22">
        <v>1172.3882601960399</v>
      </c>
      <c r="BC22">
        <f t="shared" si="30"/>
        <v>0.80721239648106935</v>
      </c>
      <c r="BD22">
        <v>-1.94099352849882</v>
      </c>
      <c r="BE22" t="s">
        <v>467</v>
      </c>
      <c r="BF22">
        <v>8468.7900000000009</v>
      </c>
      <c r="BG22">
        <v>236.007269230769</v>
      </c>
      <c r="BH22">
        <v>285.43082476610402</v>
      </c>
      <c r="BI22">
        <f t="shared" si="31"/>
        <v>0.17315423299440458</v>
      </c>
      <c r="BJ22">
        <v>0.5</v>
      </c>
      <c r="BK22">
        <f t="shared" si="32"/>
        <v>1025.7644955182664</v>
      </c>
      <c r="BL22">
        <f t="shared" si="33"/>
        <v>3.8473105736563245</v>
      </c>
      <c r="BM22">
        <f t="shared" si="34"/>
        <v>88.807732227178874</v>
      </c>
      <c r="BN22">
        <f t="shared" si="35"/>
        <v>5.6429171875661483E-3</v>
      </c>
      <c r="BO22">
        <f t="shared" si="36"/>
        <v>3.1074339506139612</v>
      </c>
      <c r="BP22">
        <f t="shared" si="37"/>
        <v>141.345439832567</v>
      </c>
      <c r="BQ22" t="s">
        <v>468</v>
      </c>
      <c r="BR22">
        <v>181.2</v>
      </c>
      <c r="BS22">
        <f t="shared" si="38"/>
        <v>181.2</v>
      </c>
      <c r="BT22">
        <f t="shared" si="39"/>
        <v>0.36517017687741282</v>
      </c>
      <c r="BU22">
        <f t="shared" si="40"/>
        <v>0.47417408090401691</v>
      </c>
      <c r="BV22">
        <f t="shared" si="41"/>
        <v>0.89484255519179678</v>
      </c>
      <c r="BW22">
        <f t="shared" si="42"/>
        <v>0.83192171762258937</v>
      </c>
      <c r="BX22">
        <f t="shared" si="43"/>
        <v>0.93722420234215986</v>
      </c>
      <c r="BY22">
        <f t="shared" si="44"/>
        <v>0.3640580382962465</v>
      </c>
      <c r="BZ22">
        <f t="shared" si="45"/>
        <v>0.6359419617037535</v>
      </c>
      <c r="CA22">
        <v>1119</v>
      </c>
      <c r="CB22">
        <v>290</v>
      </c>
      <c r="CC22">
        <v>274.33999999999997</v>
      </c>
      <c r="CD22">
        <v>95</v>
      </c>
      <c r="CE22">
        <v>8468.7900000000009</v>
      </c>
      <c r="CF22">
        <v>274.11</v>
      </c>
      <c r="CG22">
        <v>0.23</v>
      </c>
      <c r="CH22">
        <v>300</v>
      </c>
      <c r="CI22">
        <v>24.1</v>
      </c>
      <c r="CJ22">
        <v>285.43082476610402</v>
      </c>
      <c r="CK22">
        <v>1.0830200422123299</v>
      </c>
      <c r="CL22">
        <v>-9.5883240421013198</v>
      </c>
      <c r="CM22">
        <v>0.81078310141954901</v>
      </c>
      <c r="CN22">
        <v>0.83318872979155301</v>
      </c>
      <c r="CO22">
        <v>-6.0250035595105699E-3</v>
      </c>
      <c r="CP22">
        <v>290</v>
      </c>
      <c r="CQ22">
        <v>273.18</v>
      </c>
      <c r="CR22">
        <v>645</v>
      </c>
      <c r="CS22">
        <v>8443.18</v>
      </c>
      <c r="CT22">
        <v>274.07</v>
      </c>
      <c r="CU22">
        <v>-0.89</v>
      </c>
      <c r="DI22">
        <f t="shared" si="46"/>
        <v>1199.81</v>
      </c>
      <c r="DJ22">
        <f t="shared" si="47"/>
        <v>1025.7644955182664</v>
      </c>
      <c r="DK22">
        <f t="shared" si="48"/>
        <v>0.8549391116245626</v>
      </c>
      <c r="DL22">
        <f t="shared" si="49"/>
        <v>0.18843248543540592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1661381116.0999999</v>
      </c>
      <c r="DS22">
        <v>408.65199999999999</v>
      </c>
      <c r="DT22">
        <v>409.81200000000001</v>
      </c>
      <c r="DU22">
        <v>24.3215</v>
      </c>
      <c r="DV22">
        <v>23.9847</v>
      </c>
      <c r="DW22">
        <v>411.19200000000001</v>
      </c>
      <c r="DX22">
        <v>24.113199999999999</v>
      </c>
      <c r="DY22">
        <v>700.096</v>
      </c>
      <c r="DZ22">
        <v>100.60299999999999</v>
      </c>
      <c r="EA22">
        <v>7.74146E-2</v>
      </c>
      <c r="EB22">
        <v>34.031799999999997</v>
      </c>
      <c r="EC22">
        <v>35.754300000000001</v>
      </c>
      <c r="ED22">
        <v>999.9</v>
      </c>
      <c r="EE22">
        <v>0</v>
      </c>
      <c r="EF22">
        <v>0</v>
      </c>
      <c r="EG22">
        <v>8996.25</v>
      </c>
      <c r="EH22">
        <v>0</v>
      </c>
      <c r="EI22">
        <v>2.1842199999999998</v>
      </c>
      <c r="EJ22">
        <v>-1.1593599999999999</v>
      </c>
      <c r="EK22">
        <v>418.839</v>
      </c>
      <c r="EL22">
        <v>419.88200000000001</v>
      </c>
      <c r="EM22">
        <v>0.33673900000000001</v>
      </c>
      <c r="EN22">
        <v>409.81200000000001</v>
      </c>
      <c r="EO22">
        <v>23.9847</v>
      </c>
      <c r="EP22">
        <v>2.4468200000000002</v>
      </c>
      <c r="EQ22">
        <v>2.4129499999999999</v>
      </c>
      <c r="ER22">
        <v>20.677</v>
      </c>
      <c r="ES22">
        <v>20.450900000000001</v>
      </c>
      <c r="ET22">
        <v>1199.81</v>
      </c>
      <c r="EU22">
        <v>0.499946</v>
      </c>
      <c r="EV22">
        <v>0.500054</v>
      </c>
      <c r="EW22">
        <v>0</v>
      </c>
      <c r="EX22">
        <v>235.96600000000001</v>
      </c>
      <c r="EY22">
        <v>5.0003000000000002</v>
      </c>
      <c r="EZ22">
        <v>2572.4</v>
      </c>
      <c r="FA22">
        <v>12016.1</v>
      </c>
      <c r="FB22">
        <v>43.25</v>
      </c>
      <c r="FC22">
        <v>44.625</v>
      </c>
      <c r="FD22">
        <v>44.436999999999998</v>
      </c>
      <c r="FE22">
        <v>44.75</v>
      </c>
      <c r="FF22">
        <v>45.5</v>
      </c>
      <c r="FG22">
        <v>597.34</v>
      </c>
      <c r="FH22">
        <v>597.47</v>
      </c>
      <c r="FI22">
        <v>0</v>
      </c>
      <c r="FJ22">
        <v>247.200000047684</v>
      </c>
      <c r="FK22">
        <v>0</v>
      </c>
      <c r="FL22">
        <v>236.007269230769</v>
      </c>
      <c r="FM22">
        <v>0.49890597509512302</v>
      </c>
      <c r="FN22">
        <v>-2.73264956749887</v>
      </c>
      <c r="FO22">
        <v>2573.1257692307699</v>
      </c>
      <c r="FP22">
        <v>15</v>
      </c>
      <c r="FQ22">
        <v>1661380310.0999999</v>
      </c>
      <c r="FR22" t="s">
        <v>455</v>
      </c>
      <c r="FS22">
        <v>1661380310.0999999</v>
      </c>
      <c r="FT22">
        <v>1661380301.0999999</v>
      </c>
      <c r="FU22">
        <v>9</v>
      </c>
      <c r="FV22">
        <v>-7.8E-2</v>
      </c>
      <c r="FW22">
        <v>2E-3</v>
      </c>
      <c r="FX22">
        <v>-2.54</v>
      </c>
      <c r="FY22">
        <v>-4.2000000000000003E-2</v>
      </c>
      <c r="FZ22">
        <v>418</v>
      </c>
      <c r="GA22">
        <v>16</v>
      </c>
      <c r="GB22">
        <v>0.56999999999999995</v>
      </c>
      <c r="GC22">
        <v>0.1</v>
      </c>
      <c r="GD22">
        <v>-1.1521342000000001</v>
      </c>
      <c r="GE22">
        <v>0.68879440601503805</v>
      </c>
      <c r="GF22">
        <v>0.109134209838895</v>
      </c>
      <c r="GG22">
        <v>0</v>
      </c>
      <c r="GH22">
        <v>236.03749999999999</v>
      </c>
      <c r="GI22">
        <v>-0.13755538953184701</v>
      </c>
      <c r="GJ22">
        <v>0.166997402234111</v>
      </c>
      <c r="GK22">
        <v>1</v>
      </c>
      <c r="GL22">
        <v>0.34053329999999998</v>
      </c>
      <c r="GM22">
        <v>-1.71509774436093E-2</v>
      </c>
      <c r="GN22">
        <v>1.8204283314648801E-3</v>
      </c>
      <c r="GO22">
        <v>1</v>
      </c>
      <c r="GP22">
        <v>2</v>
      </c>
      <c r="GQ22">
        <v>3</v>
      </c>
      <c r="GR22" t="s">
        <v>450</v>
      </c>
      <c r="GS22">
        <v>3.3323700000000001</v>
      </c>
      <c r="GT22">
        <v>2.8159900000000002</v>
      </c>
      <c r="GU22">
        <v>0.100648</v>
      </c>
      <c r="GV22">
        <v>0.100365</v>
      </c>
      <c r="GW22">
        <v>0.116935</v>
      </c>
      <c r="GX22">
        <v>0.115491</v>
      </c>
      <c r="GY22">
        <v>31435.9</v>
      </c>
      <c r="GZ22">
        <v>28443.3</v>
      </c>
      <c r="HA22">
        <v>31180.799999999999</v>
      </c>
      <c r="HB22">
        <v>28940.5</v>
      </c>
      <c r="HC22">
        <v>36687.9</v>
      </c>
      <c r="HD22">
        <v>34822.400000000001</v>
      </c>
      <c r="HE22">
        <v>44213.5</v>
      </c>
      <c r="HF22">
        <v>42041.9</v>
      </c>
      <c r="HG22">
        <v>2.3863500000000002</v>
      </c>
      <c r="HH22">
        <v>2.3879700000000001</v>
      </c>
      <c r="HI22">
        <v>0.36272399999999999</v>
      </c>
      <c r="HJ22">
        <v>0</v>
      </c>
      <c r="HK22">
        <v>29.8781</v>
      </c>
      <c r="HL22">
        <v>999.9</v>
      </c>
      <c r="HM22">
        <v>54.406999999999996</v>
      </c>
      <c r="HN22">
        <v>30.332999999999998</v>
      </c>
      <c r="HO22">
        <v>23.484100000000002</v>
      </c>
      <c r="HP22">
        <v>51.551200000000001</v>
      </c>
      <c r="HQ22">
        <v>33.8782</v>
      </c>
      <c r="HR22">
        <v>2</v>
      </c>
      <c r="HS22">
        <v>-3.5569099999999999E-4</v>
      </c>
      <c r="HT22">
        <v>-1.4572499999999999</v>
      </c>
      <c r="HU22">
        <v>20.239599999999999</v>
      </c>
      <c r="HV22">
        <v>5.2249299999999996</v>
      </c>
      <c r="HW22">
        <v>11.986000000000001</v>
      </c>
      <c r="HX22">
        <v>4.9912999999999998</v>
      </c>
      <c r="HY22">
        <v>3.2951999999999999</v>
      </c>
      <c r="HZ22">
        <v>9999</v>
      </c>
      <c r="IA22">
        <v>4.8</v>
      </c>
      <c r="IB22">
        <v>8994.6</v>
      </c>
      <c r="IC22">
        <v>-29377.1</v>
      </c>
      <c r="ID22">
        <v>1.8775999999999999</v>
      </c>
      <c r="IE22">
        <v>1.87653</v>
      </c>
      <c r="IF22">
        <v>1.8751500000000001</v>
      </c>
      <c r="IG22">
        <v>1.8772</v>
      </c>
      <c r="IH22">
        <v>1.87791</v>
      </c>
      <c r="II22">
        <v>1.8753299999999999</v>
      </c>
      <c r="IJ22">
        <v>1.8794299999999999</v>
      </c>
      <c r="IK22">
        <v>1.8809499999999999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-2.54</v>
      </c>
      <c r="IZ22">
        <v>0.20830000000000001</v>
      </c>
      <c r="JA22">
        <v>-2.5400900000000002</v>
      </c>
      <c r="JB22">
        <v>0</v>
      </c>
      <c r="JC22">
        <v>0</v>
      </c>
      <c r="JD22">
        <v>0</v>
      </c>
      <c r="JE22">
        <v>-0.220918038873825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13.4</v>
      </c>
      <c r="JN22">
        <v>13.6</v>
      </c>
      <c r="JO22">
        <v>0.158691</v>
      </c>
      <c r="JP22">
        <v>4.99878</v>
      </c>
      <c r="JQ22">
        <v>2.2485400000000002</v>
      </c>
      <c r="JR22">
        <v>2.5976599999999999</v>
      </c>
      <c r="JS22">
        <v>2.19482</v>
      </c>
      <c r="JT22">
        <v>2.4279799999999998</v>
      </c>
      <c r="JU22">
        <v>33.199199999999998</v>
      </c>
      <c r="JV22">
        <v>24.280100000000001</v>
      </c>
      <c r="JW22">
        <v>2</v>
      </c>
      <c r="JX22">
        <v>734.96100000000001</v>
      </c>
      <c r="JY22">
        <v>806.10400000000004</v>
      </c>
      <c r="JZ22">
        <v>33.744</v>
      </c>
      <c r="KA22">
        <v>27.418800000000001</v>
      </c>
      <c r="KB22">
        <v>30.000499999999999</v>
      </c>
      <c r="KC22">
        <v>27.152699999999999</v>
      </c>
      <c r="KD22">
        <v>27.1174</v>
      </c>
      <c r="KE22">
        <v>-1</v>
      </c>
      <c r="KF22">
        <v>0</v>
      </c>
      <c r="KG22">
        <v>100</v>
      </c>
      <c r="KH22">
        <v>33.733699999999999</v>
      </c>
      <c r="KI22">
        <v>420</v>
      </c>
      <c r="KJ22">
        <v>24.7013</v>
      </c>
      <c r="KK22">
        <v>99.629099999999994</v>
      </c>
      <c r="KL22">
        <v>96.387799999999999</v>
      </c>
    </row>
    <row r="23" spans="1:298" x14ac:dyDescent="0.2">
      <c r="A23">
        <v>7</v>
      </c>
      <c r="B23">
        <v>1661381296.0999999</v>
      </c>
      <c r="C23">
        <v>1806.0999999046301</v>
      </c>
      <c r="D23" t="s">
        <v>469</v>
      </c>
      <c r="E23" t="s">
        <v>470</v>
      </c>
      <c r="F23" t="s">
        <v>435</v>
      </c>
      <c r="H23" t="s">
        <v>436</v>
      </c>
      <c r="J23">
        <v>1661381296.0999999</v>
      </c>
      <c r="K23">
        <f t="shared" si="0"/>
        <v>1.7260605918216453E-3</v>
      </c>
      <c r="L23">
        <f t="shared" si="1"/>
        <v>1.7260605918216452</v>
      </c>
      <c r="M23">
        <f t="shared" si="2"/>
        <v>2.9214857314219498</v>
      </c>
      <c r="N23">
        <f t="shared" si="3"/>
        <v>409.09500000000003</v>
      </c>
      <c r="O23">
        <f t="shared" si="4"/>
        <v>261.63465617237955</v>
      </c>
      <c r="P23">
        <f t="shared" si="5"/>
        <v>26.340068408394604</v>
      </c>
      <c r="Q23">
        <f t="shared" si="6"/>
        <v>41.185638184081512</v>
      </c>
      <c r="R23">
        <f t="shared" si="7"/>
        <v>3.8222502080556033E-2</v>
      </c>
      <c r="S23">
        <f t="shared" si="8"/>
        <v>2.846950767308472</v>
      </c>
      <c r="T23">
        <f t="shared" si="9"/>
        <v>3.7939686904445637E-2</v>
      </c>
      <c r="U23">
        <f t="shared" si="10"/>
        <v>2.3737539559492878E-2</v>
      </c>
      <c r="V23">
        <f t="shared" si="11"/>
        <v>226.09072235025317</v>
      </c>
      <c r="W23">
        <f t="shared" si="12"/>
        <v>37.7973618166059</v>
      </c>
      <c r="X23">
        <f t="shared" si="13"/>
        <v>38.47</v>
      </c>
      <c r="Y23">
        <f t="shared" si="14"/>
        <v>6.8287263486257048</v>
      </c>
      <c r="Z23">
        <f t="shared" si="15"/>
        <v>39.237628052549681</v>
      </c>
      <c r="AA23">
        <f t="shared" si="16"/>
        <v>2.4598224213034099</v>
      </c>
      <c r="AB23">
        <f t="shared" si="17"/>
        <v>6.269039550528003</v>
      </c>
      <c r="AC23">
        <f t="shared" si="18"/>
        <v>4.3689039273222949</v>
      </c>
      <c r="AD23">
        <f t="shared" si="19"/>
        <v>-76.119272099334552</v>
      </c>
      <c r="AE23">
        <f t="shared" si="20"/>
        <v>-241.64648449737589</v>
      </c>
      <c r="AF23">
        <f t="shared" si="21"/>
        <v>-20.345396221320435</v>
      </c>
      <c r="AG23">
        <f t="shared" si="22"/>
        <v>-112.02043046777771</v>
      </c>
      <c r="AH23">
        <f t="shared" si="23"/>
        <v>1.683845128739031</v>
      </c>
      <c r="AI23">
        <f t="shared" si="24"/>
        <v>1.6924589184932142</v>
      </c>
      <c r="AJ23">
        <f t="shared" si="25"/>
        <v>2.9214857314219498</v>
      </c>
      <c r="AK23">
        <v>420.09561346812097</v>
      </c>
      <c r="AL23">
        <v>419.55515757575699</v>
      </c>
      <c r="AM23">
        <v>-8.4260597935512604E-2</v>
      </c>
      <c r="AN23">
        <v>67.0143257327029</v>
      </c>
      <c r="AO23">
        <f t="shared" si="26"/>
        <v>1.7260605918216452</v>
      </c>
      <c r="AP23">
        <v>23.960922632105301</v>
      </c>
      <c r="AQ23">
        <v>24.439750303030301</v>
      </c>
      <c r="AR23">
        <v>5.3231606300872998E-4</v>
      </c>
      <c r="AS23">
        <v>78.709086862451898</v>
      </c>
      <c r="AT23">
        <v>4</v>
      </c>
      <c r="AU23">
        <v>1</v>
      </c>
      <c r="AV23">
        <f t="shared" si="27"/>
        <v>1</v>
      </c>
      <c r="AW23">
        <f t="shared" si="28"/>
        <v>0</v>
      </c>
      <c r="AX23">
        <f t="shared" si="29"/>
        <v>46463.565888763704</v>
      </c>
      <c r="AY23" t="s">
        <v>437</v>
      </c>
      <c r="AZ23">
        <v>7884.38</v>
      </c>
      <c r="BA23">
        <v>226.021923076923</v>
      </c>
      <c r="BB23">
        <v>1172.3882601960399</v>
      </c>
      <c r="BC23">
        <f t="shared" si="30"/>
        <v>0.80721239648106935</v>
      </c>
      <c r="BD23">
        <v>-1.94099352849882</v>
      </c>
      <c r="BE23" t="s">
        <v>471</v>
      </c>
      <c r="BF23">
        <v>8458.0300000000007</v>
      </c>
      <c r="BG23">
        <v>233.857846153846</v>
      </c>
      <c r="BH23">
        <v>281.51142458772699</v>
      </c>
      <c r="BI23">
        <f t="shared" si="31"/>
        <v>0.1692776003804094</v>
      </c>
      <c r="BJ23">
        <v>0.5</v>
      </c>
      <c r="BK23">
        <f t="shared" si="32"/>
        <v>1025.798695518266</v>
      </c>
      <c r="BL23">
        <f t="shared" si="33"/>
        <v>2.9214857314219498</v>
      </c>
      <c r="BM23">
        <f t="shared" si="34"/>
        <v>86.822370825343143</v>
      </c>
      <c r="BN23">
        <f t="shared" si="35"/>
        <v>4.7401885780953262E-3</v>
      </c>
      <c r="BO23">
        <f t="shared" si="36"/>
        <v>3.1646205368503271</v>
      </c>
      <c r="BP23">
        <f t="shared" si="37"/>
        <v>140.37760258118851</v>
      </c>
      <c r="BQ23" t="s">
        <v>472</v>
      </c>
      <c r="BR23">
        <v>182.29</v>
      </c>
      <c r="BS23">
        <f t="shared" si="38"/>
        <v>182.29</v>
      </c>
      <c r="BT23">
        <f t="shared" si="39"/>
        <v>0.3524596727576389</v>
      </c>
      <c r="BU23">
        <f t="shared" si="40"/>
        <v>0.4802750880859194</v>
      </c>
      <c r="BV23">
        <f t="shared" si="41"/>
        <v>0.89978628528437055</v>
      </c>
      <c r="BW23">
        <f t="shared" si="42"/>
        <v>0.85878548439658775</v>
      </c>
      <c r="BX23">
        <f t="shared" si="43"/>
        <v>0.94136572769513083</v>
      </c>
      <c r="BY23">
        <f t="shared" si="44"/>
        <v>0.37436993133677854</v>
      </c>
      <c r="BZ23">
        <f t="shared" si="45"/>
        <v>0.62563006866322146</v>
      </c>
      <c r="CA23">
        <v>1121</v>
      </c>
      <c r="CB23">
        <v>290</v>
      </c>
      <c r="CC23">
        <v>271.7</v>
      </c>
      <c r="CD23">
        <v>165</v>
      </c>
      <c r="CE23">
        <v>8458.0300000000007</v>
      </c>
      <c r="CF23">
        <v>271.14</v>
      </c>
      <c r="CG23">
        <v>0.56000000000000005</v>
      </c>
      <c r="CH23">
        <v>300</v>
      </c>
      <c r="CI23">
        <v>24.1</v>
      </c>
      <c r="CJ23">
        <v>281.51142458772699</v>
      </c>
      <c r="CK23">
        <v>1.10925996477984</v>
      </c>
      <c r="CL23">
        <v>-8.7701341516979507</v>
      </c>
      <c r="CM23">
        <v>0.83014620938212103</v>
      </c>
      <c r="CN23">
        <v>0.79944136968484603</v>
      </c>
      <c r="CO23">
        <v>-6.0230371523915501E-3</v>
      </c>
      <c r="CP23">
        <v>290</v>
      </c>
      <c r="CQ23">
        <v>270.66000000000003</v>
      </c>
      <c r="CR23">
        <v>655</v>
      </c>
      <c r="CS23">
        <v>8439.7999999999993</v>
      </c>
      <c r="CT23">
        <v>271.12</v>
      </c>
      <c r="CU23">
        <v>-0.46</v>
      </c>
      <c r="DI23">
        <f t="shared" si="46"/>
        <v>1199.8499999999999</v>
      </c>
      <c r="DJ23">
        <f t="shared" si="47"/>
        <v>1025.798695518266</v>
      </c>
      <c r="DK23">
        <f t="shared" si="48"/>
        <v>0.85493911365442843</v>
      </c>
      <c r="DL23">
        <f t="shared" si="49"/>
        <v>0.18843248935304679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1661381296.0999999</v>
      </c>
      <c r="DS23">
        <v>409.09500000000003</v>
      </c>
      <c r="DT23">
        <v>409.774</v>
      </c>
      <c r="DU23">
        <v>24.433299999999999</v>
      </c>
      <c r="DV23">
        <v>23.961500000000001</v>
      </c>
      <c r="DW23">
        <v>411.74900000000002</v>
      </c>
      <c r="DX23">
        <v>24.2303</v>
      </c>
      <c r="DY23">
        <v>699.91800000000001</v>
      </c>
      <c r="DZ23">
        <v>100.598</v>
      </c>
      <c r="EA23">
        <v>7.6997700000000002E-2</v>
      </c>
      <c r="EB23">
        <v>36.895600000000002</v>
      </c>
      <c r="EC23">
        <v>38.47</v>
      </c>
      <c r="ED23">
        <v>999.9</v>
      </c>
      <c r="EE23">
        <v>0</v>
      </c>
      <c r="EF23">
        <v>0</v>
      </c>
      <c r="EG23">
        <v>8996.25</v>
      </c>
      <c r="EH23">
        <v>0</v>
      </c>
      <c r="EI23">
        <v>2.2241399999999998</v>
      </c>
      <c r="EJ23">
        <v>-0.56515499999999996</v>
      </c>
      <c r="EK23">
        <v>419.46100000000001</v>
      </c>
      <c r="EL23">
        <v>419.834</v>
      </c>
      <c r="EM23">
        <v>0.48114400000000002</v>
      </c>
      <c r="EN23">
        <v>409.774</v>
      </c>
      <c r="EO23">
        <v>23.961500000000001</v>
      </c>
      <c r="EP23">
        <v>2.4588899999999998</v>
      </c>
      <c r="EQ23">
        <v>2.4104899999999998</v>
      </c>
      <c r="ER23">
        <v>20.756900000000002</v>
      </c>
      <c r="ES23">
        <v>20.4344</v>
      </c>
      <c r="ET23">
        <v>1199.8499999999999</v>
      </c>
      <c r="EU23">
        <v>0.49994899999999998</v>
      </c>
      <c r="EV23">
        <v>0.50005100000000002</v>
      </c>
      <c r="EW23">
        <v>0</v>
      </c>
      <c r="EX23">
        <v>233.98599999999999</v>
      </c>
      <c r="EY23">
        <v>5.0003000000000002</v>
      </c>
      <c r="EZ23">
        <v>2555.77</v>
      </c>
      <c r="FA23">
        <v>12016.5</v>
      </c>
      <c r="FB23">
        <v>43.625</v>
      </c>
      <c r="FC23">
        <v>44.875</v>
      </c>
      <c r="FD23">
        <v>44.686999999999998</v>
      </c>
      <c r="FE23">
        <v>44.936999999999998</v>
      </c>
      <c r="FF23">
        <v>45.875</v>
      </c>
      <c r="FG23">
        <v>597.36</v>
      </c>
      <c r="FH23">
        <v>597.49</v>
      </c>
      <c r="FI23">
        <v>0</v>
      </c>
      <c r="FJ23">
        <v>177.59999990463299</v>
      </c>
      <c r="FK23">
        <v>0</v>
      </c>
      <c r="FL23">
        <v>233.857846153846</v>
      </c>
      <c r="FM23">
        <v>-0.50646154298638202</v>
      </c>
      <c r="FN23">
        <v>-9.9227350516833699</v>
      </c>
      <c r="FO23">
        <v>2557.3661538461502</v>
      </c>
      <c r="FP23">
        <v>15</v>
      </c>
      <c r="FQ23">
        <v>1661381315.0999999</v>
      </c>
      <c r="FR23" t="s">
        <v>473</v>
      </c>
      <c r="FS23">
        <v>1661381315.0999999</v>
      </c>
      <c r="FT23">
        <v>1661381315.0999999</v>
      </c>
      <c r="FU23">
        <v>10</v>
      </c>
      <c r="FV23">
        <v>-0.113</v>
      </c>
      <c r="FW23">
        <v>8.0000000000000002E-3</v>
      </c>
      <c r="FX23">
        <v>-2.6539999999999999</v>
      </c>
      <c r="FY23">
        <v>0.20300000000000001</v>
      </c>
      <c r="FZ23">
        <v>410</v>
      </c>
      <c r="GA23">
        <v>24</v>
      </c>
      <c r="GB23">
        <v>0.69</v>
      </c>
      <c r="GC23">
        <v>0.21</v>
      </c>
      <c r="GD23">
        <v>-1.3324952999999999</v>
      </c>
      <c r="GE23">
        <v>4.6882513082706803</v>
      </c>
      <c r="GF23">
        <v>0.99157006277378601</v>
      </c>
      <c r="GG23">
        <v>0</v>
      </c>
      <c r="GH23">
        <v>233.888676470588</v>
      </c>
      <c r="GI23">
        <v>-0.60087089738400501</v>
      </c>
      <c r="GJ23">
        <v>0.175908686303307</v>
      </c>
      <c r="GK23">
        <v>1</v>
      </c>
      <c r="GL23">
        <v>0.48373179999999999</v>
      </c>
      <c r="GM23">
        <v>-0.156477744360903</v>
      </c>
      <c r="GN23">
        <v>2.00813707365807E-2</v>
      </c>
      <c r="GO23">
        <v>0</v>
      </c>
      <c r="GP23">
        <v>1</v>
      </c>
      <c r="GQ23">
        <v>3</v>
      </c>
      <c r="GR23" t="s">
        <v>441</v>
      </c>
      <c r="GS23">
        <v>3.3321499999999999</v>
      </c>
      <c r="GT23">
        <v>2.8155700000000001</v>
      </c>
      <c r="GU23">
        <v>0.100731</v>
      </c>
      <c r="GV23">
        <v>0.10033499999999999</v>
      </c>
      <c r="GW23">
        <v>0.11730699999999999</v>
      </c>
      <c r="GX23">
        <v>0.11538900000000001</v>
      </c>
      <c r="GY23">
        <v>31430.2</v>
      </c>
      <c r="GZ23">
        <v>28441.1</v>
      </c>
      <c r="HA23">
        <v>31178.3</v>
      </c>
      <c r="HB23">
        <v>28937.8</v>
      </c>
      <c r="HC23">
        <v>36669.300000000003</v>
      </c>
      <c r="HD23">
        <v>34822.699999999997</v>
      </c>
      <c r="HE23">
        <v>44209.8</v>
      </c>
      <c r="HF23">
        <v>42037.5</v>
      </c>
      <c r="HG23">
        <v>2.38585</v>
      </c>
      <c r="HH23">
        <v>2.3869500000000001</v>
      </c>
      <c r="HI23">
        <v>0.42542799999999997</v>
      </c>
      <c r="HJ23">
        <v>0</v>
      </c>
      <c r="HK23">
        <v>31.602799999999998</v>
      </c>
      <c r="HL23">
        <v>999.9</v>
      </c>
      <c r="HM23">
        <v>54.627000000000002</v>
      </c>
      <c r="HN23">
        <v>30.251999999999999</v>
      </c>
      <c r="HO23">
        <v>23.4695</v>
      </c>
      <c r="HP23">
        <v>51.491199999999999</v>
      </c>
      <c r="HQ23">
        <v>33.942300000000003</v>
      </c>
      <c r="HR23">
        <v>2</v>
      </c>
      <c r="HS23">
        <v>5.5589400000000001E-3</v>
      </c>
      <c r="HT23">
        <v>-3.44373</v>
      </c>
      <c r="HU23">
        <v>20.2102</v>
      </c>
      <c r="HV23">
        <v>5.2214799999999997</v>
      </c>
      <c r="HW23">
        <v>11.986000000000001</v>
      </c>
      <c r="HX23">
        <v>4.9902499999999996</v>
      </c>
      <c r="HY23">
        <v>3.2946300000000002</v>
      </c>
      <c r="HZ23">
        <v>9999</v>
      </c>
      <c r="IA23">
        <v>4.9000000000000004</v>
      </c>
      <c r="IB23">
        <v>8994.6</v>
      </c>
      <c r="IC23">
        <v>-29377.1</v>
      </c>
      <c r="ID23">
        <v>1.8775999999999999</v>
      </c>
      <c r="IE23">
        <v>1.8765400000000001</v>
      </c>
      <c r="IF23">
        <v>1.8751500000000001</v>
      </c>
      <c r="IG23">
        <v>1.8771899999999999</v>
      </c>
      <c r="IH23">
        <v>1.87792</v>
      </c>
      <c r="II23">
        <v>1.8753599999999999</v>
      </c>
      <c r="IJ23">
        <v>1.8794299999999999</v>
      </c>
      <c r="IK23">
        <v>1.8809499999999999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-2.6539999999999999</v>
      </c>
      <c r="IZ23">
        <v>0.20300000000000001</v>
      </c>
      <c r="JA23">
        <v>-2.5400900000000002</v>
      </c>
      <c r="JB23">
        <v>0</v>
      </c>
      <c r="JC23">
        <v>0</v>
      </c>
      <c r="JD23">
        <v>0</v>
      </c>
      <c r="JE23">
        <v>-0.220918038873825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16.399999999999999</v>
      </c>
      <c r="JN23">
        <v>16.600000000000001</v>
      </c>
      <c r="JO23">
        <v>0.158691</v>
      </c>
      <c r="JP23">
        <v>4.99878</v>
      </c>
      <c r="JQ23">
        <v>2.2485400000000002</v>
      </c>
      <c r="JR23">
        <v>2.5976599999999999</v>
      </c>
      <c r="JS23">
        <v>2.19482</v>
      </c>
      <c r="JT23">
        <v>2.32178</v>
      </c>
      <c r="JU23">
        <v>33.221600000000002</v>
      </c>
      <c r="JV23">
        <v>24.253900000000002</v>
      </c>
      <c r="JW23">
        <v>2</v>
      </c>
      <c r="JX23">
        <v>735.41899999999998</v>
      </c>
      <c r="JY23">
        <v>806.03899999999999</v>
      </c>
      <c r="JZ23">
        <v>39.153100000000002</v>
      </c>
      <c r="KA23">
        <v>27.484200000000001</v>
      </c>
      <c r="KB23">
        <v>29.9998</v>
      </c>
      <c r="KC23">
        <v>27.2195</v>
      </c>
      <c r="KD23">
        <v>27.181999999999999</v>
      </c>
      <c r="KE23">
        <v>-1</v>
      </c>
      <c r="KF23">
        <v>0</v>
      </c>
      <c r="KG23">
        <v>100</v>
      </c>
      <c r="KH23">
        <v>39.454700000000003</v>
      </c>
      <c r="KI23">
        <v>420</v>
      </c>
      <c r="KJ23">
        <v>24.7013</v>
      </c>
      <c r="KK23">
        <v>99.620900000000006</v>
      </c>
      <c r="KL23">
        <v>96.378100000000003</v>
      </c>
    </row>
    <row r="24" spans="1:298" x14ac:dyDescent="0.2">
      <c r="A24">
        <v>8</v>
      </c>
      <c r="B24">
        <v>1661381364.0999999</v>
      </c>
      <c r="C24">
        <v>1874.0999999046301</v>
      </c>
      <c r="D24" t="s">
        <v>474</v>
      </c>
      <c r="E24" t="s">
        <v>475</v>
      </c>
      <c r="F24" t="s">
        <v>435</v>
      </c>
      <c r="H24" t="s">
        <v>436</v>
      </c>
      <c r="J24">
        <v>1661381364.0999999</v>
      </c>
      <c r="K24">
        <f t="shared" si="0"/>
        <v>2.3591878854176715E-3</v>
      </c>
      <c r="L24">
        <f t="shared" si="1"/>
        <v>2.3591878854176715</v>
      </c>
      <c r="M24">
        <f t="shared" si="2"/>
        <v>2.3532709322422485</v>
      </c>
      <c r="N24">
        <f t="shared" si="3"/>
        <v>410.89400000000001</v>
      </c>
      <c r="O24">
        <f t="shared" si="4"/>
        <v>304.92372755480585</v>
      </c>
      <c r="P24">
        <f t="shared" si="5"/>
        <v>30.697421734819716</v>
      </c>
      <c r="Q24">
        <f t="shared" si="6"/>
        <v>41.365709738150592</v>
      </c>
      <c r="R24">
        <f t="shared" si="7"/>
        <v>4.8672182277967158E-2</v>
      </c>
      <c r="S24">
        <f t="shared" si="8"/>
        <v>2.8475821659777774</v>
      </c>
      <c r="T24">
        <f t="shared" si="9"/>
        <v>4.8214689889614408E-2</v>
      </c>
      <c r="U24">
        <f t="shared" si="10"/>
        <v>3.0174926552191908E-2</v>
      </c>
      <c r="V24">
        <f t="shared" si="11"/>
        <v>226.11683735126172</v>
      </c>
      <c r="W24">
        <f t="shared" si="12"/>
        <v>38.745370015126646</v>
      </c>
      <c r="X24">
        <f t="shared" si="13"/>
        <v>39.368699999999997</v>
      </c>
      <c r="Y24">
        <f t="shared" si="14"/>
        <v>7.1672446076989642</v>
      </c>
      <c r="Z24">
        <f t="shared" si="15"/>
        <v>37.186114968628061</v>
      </c>
      <c r="AA24">
        <f t="shared" si="16"/>
        <v>2.4772069517753397</v>
      </c>
      <c r="AB24">
        <f t="shared" si="17"/>
        <v>6.6616449550194385</v>
      </c>
      <c r="AC24">
        <f t="shared" si="18"/>
        <v>4.690037655923625</v>
      </c>
      <c r="AD24">
        <f t="shared" si="19"/>
        <v>-104.04018574691931</v>
      </c>
      <c r="AE24">
        <f t="shared" si="20"/>
        <v>-208.26367154669435</v>
      </c>
      <c r="AF24">
        <f t="shared" si="21"/>
        <v>-17.701937357171943</v>
      </c>
      <c r="AG24">
        <f t="shared" si="22"/>
        <v>-103.88895729952388</v>
      </c>
      <c r="AH24">
        <f t="shared" si="23"/>
        <v>-3.8538376672376766</v>
      </c>
      <c r="AI24">
        <f t="shared" si="24"/>
        <v>2.3692196825403964</v>
      </c>
      <c r="AJ24">
        <f t="shared" si="25"/>
        <v>2.3532709322422485</v>
      </c>
      <c r="AK24">
        <v>421.101984666845</v>
      </c>
      <c r="AL24">
        <v>421.78405454545498</v>
      </c>
      <c r="AM24">
        <v>-0.36833917221613599</v>
      </c>
      <c r="AN24">
        <v>66.999761371078307</v>
      </c>
      <c r="AO24">
        <f t="shared" si="26"/>
        <v>2.3591878854176715</v>
      </c>
      <c r="AP24">
        <v>23.948191219721402</v>
      </c>
      <c r="AQ24">
        <v>24.6054775757576</v>
      </c>
      <c r="AR24">
        <v>5.00347945046228E-5</v>
      </c>
      <c r="AS24">
        <v>78.625474062238695</v>
      </c>
      <c r="AT24">
        <v>4</v>
      </c>
      <c r="AU24">
        <v>1</v>
      </c>
      <c r="AV24">
        <f t="shared" si="27"/>
        <v>1</v>
      </c>
      <c r="AW24">
        <f t="shared" si="28"/>
        <v>0</v>
      </c>
      <c r="AX24">
        <f t="shared" si="29"/>
        <v>46314.392058160462</v>
      </c>
      <c r="AY24" t="s">
        <v>437</v>
      </c>
      <c r="AZ24">
        <v>7884.38</v>
      </c>
      <c r="BA24">
        <v>226.021923076923</v>
      </c>
      <c r="BB24">
        <v>1172.3882601960399</v>
      </c>
      <c r="BC24">
        <f t="shared" si="30"/>
        <v>0.80721239648106935</v>
      </c>
      <c r="BD24">
        <v>-1.94099352849882</v>
      </c>
      <c r="BE24" t="s">
        <v>476</v>
      </c>
      <c r="BF24">
        <v>8466.18</v>
      </c>
      <c r="BG24">
        <v>230.99268000000001</v>
      </c>
      <c r="BH24">
        <v>275.17125397226403</v>
      </c>
      <c r="BI24">
        <f t="shared" si="31"/>
        <v>0.16054937910308398</v>
      </c>
      <c r="BJ24">
        <v>0.5</v>
      </c>
      <c r="BK24">
        <f t="shared" si="32"/>
        <v>1025.9333955187885</v>
      </c>
      <c r="BL24">
        <f t="shared" si="33"/>
        <v>2.3532709322422485</v>
      </c>
      <c r="BM24">
        <f t="shared" si="34"/>
        <v>82.356484825830094</v>
      </c>
      <c r="BN24">
        <f t="shared" si="35"/>
        <v>4.1857146667592078E-3</v>
      </c>
      <c r="BO24">
        <f t="shared" si="36"/>
        <v>3.2605767981644305</v>
      </c>
      <c r="BP24">
        <f t="shared" si="37"/>
        <v>138.78305994088612</v>
      </c>
      <c r="BQ24" t="s">
        <v>477</v>
      </c>
      <c r="BR24">
        <v>184.68</v>
      </c>
      <c r="BS24">
        <f t="shared" si="38"/>
        <v>184.68</v>
      </c>
      <c r="BT24">
        <f t="shared" si="39"/>
        <v>0.32885431405340437</v>
      </c>
      <c r="BU24">
        <f t="shared" si="40"/>
        <v>0.48820821939106901</v>
      </c>
      <c r="BV24">
        <f t="shared" si="41"/>
        <v>0.90838260889475264</v>
      </c>
      <c r="BW24">
        <f t="shared" si="42"/>
        <v>0.89886419952162167</v>
      </c>
      <c r="BX24">
        <f t="shared" si="43"/>
        <v>0.94806521643092356</v>
      </c>
      <c r="BY24">
        <f t="shared" si="44"/>
        <v>0.39032532960413557</v>
      </c>
      <c r="BZ24">
        <f t="shared" si="45"/>
        <v>0.60967467039586443</v>
      </c>
      <c r="CA24">
        <v>1123</v>
      </c>
      <c r="CB24">
        <v>290</v>
      </c>
      <c r="CC24">
        <v>267.24</v>
      </c>
      <c r="CD24">
        <v>85</v>
      </c>
      <c r="CE24">
        <v>8466.18</v>
      </c>
      <c r="CF24">
        <v>266.68</v>
      </c>
      <c r="CG24">
        <v>0.56000000000000005</v>
      </c>
      <c r="CH24">
        <v>300</v>
      </c>
      <c r="CI24">
        <v>24.1</v>
      </c>
      <c r="CJ24">
        <v>275.17125397226403</v>
      </c>
      <c r="CK24">
        <v>1.13173591518966</v>
      </c>
      <c r="CL24">
        <v>-7.1921348750900496</v>
      </c>
      <c r="CM24">
        <v>0.84682058102731605</v>
      </c>
      <c r="CN24">
        <v>0.72037136848234395</v>
      </c>
      <c r="CO24">
        <v>-6.0220669632925598E-3</v>
      </c>
      <c r="CP24">
        <v>290</v>
      </c>
      <c r="CQ24">
        <v>266.61</v>
      </c>
      <c r="CR24">
        <v>645</v>
      </c>
      <c r="CS24">
        <v>8438.73</v>
      </c>
      <c r="CT24">
        <v>266.64999999999998</v>
      </c>
      <c r="CU24">
        <v>-0.04</v>
      </c>
      <c r="DI24">
        <f t="shared" si="46"/>
        <v>1200.01</v>
      </c>
      <c r="DJ24">
        <f t="shared" si="47"/>
        <v>1025.9333955187885</v>
      </c>
      <c r="DK24">
        <f t="shared" si="48"/>
        <v>0.8549373717875588</v>
      </c>
      <c r="DL24">
        <f t="shared" si="49"/>
        <v>0.18842912754998853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1661381364.0999999</v>
      </c>
      <c r="DS24">
        <v>410.89400000000001</v>
      </c>
      <c r="DT24">
        <v>410.07100000000003</v>
      </c>
      <c r="DU24">
        <v>24.6066</v>
      </c>
      <c r="DV24">
        <v>23.946300000000001</v>
      </c>
      <c r="DW24">
        <v>413.54700000000003</v>
      </c>
      <c r="DX24">
        <v>24.3812</v>
      </c>
      <c r="DY24">
        <v>699.96100000000001</v>
      </c>
      <c r="DZ24">
        <v>100.595</v>
      </c>
      <c r="EA24">
        <v>7.7459899999999998E-2</v>
      </c>
      <c r="EB24">
        <v>38.012099999999997</v>
      </c>
      <c r="EC24">
        <v>39.368699999999997</v>
      </c>
      <c r="ED24">
        <v>999.9</v>
      </c>
      <c r="EE24">
        <v>0</v>
      </c>
      <c r="EF24">
        <v>0</v>
      </c>
      <c r="EG24">
        <v>9000</v>
      </c>
      <c r="EH24">
        <v>0</v>
      </c>
      <c r="EI24">
        <v>2.2241399999999998</v>
      </c>
      <c r="EJ24">
        <v>0.82254000000000005</v>
      </c>
      <c r="EK24">
        <v>421.26</v>
      </c>
      <c r="EL24">
        <v>420.13200000000001</v>
      </c>
      <c r="EM24">
        <v>0.66029700000000002</v>
      </c>
      <c r="EN24">
        <v>410.07100000000003</v>
      </c>
      <c r="EO24">
        <v>23.946300000000001</v>
      </c>
      <c r="EP24">
        <v>2.4753099999999999</v>
      </c>
      <c r="EQ24">
        <v>2.40889</v>
      </c>
      <c r="ER24">
        <v>20.865100000000002</v>
      </c>
      <c r="ES24">
        <v>20.4237</v>
      </c>
      <c r="ET24">
        <v>1200.01</v>
      </c>
      <c r="EU24">
        <v>0.500004</v>
      </c>
      <c r="EV24">
        <v>0.49999700000000002</v>
      </c>
      <c r="EW24">
        <v>0</v>
      </c>
      <c r="EX24">
        <v>230.81700000000001</v>
      </c>
      <c r="EY24">
        <v>5.0003000000000002</v>
      </c>
      <c r="EZ24">
        <v>2531.2600000000002</v>
      </c>
      <c r="FA24">
        <v>12018.2</v>
      </c>
      <c r="FB24">
        <v>43.811999999999998</v>
      </c>
      <c r="FC24">
        <v>44.936999999999998</v>
      </c>
      <c r="FD24">
        <v>44.811999999999998</v>
      </c>
      <c r="FE24">
        <v>45.061999999999998</v>
      </c>
      <c r="FF24">
        <v>46.125</v>
      </c>
      <c r="FG24">
        <v>597.51</v>
      </c>
      <c r="FH24">
        <v>597.5</v>
      </c>
      <c r="FI24">
        <v>0</v>
      </c>
      <c r="FJ24">
        <v>65.599999904632597</v>
      </c>
      <c r="FK24">
        <v>0</v>
      </c>
      <c r="FL24">
        <v>230.99268000000001</v>
      </c>
      <c r="FM24">
        <v>1.73215384886957</v>
      </c>
      <c r="FN24">
        <v>19.484615413536599</v>
      </c>
      <c r="FO24">
        <v>2529.0308</v>
      </c>
      <c r="FP24">
        <v>15</v>
      </c>
      <c r="FQ24">
        <v>1661381315.0999999</v>
      </c>
      <c r="FR24" t="s">
        <v>473</v>
      </c>
      <c r="FS24">
        <v>1661381315.0999999</v>
      </c>
      <c r="FT24">
        <v>1661381315.0999999</v>
      </c>
      <c r="FU24">
        <v>10</v>
      </c>
      <c r="FV24">
        <v>-0.113</v>
      </c>
      <c r="FW24">
        <v>8.0000000000000002E-3</v>
      </c>
      <c r="FX24">
        <v>-2.6539999999999999</v>
      </c>
      <c r="FY24">
        <v>0.20300000000000001</v>
      </c>
      <c r="FZ24">
        <v>410</v>
      </c>
      <c r="GA24">
        <v>24</v>
      </c>
      <c r="GB24">
        <v>0.69</v>
      </c>
      <c r="GC24">
        <v>0.21</v>
      </c>
      <c r="GD24">
        <v>-1.9114861428571399</v>
      </c>
      <c r="GE24">
        <v>33.567375662337703</v>
      </c>
      <c r="GF24">
        <v>4.70246867028533</v>
      </c>
      <c r="GG24">
        <v>0</v>
      </c>
      <c r="GH24">
        <v>230.827058823529</v>
      </c>
      <c r="GI24">
        <v>1.9417876270126699</v>
      </c>
      <c r="GJ24">
        <v>0.25810029299804099</v>
      </c>
      <c r="GK24">
        <v>0</v>
      </c>
      <c r="GL24">
        <v>0.64720057142857101</v>
      </c>
      <c r="GM24">
        <v>6.3317766233765296E-2</v>
      </c>
      <c r="GN24">
        <v>6.47119211488541E-3</v>
      </c>
      <c r="GO24">
        <v>1</v>
      </c>
      <c r="GP24">
        <v>1</v>
      </c>
      <c r="GQ24">
        <v>3</v>
      </c>
      <c r="GR24" t="s">
        <v>441</v>
      </c>
      <c r="GS24">
        <v>3.3321800000000001</v>
      </c>
      <c r="GT24">
        <v>2.8160699999999999</v>
      </c>
      <c r="GU24">
        <v>0.10105600000000001</v>
      </c>
      <c r="GV24">
        <v>0.100379</v>
      </c>
      <c r="GW24">
        <v>0.11780500000000001</v>
      </c>
      <c r="GX24">
        <v>0.115326</v>
      </c>
      <c r="GY24">
        <v>31414.400000000001</v>
      </c>
      <c r="GZ24">
        <v>28435.599999999999</v>
      </c>
      <c r="HA24">
        <v>31174.400000000001</v>
      </c>
      <c r="HB24">
        <v>28934.1</v>
      </c>
      <c r="HC24">
        <v>36644.1</v>
      </c>
      <c r="HD24">
        <v>34821.1</v>
      </c>
      <c r="HE24">
        <v>44204.4</v>
      </c>
      <c r="HF24">
        <v>42032.6</v>
      </c>
      <c r="HG24">
        <v>2.3856299999999999</v>
      </c>
      <c r="HH24">
        <v>2.3856700000000002</v>
      </c>
      <c r="HI24">
        <v>0.45020100000000002</v>
      </c>
      <c r="HJ24">
        <v>0</v>
      </c>
      <c r="HK24">
        <v>32.109900000000003</v>
      </c>
      <c r="HL24">
        <v>999.9</v>
      </c>
      <c r="HM24">
        <v>54.719000000000001</v>
      </c>
      <c r="HN24">
        <v>30.222000000000001</v>
      </c>
      <c r="HO24">
        <v>23.473500000000001</v>
      </c>
      <c r="HP24">
        <v>51.191200000000002</v>
      </c>
      <c r="HQ24">
        <v>33.950299999999999</v>
      </c>
      <c r="HR24">
        <v>2</v>
      </c>
      <c r="HS24">
        <v>2.10137E-2</v>
      </c>
      <c r="HT24">
        <v>-6.6666699999999999</v>
      </c>
      <c r="HU24">
        <v>20.1219</v>
      </c>
      <c r="HV24">
        <v>5.22478</v>
      </c>
      <c r="HW24">
        <v>11.9863</v>
      </c>
      <c r="HX24">
        <v>4.9915500000000002</v>
      </c>
      <c r="HY24">
        <v>3.29515</v>
      </c>
      <c r="HZ24">
        <v>9999</v>
      </c>
      <c r="IA24">
        <v>4.9000000000000004</v>
      </c>
      <c r="IB24">
        <v>8994.6</v>
      </c>
      <c r="IC24">
        <v>-29377.1</v>
      </c>
      <c r="ID24">
        <v>1.8776200000000001</v>
      </c>
      <c r="IE24">
        <v>1.87653</v>
      </c>
      <c r="IF24">
        <v>1.8751500000000001</v>
      </c>
      <c r="IG24">
        <v>1.87721</v>
      </c>
      <c r="IH24">
        <v>1.87791</v>
      </c>
      <c r="II24">
        <v>1.8753599999999999</v>
      </c>
      <c r="IJ24">
        <v>1.8794299999999999</v>
      </c>
      <c r="IK24">
        <v>1.8809400000000001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-2.653</v>
      </c>
      <c r="IZ24">
        <v>0.22539999999999999</v>
      </c>
      <c r="JA24">
        <v>-2.6535500000000001</v>
      </c>
      <c r="JB24">
        <v>0</v>
      </c>
      <c r="JC24">
        <v>0</v>
      </c>
      <c r="JD24">
        <v>0</v>
      </c>
      <c r="JE24">
        <v>-0.21335521561022799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0.8</v>
      </c>
      <c r="JN24">
        <v>0.8</v>
      </c>
      <c r="JO24">
        <v>0.158691</v>
      </c>
      <c r="JP24">
        <v>4.99878</v>
      </c>
      <c r="JQ24">
        <v>2.2485400000000002</v>
      </c>
      <c r="JR24">
        <v>2.5976599999999999</v>
      </c>
      <c r="JS24">
        <v>2.19482</v>
      </c>
      <c r="JT24">
        <v>2.4438499999999999</v>
      </c>
      <c r="JU24">
        <v>33.221600000000002</v>
      </c>
      <c r="JV24">
        <v>24.2364</v>
      </c>
      <c r="JW24">
        <v>2</v>
      </c>
      <c r="JX24">
        <v>735.77599999999995</v>
      </c>
      <c r="JY24">
        <v>805.322</v>
      </c>
      <c r="JZ24">
        <v>45.079000000000001</v>
      </c>
      <c r="KA24">
        <v>27.567499999999999</v>
      </c>
      <c r="KB24">
        <v>30.000399999999999</v>
      </c>
      <c r="KC24">
        <v>27.260999999999999</v>
      </c>
      <c r="KD24">
        <v>27.221800000000002</v>
      </c>
      <c r="KE24">
        <v>-1</v>
      </c>
      <c r="KF24">
        <v>0</v>
      </c>
      <c r="KG24">
        <v>100</v>
      </c>
      <c r="KH24">
        <v>65.194900000000004</v>
      </c>
      <c r="KI24">
        <v>420</v>
      </c>
      <c r="KJ24">
        <v>24.7013</v>
      </c>
      <c r="KK24">
        <v>99.608599999999996</v>
      </c>
      <c r="KL24">
        <v>96.366399999999999</v>
      </c>
    </row>
    <row r="25" spans="1:298" x14ac:dyDescent="0.2">
      <c r="A25">
        <v>9</v>
      </c>
      <c r="B25">
        <v>1661381586</v>
      </c>
      <c r="C25">
        <v>2096</v>
      </c>
      <c r="D25" t="s">
        <v>478</v>
      </c>
      <c r="E25" t="s">
        <v>479</v>
      </c>
      <c r="F25" t="s">
        <v>435</v>
      </c>
      <c r="H25" t="s">
        <v>436</v>
      </c>
      <c r="J25">
        <v>1661381586</v>
      </c>
      <c r="K25">
        <f t="shared" si="0"/>
        <v>2.2965745450554379E-3</v>
      </c>
      <c r="L25">
        <f t="shared" si="1"/>
        <v>2.2965745450554378</v>
      </c>
      <c r="M25">
        <f t="shared" si="2"/>
        <v>0.13470834359354888</v>
      </c>
      <c r="N25">
        <f t="shared" si="3"/>
        <v>415.149</v>
      </c>
      <c r="O25">
        <f t="shared" si="4"/>
        <v>373.66722944893667</v>
      </c>
      <c r="P25">
        <f t="shared" si="5"/>
        <v>37.618946605902444</v>
      </c>
      <c r="Q25">
        <f t="shared" si="6"/>
        <v>41.795123665314598</v>
      </c>
      <c r="R25">
        <f t="shared" si="7"/>
        <v>4.0403998921861396E-2</v>
      </c>
      <c r="S25">
        <f t="shared" si="8"/>
        <v>2.8462542598741161</v>
      </c>
      <c r="T25">
        <f t="shared" si="9"/>
        <v>4.0088047230329119E-2</v>
      </c>
      <c r="U25">
        <f t="shared" si="10"/>
        <v>2.5083210441855044E-2</v>
      </c>
      <c r="V25">
        <f t="shared" si="11"/>
        <v>226.11596135053861</v>
      </c>
      <c r="W25">
        <f t="shared" si="12"/>
        <v>40.747447989163874</v>
      </c>
      <c r="X25">
        <f t="shared" si="13"/>
        <v>41.291699999999999</v>
      </c>
      <c r="Y25">
        <f t="shared" si="14"/>
        <v>7.9408034316592406</v>
      </c>
      <c r="Z25">
        <f t="shared" si="15"/>
        <v>33.340812910003969</v>
      </c>
      <c r="AA25">
        <f t="shared" si="16"/>
        <v>2.47156106957046</v>
      </c>
      <c r="AB25">
        <f t="shared" si="17"/>
        <v>7.4130198212079694</v>
      </c>
      <c r="AC25">
        <f t="shared" si="18"/>
        <v>5.4692423620887807</v>
      </c>
      <c r="AD25">
        <f t="shared" si="19"/>
        <v>-101.27893743694482</v>
      </c>
      <c r="AE25">
        <f t="shared" si="20"/>
        <v>-198.45334091612284</v>
      </c>
      <c r="AF25">
        <f t="shared" si="21"/>
        <v>-17.19543188922146</v>
      </c>
      <c r="AG25">
        <f t="shared" si="22"/>
        <v>-90.811748891750497</v>
      </c>
      <c r="AH25">
        <f t="shared" si="23"/>
        <v>-13.587683385757501</v>
      </c>
      <c r="AI25">
        <f t="shared" si="24"/>
        <v>2.3095320252671132</v>
      </c>
      <c r="AJ25">
        <f t="shared" si="25"/>
        <v>0.13470834359354888</v>
      </c>
      <c r="AK25">
        <v>427.03366673505701</v>
      </c>
      <c r="AL25">
        <v>427.15652727272698</v>
      </c>
      <c r="AM25">
        <v>-4.3875999611743502E-2</v>
      </c>
      <c r="AN25">
        <v>66.999761371078307</v>
      </c>
      <c r="AO25">
        <f t="shared" si="26"/>
        <v>2.2965745450554378</v>
      </c>
      <c r="AP25">
        <v>23.909108015424099</v>
      </c>
      <c r="AQ25">
        <v>24.549707878787899</v>
      </c>
      <c r="AR25">
        <v>-9.4850227750436594E-5</v>
      </c>
      <c r="AS25">
        <v>78.625474062238695</v>
      </c>
      <c r="AT25">
        <v>4</v>
      </c>
      <c r="AU25">
        <v>1</v>
      </c>
      <c r="AV25">
        <f t="shared" si="27"/>
        <v>1</v>
      </c>
      <c r="AW25">
        <f t="shared" si="28"/>
        <v>0</v>
      </c>
      <c r="AX25">
        <f t="shared" si="29"/>
        <v>45983.620425940877</v>
      </c>
      <c r="AY25" t="s">
        <v>437</v>
      </c>
      <c r="AZ25">
        <v>7884.38</v>
      </c>
      <c r="BA25">
        <v>226.021923076923</v>
      </c>
      <c r="BB25">
        <v>1172.3882601960399</v>
      </c>
      <c r="BC25">
        <f t="shared" si="30"/>
        <v>0.80721239648106935</v>
      </c>
      <c r="BD25">
        <v>-1.94099352849882</v>
      </c>
      <c r="BE25" t="s">
        <v>480</v>
      </c>
      <c r="BF25">
        <v>8442.82</v>
      </c>
      <c r="BG25">
        <v>231.847230769231</v>
      </c>
      <c r="BH25">
        <v>261.85733109440201</v>
      </c>
      <c r="BI25">
        <f t="shared" si="31"/>
        <v>0.11460477428585758</v>
      </c>
      <c r="BJ25">
        <v>0.5</v>
      </c>
      <c r="BK25">
        <f t="shared" si="32"/>
        <v>1025.9177955184139</v>
      </c>
      <c r="BL25">
        <f t="shared" si="33"/>
        <v>0.13470834359354888</v>
      </c>
      <c r="BM25">
        <f t="shared" si="34"/>
        <v>58.787538695616206</v>
      </c>
      <c r="BN25">
        <f t="shared" si="35"/>
        <v>2.0232633464004599E-3</v>
      </c>
      <c r="BO25">
        <f t="shared" si="36"/>
        <v>3.477202357849523</v>
      </c>
      <c r="BP25">
        <f t="shared" si="37"/>
        <v>135.31317729049465</v>
      </c>
      <c r="BQ25" t="s">
        <v>481</v>
      </c>
      <c r="BR25">
        <v>187.09</v>
      </c>
      <c r="BS25">
        <f t="shared" si="38"/>
        <v>187.09</v>
      </c>
      <c r="BT25">
        <f t="shared" si="39"/>
        <v>0.28552697295859819</v>
      </c>
      <c r="BU25">
        <f t="shared" si="40"/>
        <v>0.40137985248236219</v>
      </c>
      <c r="BV25">
        <f t="shared" si="41"/>
        <v>0.924117057631335</v>
      </c>
      <c r="BW25">
        <f t="shared" si="42"/>
        <v>0.83744268547279666</v>
      </c>
      <c r="BX25">
        <f t="shared" si="43"/>
        <v>0.96213368268511379</v>
      </c>
      <c r="BY25">
        <f t="shared" si="44"/>
        <v>0.32389499047185111</v>
      </c>
      <c r="BZ25">
        <f t="shared" si="45"/>
        <v>0.67610500952814889</v>
      </c>
      <c r="CA25">
        <v>1125</v>
      </c>
      <c r="CB25">
        <v>290</v>
      </c>
      <c r="CC25">
        <v>259.94</v>
      </c>
      <c r="CD25">
        <v>285</v>
      </c>
      <c r="CE25">
        <v>8442.82</v>
      </c>
      <c r="CF25">
        <v>259.33</v>
      </c>
      <c r="CG25">
        <v>0.61</v>
      </c>
      <c r="CH25">
        <v>300</v>
      </c>
      <c r="CI25">
        <v>24.1</v>
      </c>
      <c r="CJ25">
        <v>261.85733109440201</v>
      </c>
      <c r="CK25">
        <v>1.5695913681720199</v>
      </c>
      <c r="CL25">
        <v>-2.1349260382867401</v>
      </c>
      <c r="CM25">
        <v>1.17388519527644</v>
      </c>
      <c r="CN25">
        <v>0.105648780754151</v>
      </c>
      <c r="CO25">
        <v>-6.0192845383759798E-3</v>
      </c>
      <c r="CP25">
        <v>290</v>
      </c>
      <c r="CQ25">
        <v>261.10000000000002</v>
      </c>
      <c r="CR25">
        <v>855</v>
      </c>
      <c r="CS25">
        <v>8427.57</v>
      </c>
      <c r="CT25">
        <v>259.32</v>
      </c>
      <c r="CU25">
        <v>1.78</v>
      </c>
      <c r="DI25">
        <f t="shared" si="46"/>
        <v>1199.99</v>
      </c>
      <c r="DJ25">
        <f t="shared" si="47"/>
        <v>1025.9177955184139</v>
      </c>
      <c r="DK25">
        <f t="shared" si="48"/>
        <v>0.85493862075385119</v>
      </c>
      <c r="DL25">
        <f t="shared" si="49"/>
        <v>0.18843153805493262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1661381586</v>
      </c>
      <c r="DS25">
        <v>415.149</v>
      </c>
      <c r="DT25">
        <v>411.54</v>
      </c>
      <c r="DU25">
        <v>24.549900000000001</v>
      </c>
      <c r="DV25">
        <v>23.906099999999999</v>
      </c>
      <c r="DW25">
        <v>417.803</v>
      </c>
      <c r="DX25">
        <v>24.326499999999999</v>
      </c>
      <c r="DY25">
        <v>699.85500000000002</v>
      </c>
      <c r="DZ25">
        <v>100.59699999999999</v>
      </c>
      <c r="EA25">
        <v>7.7995400000000006E-2</v>
      </c>
      <c r="EB25">
        <v>39.998399999999997</v>
      </c>
      <c r="EC25">
        <v>41.291699999999999</v>
      </c>
      <c r="ED25">
        <v>999.9</v>
      </c>
      <c r="EE25">
        <v>0</v>
      </c>
      <c r="EF25">
        <v>0</v>
      </c>
      <c r="EG25">
        <v>8992.5</v>
      </c>
      <c r="EH25">
        <v>0</v>
      </c>
      <c r="EI25">
        <v>2.1842199999999998</v>
      </c>
      <c r="EJ25">
        <v>3.6087600000000002</v>
      </c>
      <c r="EK25">
        <v>425.59699999999998</v>
      </c>
      <c r="EL25">
        <v>421.62</v>
      </c>
      <c r="EM25">
        <v>0.64380800000000005</v>
      </c>
      <c r="EN25">
        <v>411.54</v>
      </c>
      <c r="EO25">
        <v>23.906099999999999</v>
      </c>
      <c r="EP25">
        <v>2.4696600000000002</v>
      </c>
      <c r="EQ25">
        <v>2.40489</v>
      </c>
      <c r="ER25">
        <v>20.8279</v>
      </c>
      <c r="ES25">
        <v>20.396799999999999</v>
      </c>
      <c r="ET25">
        <v>1199.99</v>
      </c>
      <c r="EU25">
        <v>0.49996000000000002</v>
      </c>
      <c r="EV25">
        <v>0.50004000000000004</v>
      </c>
      <c r="EW25">
        <v>0</v>
      </c>
      <c r="EX25">
        <v>231.881</v>
      </c>
      <c r="EY25">
        <v>5.0003000000000002</v>
      </c>
      <c r="EZ25">
        <v>2546.69</v>
      </c>
      <c r="FA25">
        <v>12017.9</v>
      </c>
      <c r="FB25">
        <v>44.375</v>
      </c>
      <c r="FC25">
        <v>45.375</v>
      </c>
      <c r="FD25">
        <v>45.311999999999998</v>
      </c>
      <c r="FE25">
        <v>45.561999999999998</v>
      </c>
      <c r="FF25">
        <v>46.875</v>
      </c>
      <c r="FG25">
        <v>597.45000000000005</v>
      </c>
      <c r="FH25">
        <v>597.54</v>
      </c>
      <c r="FI25">
        <v>0</v>
      </c>
      <c r="FJ25">
        <v>218.39999985694899</v>
      </c>
      <c r="FK25">
        <v>0</v>
      </c>
      <c r="FL25">
        <v>231.847230769231</v>
      </c>
      <c r="FM25">
        <v>0.60943589242246898</v>
      </c>
      <c r="FN25">
        <v>9.6099145390160494</v>
      </c>
      <c r="FO25">
        <v>2545.6226923076902</v>
      </c>
      <c r="FP25">
        <v>15</v>
      </c>
      <c r="FQ25">
        <v>1661381315.0999999</v>
      </c>
      <c r="FR25" t="s">
        <v>473</v>
      </c>
      <c r="FS25">
        <v>1661381315.0999999</v>
      </c>
      <c r="FT25">
        <v>1661381315.0999999</v>
      </c>
      <c r="FU25">
        <v>10</v>
      </c>
      <c r="FV25">
        <v>-0.113</v>
      </c>
      <c r="FW25">
        <v>8.0000000000000002E-3</v>
      </c>
      <c r="FX25">
        <v>-2.6539999999999999</v>
      </c>
      <c r="FY25">
        <v>0.20300000000000001</v>
      </c>
      <c r="FZ25">
        <v>410</v>
      </c>
      <c r="GA25">
        <v>24</v>
      </c>
      <c r="GB25">
        <v>0.69</v>
      </c>
      <c r="GC25">
        <v>0.21</v>
      </c>
      <c r="GD25">
        <v>-2.3236101904761899</v>
      </c>
      <c r="GE25">
        <v>-4.8193259220779199</v>
      </c>
      <c r="GF25">
        <v>4.1320007570638797</v>
      </c>
      <c r="GG25">
        <v>0</v>
      </c>
      <c r="GH25">
        <v>231.81120588235299</v>
      </c>
      <c r="GI25">
        <v>0.66155843856371399</v>
      </c>
      <c r="GJ25">
        <v>0.16922049302468201</v>
      </c>
      <c r="GK25">
        <v>1</v>
      </c>
      <c r="GL25">
        <v>0.65225395238095296</v>
      </c>
      <c r="GM25">
        <v>-4.10348571428579E-2</v>
      </c>
      <c r="GN25">
        <v>4.5604977639371099E-3</v>
      </c>
      <c r="GO25">
        <v>1</v>
      </c>
      <c r="GP25">
        <v>2</v>
      </c>
      <c r="GQ25">
        <v>3</v>
      </c>
      <c r="GR25" t="s">
        <v>450</v>
      </c>
      <c r="GS25">
        <v>3.3319999999999999</v>
      </c>
      <c r="GT25">
        <v>2.8165399999999998</v>
      </c>
      <c r="GU25">
        <v>0.101813</v>
      </c>
      <c r="GV25">
        <v>0.100618</v>
      </c>
      <c r="GW25">
        <v>0.11758200000000001</v>
      </c>
      <c r="GX25">
        <v>0.11515599999999999</v>
      </c>
      <c r="GY25">
        <v>31380.7</v>
      </c>
      <c r="GZ25">
        <v>28422.3</v>
      </c>
      <c r="HA25">
        <v>31168.400000000001</v>
      </c>
      <c r="HB25">
        <v>28929.599999999999</v>
      </c>
      <c r="HC25">
        <v>36647.199999999997</v>
      </c>
      <c r="HD25">
        <v>34821.800000000003</v>
      </c>
      <c r="HE25">
        <v>44196</v>
      </c>
      <c r="HF25">
        <v>42025.4</v>
      </c>
      <c r="HG25">
        <v>2.3828499999999999</v>
      </c>
      <c r="HH25">
        <v>2.38245</v>
      </c>
      <c r="HI25">
        <v>0.44853199999999999</v>
      </c>
      <c r="HJ25">
        <v>0</v>
      </c>
      <c r="HK25">
        <v>34.082599999999999</v>
      </c>
      <c r="HL25">
        <v>999.9</v>
      </c>
      <c r="HM25">
        <v>54.853000000000002</v>
      </c>
      <c r="HN25">
        <v>30.172000000000001</v>
      </c>
      <c r="HO25">
        <v>23.459199999999999</v>
      </c>
      <c r="HP25">
        <v>51.7012</v>
      </c>
      <c r="HQ25">
        <v>33.962299999999999</v>
      </c>
      <c r="HR25">
        <v>2</v>
      </c>
      <c r="HS25">
        <v>2.5518300000000001E-2</v>
      </c>
      <c r="HT25">
        <v>-4.2801200000000001</v>
      </c>
      <c r="HU25">
        <v>20.196899999999999</v>
      </c>
      <c r="HV25">
        <v>5.2219300000000004</v>
      </c>
      <c r="HW25">
        <v>11.986000000000001</v>
      </c>
      <c r="HX25">
        <v>4.99125</v>
      </c>
      <c r="HY25">
        <v>3.2955999999999999</v>
      </c>
      <c r="HZ25">
        <v>9999</v>
      </c>
      <c r="IA25">
        <v>4.9000000000000004</v>
      </c>
      <c r="IB25">
        <v>8994.6</v>
      </c>
      <c r="IC25">
        <v>-29377.1</v>
      </c>
      <c r="ID25">
        <v>1.87767</v>
      </c>
      <c r="IE25">
        <v>1.87653</v>
      </c>
      <c r="IF25">
        <v>1.8751500000000001</v>
      </c>
      <c r="IG25">
        <v>1.8771599999999999</v>
      </c>
      <c r="IH25">
        <v>1.8779300000000001</v>
      </c>
      <c r="II25">
        <v>1.8754</v>
      </c>
      <c r="IJ25">
        <v>1.87944</v>
      </c>
      <c r="IK25">
        <v>1.8809400000000001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-2.6539999999999999</v>
      </c>
      <c r="IZ25">
        <v>0.22339999999999999</v>
      </c>
      <c r="JA25">
        <v>-2.6535500000000001</v>
      </c>
      <c r="JB25">
        <v>0</v>
      </c>
      <c r="JC25">
        <v>0</v>
      </c>
      <c r="JD25">
        <v>0</v>
      </c>
      <c r="JE25">
        <v>-0.21335521561022799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4.5</v>
      </c>
      <c r="JN25">
        <v>4.5</v>
      </c>
      <c r="JO25">
        <v>0.158691</v>
      </c>
      <c r="JP25">
        <v>4.99878</v>
      </c>
      <c r="JQ25">
        <v>2.2485400000000002</v>
      </c>
      <c r="JR25">
        <v>2.5976599999999999</v>
      </c>
      <c r="JS25">
        <v>2.19482</v>
      </c>
      <c r="JT25">
        <v>2.4035600000000001</v>
      </c>
      <c r="JU25">
        <v>33.221600000000002</v>
      </c>
      <c r="JV25">
        <v>24.262599999999999</v>
      </c>
      <c r="JW25">
        <v>2</v>
      </c>
      <c r="JX25">
        <v>735.39700000000005</v>
      </c>
      <c r="JY25">
        <v>804.221</v>
      </c>
      <c r="JZ25">
        <v>43.531399999999998</v>
      </c>
      <c r="KA25">
        <v>27.8003</v>
      </c>
      <c r="KB25">
        <v>30.000299999999999</v>
      </c>
      <c r="KC25">
        <v>27.409199999999998</v>
      </c>
      <c r="KD25">
        <v>27.368300000000001</v>
      </c>
      <c r="KE25">
        <v>-1</v>
      </c>
      <c r="KF25">
        <v>0</v>
      </c>
      <c r="KG25">
        <v>100</v>
      </c>
      <c r="KH25">
        <v>43.5595</v>
      </c>
      <c r="KI25">
        <v>420</v>
      </c>
      <c r="KJ25">
        <v>24.7013</v>
      </c>
      <c r="KK25">
        <v>99.589500000000001</v>
      </c>
      <c r="KL25">
        <v>96.350499999999997</v>
      </c>
    </row>
    <row r="26" spans="1:298" x14ac:dyDescent="0.2">
      <c r="A26">
        <v>10</v>
      </c>
      <c r="B26">
        <v>1661381613</v>
      </c>
      <c r="C26">
        <v>2123</v>
      </c>
      <c r="D26" t="s">
        <v>482</v>
      </c>
      <c r="E26" t="s">
        <v>483</v>
      </c>
      <c r="F26" t="s">
        <v>435</v>
      </c>
      <c r="H26" t="s">
        <v>436</v>
      </c>
      <c r="J26">
        <v>1661381613</v>
      </c>
      <c r="K26">
        <f t="shared" si="0"/>
        <v>2.4157774389210033E-3</v>
      </c>
      <c r="L26">
        <f t="shared" si="1"/>
        <v>2.4157774389210034</v>
      </c>
      <c r="M26">
        <f t="shared" si="2"/>
        <v>2.3878680603384344</v>
      </c>
      <c r="N26">
        <f t="shared" si="3"/>
        <v>408.03500000000003</v>
      </c>
      <c r="O26">
        <f t="shared" si="4"/>
        <v>285.60730427367662</v>
      </c>
      <c r="P26">
        <f t="shared" si="5"/>
        <v>28.753920034741814</v>
      </c>
      <c r="Q26">
        <f t="shared" si="6"/>
        <v>41.079501769791506</v>
      </c>
      <c r="R26">
        <f t="shared" si="7"/>
        <v>4.2455415327662484E-2</v>
      </c>
      <c r="S26">
        <f t="shared" si="8"/>
        <v>2.8477432480065441</v>
      </c>
      <c r="T26">
        <f t="shared" si="9"/>
        <v>4.2106895876158172E-2</v>
      </c>
      <c r="U26">
        <f t="shared" si="10"/>
        <v>2.6347884405355449E-2</v>
      </c>
      <c r="V26">
        <f t="shared" si="11"/>
        <v>226.1475906169658</v>
      </c>
      <c r="W26">
        <f t="shared" si="12"/>
        <v>40.827189307394619</v>
      </c>
      <c r="X26">
        <f t="shared" si="13"/>
        <v>41.316699999999997</v>
      </c>
      <c r="Y26">
        <f t="shared" si="14"/>
        <v>7.951318209900391</v>
      </c>
      <c r="Z26">
        <f t="shared" si="15"/>
        <v>33.18006719022555</v>
      </c>
      <c r="AA26">
        <f t="shared" si="16"/>
        <v>2.4743343657929899</v>
      </c>
      <c r="AB26">
        <f t="shared" si="17"/>
        <v>7.457291607058286</v>
      </c>
      <c r="AC26">
        <f t="shared" si="18"/>
        <v>5.4769838441074015</v>
      </c>
      <c r="AD26">
        <f t="shared" si="19"/>
        <v>-106.53578505641624</v>
      </c>
      <c r="AE26">
        <f t="shared" si="20"/>
        <v>-185.27702801494203</v>
      </c>
      <c r="AF26">
        <f t="shared" si="21"/>
        <v>-16.055814905477384</v>
      </c>
      <c r="AG26">
        <f t="shared" si="22"/>
        <v>-81.721037359869854</v>
      </c>
      <c r="AH26">
        <f t="shared" si="23"/>
        <v>1.9249944486595327</v>
      </c>
      <c r="AI26">
        <f t="shared" si="24"/>
        <v>2.426817543447056</v>
      </c>
      <c r="AJ26">
        <f t="shared" si="25"/>
        <v>2.3878680603384344</v>
      </c>
      <c r="AK26">
        <v>418.901012035826</v>
      </c>
      <c r="AL26">
        <v>418.33145454545399</v>
      </c>
      <c r="AM26">
        <v>-3.5014994316100799E-2</v>
      </c>
      <c r="AN26">
        <v>66.999761371078307</v>
      </c>
      <c r="AO26">
        <f t="shared" si="26"/>
        <v>2.4157774389210034</v>
      </c>
      <c r="AP26">
        <v>23.902536585920799</v>
      </c>
      <c r="AQ26">
        <v>24.575495757575801</v>
      </c>
      <c r="AR26">
        <v>8.4087705699941297E-5</v>
      </c>
      <c r="AS26">
        <v>78.625474062238695</v>
      </c>
      <c r="AT26">
        <v>4</v>
      </c>
      <c r="AU26">
        <v>1</v>
      </c>
      <c r="AV26">
        <f t="shared" si="27"/>
        <v>1</v>
      </c>
      <c r="AW26">
        <f t="shared" si="28"/>
        <v>0</v>
      </c>
      <c r="AX26">
        <f t="shared" si="29"/>
        <v>46008.584131568234</v>
      </c>
      <c r="AY26" t="s">
        <v>437</v>
      </c>
      <c r="AZ26">
        <v>7884.38</v>
      </c>
      <c r="BA26">
        <v>226.021923076923</v>
      </c>
      <c r="BB26">
        <v>1172.3882601960399</v>
      </c>
      <c r="BC26">
        <f t="shared" si="30"/>
        <v>0.80721239648106935</v>
      </c>
      <c r="BD26">
        <v>-1.94099352849882</v>
      </c>
      <c r="BE26" t="s">
        <v>484</v>
      </c>
      <c r="BF26">
        <v>8442.2000000000007</v>
      </c>
      <c r="BG26">
        <v>236.77176</v>
      </c>
      <c r="BH26">
        <v>258.48089369148801</v>
      </c>
      <c r="BI26">
        <f t="shared" si="31"/>
        <v>8.3987382515781306E-2</v>
      </c>
      <c r="BJ26">
        <v>0.5</v>
      </c>
      <c r="BK26">
        <f t="shared" si="32"/>
        <v>1026.085644879257</v>
      </c>
      <c r="BL26">
        <f t="shared" si="33"/>
        <v>2.3878680603384344</v>
      </c>
      <c r="BM26">
        <f t="shared" si="34"/>
        <v>43.089123775213146</v>
      </c>
      <c r="BN26">
        <f t="shared" si="35"/>
        <v>4.2188111786191553E-3</v>
      </c>
      <c r="BO26">
        <f t="shared" si="36"/>
        <v>3.5356863459136503</v>
      </c>
      <c r="BP26">
        <f t="shared" si="37"/>
        <v>134.40593340073622</v>
      </c>
      <c r="BQ26" t="s">
        <v>485</v>
      </c>
      <c r="BR26">
        <v>185.81</v>
      </c>
      <c r="BS26">
        <f t="shared" si="38"/>
        <v>185.81</v>
      </c>
      <c r="BT26">
        <f t="shared" si="39"/>
        <v>0.28114609421857284</v>
      </c>
      <c r="BU26">
        <f t="shared" si="40"/>
        <v>0.29873216894304977</v>
      </c>
      <c r="BV26">
        <f t="shared" si="41"/>
        <v>0.92634046722553165</v>
      </c>
      <c r="BW26">
        <f t="shared" si="42"/>
        <v>0.66881768831407962</v>
      </c>
      <c r="BX26">
        <f t="shared" si="43"/>
        <v>0.96570147379356808</v>
      </c>
      <c r="BY26">
        <f t="shared" si="44"/>
        <v>0.23443431054154465</v>
      </c>
      <c r="BZ26">
        <f t="shared" si="45"/>
        <v>0.76556568945845538</v>
      </c>
      <c r="CA26">
        <v>1127</v>
      </c>
      <c r="CB26">
        <v>290</v>
      </c>
      <c r="CC26">
        <v>255.33</v>
      </c>
      <c r="CD26">
        <v>285</v>
      </c>
      <c r="CE26">
        <v>8442.2000000000007</v>
      </c>
      <c r="CF26">
        <v>254.99</v>
      </c>
      <c r="CG26">
        <v>0.34</v>
      </c>
      <c r="CH26">
        <v>300</v>
      </c>
      <c r="CI26">
        <v>24.1</v>
      </c>
      <c r="CJ26">
        <v>258.48089369148801</v>
      </c>
      <c r="CK26">
        <v>1.3598164753388799</v>
      </c>
      <c r="CL26">
        <v>-2.9453128807265401</v>
      </c>
      <c r="CM26">
        <v>1.0169170776766701</v>
      </c>
      <c r="CN26">
        <v>0.23052918411286699</v>
      </c>
      <c r="CO26">
        <v>-6.0189105672969999E-3</v>
      </c>
      <c r="CP26">
        <v>290</v>
      </c>
      <c r="CQ26">
        <v>256.14</v>
      </c>
      <c r="CR26">
        <v>885</v>
      </c>
      <c r="CS26">
        <v>8426.17</v>
      </c>
      <c r="CT26">
        <v>254.99</v>
      </c>
      <c r="CU26">
        <v>1.1499999999999999</v>
      </c>
      <c r="DI26">
        <f t="shared" si="46"/>
        <v>1200.19</v>
      </c>
      <c r="DJ26">
        <f t="shared" si="47"/>
        <v>1026.085644879257</v>
      </c>
      <c r="DK26">
        <f t="shared" si="48"/>
        <v>0.85493600586511875</v>
      </c>
      <c r="DL26">
        <f t="shared" si="49"/>
        <v>0.1884264913196792</v>
      </c>
      <c r="DM26">
        <v>2</v>
      </c>
      <c r="DN26">
        <v>0.5</v>
      </c>
      <c r="DO26" t="s">
        <v>439</v>
      </c>
      <c r="DP26">
        <v>2</v>
      </c>
      <c r="DQ26" t="b">
        <v>1</v>
      </c>
      <c r="DR26">
        <v>1661381613</v>
      </c>
      <c r="DS26">
        <v>408.03500000000003</v>
      </c>
      <c r="DT26">
        <v>408.86799999999999</v>
      </c>
      <c r="DU26">
        <v>24.577100000000002</v>
      </c>
      <c r="DV26">
        <v>23.900700000000001</v>
      </c>
      <c r="DW26">
        <v>410.68799999999999</v>
      </c>
      <c r="DX26">
        <v>24.352799999999998</v>
      </c>
      <c r="DY26">
        <v>699.93299999999999</v>
      </c>
      <c r="DZ26">
        <v>100.598</v>
      </c>
      <c r="EA26">
        <v>7.8416899999999998E-2</v>
      </c>
      <c r="EB26">
        <v>40.109900000000003</v>
      </c>
      <c r="EC26">
        <v>41.316699999999997</v>
      </c>
      <c r="ED26">
        <v>999.9</v>
      </c>
      <c r="EE26">
        <v>0</v>
      </c>
      <c r="EF26">
        <v>0</v>
      </c>
      <c r="EG26">
        <v>9000.6200000000008</v>
      </c>
      <c r="EH26">
        <v>0</v>
      </c>
      <c r="EI26">
        <v>2.2241399999999998</v>
      </c>
      <c r="EJ26">
        <v>-0.83325199999999999</v>
      </c>
      <c r="EK26">
        <v>418.31599999999997</v>
      </c>
      <c r="EL26">
        <v>418.88</v>
      </c>
      <c r="EM26">
        <v>0.67640500000000003</v>
      </c>
      <c r="EN26">
        <v>408.86799999999999</v>
      </c>
      <c r="EO26">
        <v>23.900700000000001</v>
      </c>
      <c r="EP26">
        <v>2.47241</v>
      </c>
      <c r="EQ26">
        <v>2.4043700000000001</v>
      </c>
      <c r="ER26">
        <v>20.846</v>
      </c>
      <c r="ES26">
        <v>20.3932</v>
      </c>
      <c r="ET26">
        <v>1200.19</v>
      </c>
      <c r="EU26">
        <v>0.50004999999999999</v>
      </c>
      <c r="EV26">
        <v>0.49994899999999998</v>
      </c>
      <c r="EW26">
        <v>0</v>
      </c>
      <c r="EX26">
        <v>229.392</v>
      </c>
      <c r="EY26">
        <v>5.0003000000000002</v>
      </c>
      <c r="EZ26">
        <v>2516.87</v>
      </c>
      <c r="FA26">
        <v>12020.2</v>
      </c>
      <c r="FB26">
        <v>44.5</v>
      </c>
      <c r="FC26">
        <v>45.375</v>
      </c>
      <c r="FD26">
        <v>45.375</v>
      </c>
      <c r="FE26">
        <v>45.625</v>
      </c>
      <c r="FF26">
        <v>47.061999999999998</v>
      </c>
      <c r="FG26">
        <v>597.65</v>
      </c>
      <c r="FH26">
        <v>597.53</v>
      </c>
      <c r="FI26">
        <v>0</v>
      </c>
      <c r="FJ26">
        <v>24</v>
      </c>
      <c r="FK26">
        <v>0</v>
      </c>
      <c r="FL26">
        <v>236.77176</v>
      </c>
      <c r="FM26">
        <v>-119.47653834087799</v>
      </c>
      <c r="FN26">
        <v>-1369.00384477846</v>
      </c>
      <c r="FO26">
        <v>2600.4191999999998</v>
      </c>
      <c r="FP26">
        <v>15</v>
      </c>
      <c r="FQ26">
        <v>1661381315.0999999</v>
      </c>
      <c r="FR26" t="s">
        <v>473</v>
      </c>
      <c r="FS26">
        <v>1661381315.0999999</v>
      </c>
      <c r="FT26">
        <v>1661381315.0999999</v>
      </c>
      <c r="FU26">
        <v>10</v>
      </c>
      <c r="FV26">
        <v>-0.113</v>
      </c>
      <c r="FW26">
        <v>8.0000000000000002E-3</v>
      </c>
      <c r="FX26">
        <v>-2.6539999999999999</v>
      </c>
      <c r="FY26">
        <v>0.20300000000000001</v>
      </c>
      <c r="FZ26">
        <v>410</v>
      </c>
      <c r="GA26">
        <v>24</v>
      </c>
      <c r="GB26">
        <v>0.69</v>
      </c>
      <c r="GC26">
        <v>0.21</v>
      </c>
      <c r="GD26">
        <v>-2.0177552380952399E-2</v>
      </c>
      <c r="GE26">
        <v>-6.9684648155844098</v>
      </c>
      <c r="GF26">
        <v>0.74188532414121899</v>
      </c>
      <c r="GG26">
        <v>0</v>
      </c>
      <c r="GH26">
        <v>232.094057142857</v>
      </c>
      <c r="GI26">
        <v>69.459734233911703</v>
      </c>
      <c r="GJ26">
        <v>26.484236333490198</v>
      </c>
      <c r="GK26">
        <v>0</v>
      </c>
      <c r="GL26">
        <v>0.65416271428571404</v>
      </c>
      <c r="GM26">
        <v>4.4878753246755297E-2</v>
      </c>
      <c r="GN26">
        <v>8.7626110869548704E-3</v>
      </c>
      <c r="GO26">
        <v>1</v>
      </c>
      <c r="GP26">
        <v>1</v>
      </c>
      <c r="GQ26">
        <v>3</v>
      </c>
      <c r="GR26" t="s">
        <v>441</v>
      </c>
      <c r="GS26">
        <v>3.3320799999999999</v>
      </c>
      <c r="GT26">
        <v>2.8170299999999999</v>
      </c>
      <c r="GU26">
        <v>0.10048</v>
      </c>
      <c r="GV26">
        <v>0.10011299999999999</v>
      </c>
      <c r="GW26">
        <v>0.11766600000000001</v>
      </c>
      <c r="GX26">
        <v>0.115133</v>
      </c>
      <c r="GY26">
        <v>31423.7</v>
      </c>
      <c r="GZ26">
        <v>28435.8</v>
      </c>
      <c r="HA26">
        <v>31165</v>
      </c>
      <c r="HB26">
        <v>28927.3</v>
      </c>
      <c r="HC26">
        <v>36639.4</v>
      </c>
      <c r="HD26">
        <v>34820.400000000001</v>
      </c>
      <c r="HE26">
        <v>44190.9</v>
      </c>
      <c r="HF26">
        <v>42022.7</v>
      </c>
      <c r="HG26">
        <v>2.3831199999999999</v>
      </c>
      <c r="HH26">
        <v>2.3818999999999999</v>
      </c>
      <c r="HI26">
        <v>0.443712</v>
      </c>
      <c r="HJ26">
        <v>0</v>
      </c>
      <c r="HK26">
        <v>34.1858</v>
      </c>
      <c r="HL26">
        <v>999.9</v>
      </c>
      <c r="HM26">
        <v>54.877000000000002</v>
      </c>
      <c r="HN26">
        <v>30.161999999999999</v>
      </c>
      <c r="HO26">
        <v>23.456</v>
      </c>
      <c r="HP26">
        <v>51.461199999999998</v>
      </c>
      <c r="HQ26">
        <v>33.930300000000003</v>
      </c>
      <c r="HR26">
        <v>2</v>
      </c>
      <c r="HS26">
        <v>3.6344000000000001E-2</v>
      </c>
      <c r="HT26">
        <v>-6.6666699999999999</v>
      </c>
      <c r="HU26">
        <v>20.121300000000002</v>
      </c>
      <c r="HV26">
        <v>5.2256799999999997</v>
      </c>
      <c r="HW26">
        <v>11.986000000000001</v>
      </c>
      <c r="HX26">
        <v>4.9918500000000003</v>
      </c>
      <c r="HY26">
        <v>3.29575</v>
      </c>
      <c r="HZ26">
        <v>9999</v>
      </c>
      <c r="IA26">
        <v>4.9000000000000004</v>
      </c>
      <c r="IB26">
        <v>8994.6</v>
      </c>
      <c r="IC26">
        <v>-29377.1</v>
      </c>
      <c r="ID26">
        <v>1.8776999999999999</v>
      </c>
      <c r="IE26">
        <v>1.8765400000000001</v>
      </c>
      <c r="IF26">
        <v>1.8751500000000001</v>
      </c>
      <c r="IG26">
        <v>1.8771599999999999</v>
      </c>
      <c r="IH26">
        <v>1.87792</v>
      </c>
      <c r="II26">
        <v>1.87544</v>
      </c>
      <c r="IJ26">
        <v>1.8794299999999999</v>
      </c>
      <c r="IK26">
        <v>1.8809499999999999</v>
      </c>
      <c r="IL26">
        <v>5</v>
      </c>
      <c r="IM26">
        <v>0</v>
      </c>
      <c r="IN26">
        <v>0</v>
      </c>
      <c r="IO26">
        <v>0</v>
      </c>
      <c r="IP26" t="s">
        <v>442</v>
      </c>
      <c r="IQ26" t="s">
        <v>443</v>
      </c>
      <c r="IR26" t="s">
        <v>444</v>
      </c>
      <c r="IS26" t="s">
        <v>445</v>
      </c>
      <c r="IT26" t="s">
        <v>445</v>
      </c>
      <c r="IU26" t="s">
        <v>444</v>
      </c>
      <c r="IV26">
        <v>0</v>
      </c>
      <c r="IW26">
        <v>100</v>
      </c>
      <c r="IX26">
        <v>100</v>
      </c>
      <c r="IY26">
        <v>-2.653</v>
      </c>
      <c r="IZ26">
        <v>0.2243</v>
      </c>
      <c r="JA26">
        <v>-2.6535500000000001</v>
      </c>
      <c r="JB26">
        <v>0</v>
      </c>
      <c r="JC26">
        <v>0</v>
      </c>
      <c r="JD26">
        <v>0</v>
      </c>
      <c r="JE26">
        <v>-0.21335521561022799</v>
      </c>
      <c r="JF26">
        <v>-4.04678581008747E-3</v>
      </c>
      <c r="JG26">
        <v>1.0821509135867399E-3</v>
      </c>
      <c r="JH26">
        <v>-7.3057732816702703E-6</v>
      </c>
      <c r="JI26">
        <v>2</v>
      </c>
      <c r="JJ26">
        <v>9</v>
      </c>
      <c r="JK26">
        <v>2</v>
      </c>
      <c r="JL26">
        <v>33</v>
      </c>
      <c r="JM26">
        <v>5</v>
      </c>
      <c r="JN26">
        <v>5</v>
      </c>
      <c r="JO26">
        <v>0.158691</v>
      </c>
      <c r="JP26">
        <v>4.99878</v>
      </c>
      <c r="JQ26">
        <v>2.2485400000000002</v>
      </c>
      <c r="JR26">
        <v>2.5988799999999999</v>
      </c>
      <c r="JS26">
        <v>2.19482</v>
      </c>
      <c r="JT26">
        <v>2.4316399999999998</v>
      </c>
      <c r="JU26">
        <v>33.221600000000002</v>
      </c>
      <c r="JV26">
        <v>24.2364</v>
      </c>
      <c r="JW26">
        <v>2</v>
      </c>
      <c r="JX26">
        <v>735.89200000000005</v>
      </c>
      <c r="JY26">
        <v>803.94299999999998</v>
      </c>
      <c r="JZ26">
        <v>45.220799999999997</v>
      </c>
      <c r="KA26">
        <v>27.825399999999998</v>
      </c>
      <c r="KB26">
        <v>30.001000000000001</v>
      </c>
      <c r="KC26">
        <v>27.429600000000001</v>
      </c>
      <c r="KD26">
        <v>27.387599999999999</v>
      </c>
      <c r="KE26">
        <v>-1</v>
      </c>
      <c r="KF26">
        <v>0</v>
      </c>
      <c r="KG26">
        <v>100</v>
      </c>
      <c r="KH26">
        <v>51.916600000000003</v>
      </c>
      <c r="KI26">
        <v>420</v>
      </c>
      <c r="KJ26">
        <v>24.7013</v>
      </c>
      <c r="KK26">
        <v>99.578299999999999</v>
      </c>
      <c r="KL26">
        <v>96.343800000000002</v>
      </c>
    </row>
    <row r="27" spans="1:298" x14ac:dyDescent="0.2">
      <c r="A27">
        <v>11</v>
      </c>
      <c r="B27">
        <v>1661381994</v>
      </c>
      <c r="C27">
        <v>2504</v>
      </c>
      <c r="D27" t="s">
        <v>486</v>
      </c>
      <c r="E27" t="s">
        <v>487</v>
      </c>
      <c r="F27" t="s">
        <v>435</v>
      </c>
      <c r="H27" t="s">
        <v>436</v>
      </c>
      <c r="J27">
        <v>1661381994</v>
      </c>
      <c r="K27">
        <f t="shared" si="0"/>
        <v>2.8310822145390861E-3</v>
      </c>
      <c r="L27">
        <f t="shared" si="1"/>
        <v>2.8310822145390859</v>
      </c>
      <c r="M27">
        <f t="shared" si="2"/>
        <v>9.4545330501131356E-2</v>
      </c>
      <c r="N27">
        <f t="shared" si="3"/>
        <v>409.78300000000002</v>
      </c>
      <c r="O27">
        <f t="shared" si="4"/>
        <v>362.37778685977867</v>
      </c>
      <c r="P27">
        <f t="shared" si="5"/>
        <v>36.485132218908213</v>
      </c>
      <c r="Q27">
        <f t="shared" si="6"/>
        <v>41.2580116061201</v>
      </c>
      <c r="R27">
        <f t="shared" si="7"/>
        <v>4.0352097509361695E-2</v>
      </c>
      <c r="S27">
        <f t="shared" si="8"/>
        <v>2.8508988811853255</v>
      </c>
      <c r="T27">
        <f t="shared" si="9"/>
        <v>4.0037462704579668E-2</v>
      </c>
      <c r="U27">
        <f t="shared" si="10"/>
        <v>2.5051478245862777E-2</v>
      </c>
      <c r="V27">
        <f t="shared" si="11"/>
        <v>226.14788135197989</v>
      </c>
      <c r="W27">
        <f t="shared" si="12"/>
        <v>43.529935065513541</v>
      </c>
      <c r="X27">
        <f t="shared" si="13"/>
        <v>44.0672</v>
      </c>
      <c r="Y27">
        <f t="shared" si="14"/>
        <v>9.1843983815719135</v>
      </c>
      <c r="Z27">
        <f t="shared" si="15"/>
        <v>28.628899114146954</v>
      </c>
      <c r="AA27">
        <f t="shared" si="16"/>
        <v>2.4773554060943197</v>
      </c>
      <c r="AB27">
        <f t="shared" si="17"/>
        <v>8.6533380002381435</v>
      </c>
      <c r="AC27">
        <f t="shared" si="18"/>
        <v>6.7070429754775933</v>
      </c>
      <c r="AD27">
        <f t="shared" si="19"/>
        <v>-124.8507256611737</v>
      </c>
      <c r="AE27">
        <f t="shared" si="20"/>
        <v>-175.64568639935922</v>
      </c>
      <c r="AF27">
        <f t="shared" si="21"/>
        <v>-15.61248923535555</v>
      </c>
      <c r="AG27">
        <f t="shared" si="22"/>
        <v>-89.961019943908582</v>
      </c>
      <c r="AH27">
        <f t="shared" si="23"/>
        <v>8.5110570831884988E-2</v>
      </c>
      <c r="AI27">
        <f t="shared" si="24"/>
        <v>2.8332237041754604</v>
      </c>
      <c r="AJ27">
        <f t="shared" si="25"/>
        <v>9.4545330501131356E-2</v>
      </c>
      <c r="AK27">
        <v>420.61662729035299</v>
      </c>
      <c r="AL27">
        <v>420.10080606060598</v>
      </c>
      <c r="AM27">
        <v>0.13323083863871801</v>
      </c>
      <c r="AN27">
        <v>66.999761371078307</v>
      </c>
      <c r="AO27">
        <f t="shared" si="26"/>
        <v>2.8310822145390859</v>
      </c>
      <c r="AP27">
        <v>23.817091614763701</v>
      </c>
      <c r="AQ27">
        <v>24.605936969697002</v>
      </c>
      <c r="AR27">
        <v>1.3403115304954001E-5</v>
      </c>
      <c r="AS27">
        <v>78.625474062238695</v>
      </c>
      <c r="AT27">
        <v>3</v>
      </c>
      <c r="AU27">
        <v>0</v>
      </c>
      <c r="AV27">
        <f t="shared" si="27"/>
        <v>1</v>
      </c>
      <c r="AW27">
        <f t="shared" si="28"/>
        <v>0</v>
      </c>
      <c r="AX27">
        <f t="shared" si="29"/>
        <v>45685.62602372207</v>
      </c>
      <c r="AY27" t="s">
        <v>437</v>
      </c>
      <c r="AZ27">
        <v>7884.38</v>
      </c>
      <c r="BA27">
        <v>226.021923076923</v>
      </c>
      <c r="BB27">
        <v>1172.3882601960399</v>
      </c>
      <c r="BC27">
        <f t="shared" si="30"/>
        <v>0.80721239648106935</v>
      </c>
      <c r="BD27">
        <v>-1.94099352849882</v>
      </c>
      <c r="BE27" t="s">
        <v>488</v>
      </c>
      <c r="BF27">
        <v>8450.8799999999992</v>
      </c>
      <c r="BG27">
        <v>236.43404000000001</v>
      </c>
      <c r="BH27">
        <v>252.65</v>
      </c>
      <c r="BI27">
        <f t="shared" si="31"/>
        <v>6.4183494953492959E-2</v>
      </c>
      <c r="BJ27">
        <v>0.5</v>
      </c>
      <c r="BK27">
        <f t="shared" si="32"/>
        <v>1026.0857955191607</v>
      </c>
      <c r="BL27">
        <f t="shared" si="33"/>
        <v>9.4545330501131356E-2</v>
      </c>
      <c r="BM27">
        <f t="shared" si="34"/>
        <v>32.928886239277432</v>
      </c>
      <c r="BN27">
        <f t="shared" si="35"/>
        <v>1.9837901156891523E-3</v>
      </c>
      <c r="BO27">
        <f t="shared" si="36"/>
        <v>3.6403651699823469</v>
      </c>
      <c r="BP27">
        <f t="shared" si="37"/>
        <v>132.81209805796365</v>
      </c>
      <c r="BQ27" t="s">
        <v>489</v>
      </c>
      <c r="BR27">
        <v>193.26</v>
      </c>
      <c r="BS27">
        <f t="shared" si="38"/>
        <v>193.26</v>
      </c>
      <c r="BT27">
        <f t="shared" si="39"/>
        <v>0.23506827627152194</v>
      </c>
      <c r="BU27">
        <f t="shared" si="40"/>
        <v>0.27304192625021034</v>
      </c>
      <c r="BV27">
        <f t="shared" si="41"/>
        <v>0.93934400383039807</v>
      </c>
      <c r="BW27">
        <f t="shared" si="42"/>
        <v>0.60897976398538067</v>
      </c>
      <c r="BX27">
        <f t="shared" si="43"/>
        <v>0.97186282322325956</v>
      </c>
      <c r="BY27">
        <f t="shared" si="44"/>
        <v>0.22318310285234583</v>
      </c>
      <c r="BZ27">
        <f t="shared" si="45"/>
        <v>0.77681689714765412</v>
      </c>
      <c r="CA27">
        <v>1129</v>
      </c>
      <c r="CB27">
        <v>290</v>
      </c>
      <c r="CC27">
        <v>252.65</v>
      </c>
      <c r="CD27">
        <v>125</v>
      </c>
      <c r="CE27">
        <v>8450.8799999999992</v>
      </c>
      <c r="CF27">
        <v>252.59</v>
      </c>
      <c r="CG27">
        <v>0.06</v>
      </c>
      <c r="CH27">
        <v>300</v>
      </c>
      <c r="CI27">
        <v>24.2</v>
      </c>
      <c r="CJ27">
        <v>249.812526486894</v>
      </c>
      <c r="CK27">
        <v>1.2255056246471301</v>
      </c>
      <c r="CL27">
        <v>2.3454675544578598</v>
      </c>
      <c r="CM27">
        <v>0.91578327283066696</v>
      </c>
      <c r="CN27">
        <v>0.18980405260122299</v>
      </c>
      <c r="CO27">
        <v>-6.014510567297E-3</v>
      </c>
      <c r="CP27">
        <v>290</v>
      </c>
      <c r="CQ27">
        <v>255.33</v>
      </c>
      <c r="CR27">
        <v>865</v>
      </c>
      <c r="CS27">
        <v>8419.93</v>
      </c>
      <c r="CT27">
        <v>252.6</v>
      </c>
      <c r="CU27">
        <v>2.73</v>
      </c>
      <c r="DI27">
        <f t="shared" si="46"/>
        <v>1200.19</v>
      </c>
      <c r="DJ27">
        <f t="shared" si="47"/>
        <v>1026.0857955191607</v>
      </c>
      <c r="DK27">
        <f t="shared" si="48"/>
        <v>0.85493613137849889</v>
      </c>
      <c r="DL27">
        <f t="shared" si="49"/>
        <v>0.18842673356050282</v>
      </c>
      <c r="DM27">
        <v>2</v>
      </c>
      <c r="DN27">
        <v>0.5</v>
      </c>
      <c r="DO27" t="s">
        <v>439</v>
      </c>
      <c r="DP27">
        <v>2</v>
      </c>
      <c r="DQ27" t="b">
        <v>1</v>
      </c>
      <c r="DR27">
        <v>1661381994</v>
      </c>
      <c r="DS27">
        <v>409.78300000000002</v>
      </c>
      <c r="DT27">
        <v>410.13900000000001</v>
      </c>
      <c r="DU27">
        <v>24.605599999999999</v>
      </c>
      <c r="DV27">
        <v>23.816099999999999</v>
      </c>
      <c r="DW27">
        <v>412.43700000000001</v>
      </c>
      <c r="DX27">
        <v>24.380299999999998</v>
      </c>
      <c r="DY27">
        <v>700.06600000000003</v>
      </c>
      <c r="DZ27">
        <v>100.604</v>
      </c>
      <c r="EA27">
        <v>7.8584699999999993E-2</v>
      </c>
      <c r="EB27">
        <v>42.924399999999999</v>
      </c>
      <c r="EC27">
        <v>44.0672</v>
      </c>
      <c r="ED27">
        <v>999.9</v>
      </c>
      <c r="EE27">
        <v>0</v>
      </c>
      <c r="EF27">
        <v>0</v>
      </c>
      <c r="EG27">
        <v>9017.5</v>
      </c>
      <c r="EH27">
        <v>0</v>
      </c>
      <c r="EI27">
        <v>2.1671100000000001</v>
      </c>
      <c r="EJ27">
        <v>-0.35598800000000003</v>
      </c>
      <c r="EK27">
        <v>420.12</v>
      </c>
      <c r="EL27">
        <v>420.14499999999998</v>
      </c>
      <c r="EM27">
        <v>0.78949400000000003</v>
      </c>
      <c r="EN27">
        <v>410.13900000000001</v>
      </c>
      <c r="EO27">
        <v>23.816099999999999</v>
      </c>
      <c r="EP27">
        <v>2.4754299999999998</v>
      </c>
      <c r="EQ27">
        <v>2.3959999999999999</v>
      </c>
      <c r="ER27">
        <v>20.8658</v>
      </c>
      <c r="ES27">
        <v>20.3368</v>
      </c>
      <c r="ET27">
        <v>1200.19</v>
      </c>
      <c r="EU27">
        <v>0.50004599999999999</v>
      </c>
      <c r="EV27">
        <v>0.49995400000000001</v>
      </c>
      <c r="EW27">
        <v>0</v>
      </c>
      <c r="EX27">
        <v>236.60499999999999</v>
      </c>
      <c r="EY27">
        <v>5.0003000000000002</v>
      </c>
      <c r="EZ27">
        <v>2596.8200000000002</v>
      </c>
      <c r="FA27">
        <v>12020.2</v>
      </c>
      <c r="FB27">
        <v>45.375</v>
      </c>
      <c r="FC27">
        <v>46.125</v>
      </c>
      <c r="FD27">
        <v>46.186999999999998</v>
      </c>
      <c r="FE27">
        <v>46.436999999999998</v>
      </c>
      <c r="FF27">
        <v>48</v>
      </c>
      <c r="FG27">
        <v>597.65</v>
      </c>
      <c r="FH27">
        <v>597.54</v>
      </c>
      <c r="FI27">
        <v>0</v>
      </c>
      <c r="FJ27">
        <v>377.40000009536698</v>
      </c>
      <c r="FK27">
        <v>0</v>
      </c>
      <c r="FL27">
        <v>236.43404000000001</v>
      </c>
      <c r="FM27">
        <v>1.16761538951843</v>
      </c>
      <c r="FN27">
        <v>7.7184614990207701</v>
      </c>
      <c r="FO27">
        <v>2595.1943999999999</v>
      </c>
      <c r="FP27">
        <v>15</v>
      </c>
      <c r="FQ27">
        <v>1661381315.0999999</v>
      </c>
      <c r="FR27" t="s">
        <v>473</v>
      </c>
      <c r="FS27">
        <v>1661381315.0999999</v>
      </c>
      <c r="FT27">
        <v>1661381315.0999999</v>
      </c>
      <c r="FU27">
        <v>10</v>
      </c>
      <c r="FV27">
        <v>-0.113</v>
      </c>
      <c r="FW27">
        <v>8.0000000000000002E-3</v>
      </c>
      <c r="FX27">
        <v>-2.6539999999999999</v>
      </c>
      <c r="FY27">
        <v>0.20300000000000001</v>
      </c>
      <c r="FZ27">
        <v>410</v>
      </c>
      <c r="GA27">
        <v>24</v>
      </c>
      <c r="GB27">
        <v>0.69</v>
      </c>
      <c r="GC27">
        <v>0.21</v>
      </c>
      <c r="GD27">
        <v>-0.62746352380952397</v>
      </c>
      <c r="GE27">
        <v>-2.1196970649350702</v>
      </c>
      <c r="GF27">
        <v>0.30217722898855498</v>
      </c>
      <c r="GG27">
        <v>0</v>
      </c>
      <c r="GH27">
        <v>236.35814705882399</v>
      </c>
      <c r="GI27">
        <v>0.86730328278952695</v>
      </c>
      <c r="GJ27">
        <v>0.184370332619361</v>
      </c>
      <c r="GK27">
        <v>1</v>
      </c>
      <c r="GL27">
        <v>0.78547971428571395</v>
      </c>
      <c r="GM27">
        <v>2.07363116883112E-2</v>
      </c>
      <c r="GN27">
        <v>2.2869175166348298E-3</v>
      </c>
      <c r="GO27">
        <v>1</v>
      </c>
      <c r="GP27">
        <v>2</v>
      </c>
      <c r="GQ27">
        <v>3</v>
      </c>
      <c r="GR27" t="s">
        <v>450</v>
      </c>
      <c r="GS27">
        <v>3.3321399999999999</v>
      </c>
      <c r="GT27">
        <v>2.8173300000000001</v>
      </c>
      <c r="GU27">
        <v>0.10075000000000001</v>
      </c>
      <c r="GV27">
        <v>0.10029299999999999</v>
      </c>
      <c r="GW27">
        <v>0.117697</v>
      </c>
      <c r="GX27">
        <v>0.11479200000000001</v>
      </c>
      <c r="GY27">
        <v>31403.3</v>
      </c>
      <c r="GZ27">
        <v>28418.400000000001</v>
      </c>
      <c r="HA27">
        <v>31155.7</v>
      </c>
      <c r="HB27">
        <v>28917.200000000001</v>
      </c>
      <c r="HC27">
        <v>36627.800000000003</v>
      </c>
      <c r="HD27">
        <v>34821.699999999997</v>
      </c>
      <c r="HE27">
        <v>44177.5</v>
      </c>
      <c r="HF27">
        <v>42008.3</v>
      </c>
      <c r="HG27">
        <v>2.3800699999999999</v>
      </c>
      <c r="HH27">
        <v>2.3771</v>
      </c>
      <c r="HI27">
        <v>0.48722300000000002</v>
      </c>
      <c r="HJ27">
        <v>0</v>
      </c>
      <c r="HK27">
        <v>36.267499999999998</v>
      </c>
      <c r="HL27">
        <v>999.9</v>
      </c>
      <c r="HM27">
        <v>54.981000000000002</v>
      </c>
      <c r="HN27">
        <v>30.100999999999999</v>
      </c>
      <c r="HO27">
        <v>23.4194</v>
      </c>
      <c r="HP27">
        <v>51.371200000000002</v>
      </c>
      <c r="HQ27">
        <v>33.834099999999999</v>
      </c>
      <c r="HR27">
        <v>2</v>
      </c>
      <c r="HS27">
        <v>5.1768300000000003E-2</v>
      </c>
      <c r="HT27">
        <v>-6.08291</v>
      </c>
      <c r="HU27">
        <v>20.146100000000001</v>
      </c>
      <c r="HV27">
        <v>5.2234299999999996</v>
      </c>
      <c r="HW27">
        <v>11.986000000000001</v>
      </c>
      <c r="HX27">
        <v>4.9917999999999996</v>
      </c>
      <c r="HY27">
        <v>3.2959299999999998</v>
      </c>
      <c r="HZ27">
        <v>9999</v>
      </c>
      <c r="IA27">
        <v>5</v>
      </c>
      <c r="IB27">
        <v>8994.6</v>
      </c>
      <c r="IC27">
        <v>-29377.1</v>
      </c>
      <c r="ID27">
        <v>1.8775999999999999</v>
      </c>
      <c r="IE27">
        <v>1.87653</v>
      </c>
      <c r="IF27">
        <v>1.8751500000000001</v>
      </c>
      <c r="IG27">
        <v>1.8771500000000001</v>
      </c>
      <c r="IH27">
        <v>1.8778999999999999</v>
      </c>
      <c r="II27">
        <v>1.87534</v>
      </c>
      <c r="IJ27">
        <v>1.8794299999999999</v>
      </c>
      <c r="IK27">
        <v>1.8809499999999999</v>
      </c>
      <c r="IL27">
        <v>5</v>
      </c>
      <c r="IM27">
        <v>0</v>
      </c>
      <c r="IN27">
        <v>0</v>
      </c>
      <c r="IO27">
        <v>0</v>
      </c>
      <c r="IP27" t="s">
        <v>442</v>
      </c>
      <c r="IQ27" t="s">
        <v>443</v>
      </c>
      <c r="IR27" t="s">
        <v>444</v>
      </c>
      <c r="IS27" t="s">
        <v>445</v>
      </c>
      <c r="IT27" t="s">
        <v>445</v>
      </c>
      <c r="IU27" t="s">
        <v>444</v>
      </c>
      <c r="IV27">
        <v>0</v>
      </c>
      <c r="IW27">
        <v>100</v>
      </c>
      <c r="IX27">
        <v>100</v>
      </c>
      <c r="IY27">
        <v>-2.6539999999999999</v>
      </c>
      <c r="IZ27">
        <v>0.2253</v>
      </c>
      <c r="JA27">
        <v>-2.6535500000000001</v>
      </c>
      <c r="JB27">
        <v>0</v>
      </c>
      <c r="JC27">
        <v>0</v>
      </c>
      <c r="JD27">
        <v>0</v>
      </c>
      <c r="JE27">
        <v>-0.21335521561022799</v>
      </c>
      <c r="JF27">
        <v>-4.04678581008747E-3</v>
      </c>
      <c r="JG27">
        <v>1.0821509135867399E-3</v>
      </c>
      <c r="JH27">
        <v>-7.3057732816702703E-6</v>
      </c>
      <c r="JI27">
        <v>2</v>
      </c>
      <c r="JJ27">
        <v>9</v>
      </c>
      <c r="JK27">
        <v>2</v>
      </c>
      <c r="JL27">
        <v>33</v>
      </c>
      <c r="JM27">
        <v>11.3</v>
      </c>
      <c r="JN27">
        <v>11.3</v>
      </c>
      <c r="JO27">
        <v>0.158691</v>
      </c>
      <c r="JP27">
        <v>4.99878</v>
      </c>
      <c r="JQ27">
        <v>2.2485400000000002</v>
      </c>
      <c r="JR27">
        <v>2.5976599999999999</v>
      </c>
      <c r="JS27">
        <v>2.19482</v>
      </c>
      <c r="JT27">
        <v>2.4475099999999999</v>
      </c>
      <c r="JU27">
        <v>33.266300000000001</v>
      </c>
      <c r="JV27">
        <v>24.253900000000002</v>
      </c>
      <c r="JW27">
        <v>2</v>
      </c>
      <c r="JX27">
        <v>736.61099999999999</v>
      </c>
      <c r="JY27">
        <v>802.75199999999995</v>
      </c>
      <c r="JZ27">
        <v>48.401499999999999</v>
      </c>
      <c r="KA27">
        <v>28.133500000000002</v>
      </c>
      <c r="KB27">
        <v>30.000299999999999</v>
      </c>
      <c r="KC27">
        <v>27.680299999999999</v>
      </c>
      <c r="KD27">
        <v>27.635300000000001</v>
      </c>
      <c r="KE27">
        <v>-1</v>
      </c>
      <c r="KF27">
        <v>0</v>
      </c>
      <c r="KG27">
        <v>100</v>
      </c>
      <c r="KH27">
        <v>48.452399999999997</v>
      </c>
      <c r="KI27">
        <v>420</v>
      </c>
      <c r="KJ27">
        <v>24.7013</v>
      </c>
      <c r="KK27">
        <v>99.548299999999998</v>
      </c>
      <c r="KL27">
        <v>96.310400000000001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2024-06-07T17:45:10Z</dcterms:created>
  <dcterms:modified xsi:type="dcterms:W3CDTF">2024-06-10T23:39:02Z</dcterms:modified>
</cp:coreProperties>
</file>