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2024-08-10_lily_redwood/"/>
    </mc:Choice>
  </mc:AlternateContent>
  <xr:revisionPtr revIDLastSave="0" documentId="13_ncr:1_{B05024BD-350C-9149-BAB9-14241FBC96B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" l="1"/>
  <c r="CZ25" i="1"/>
  <c r="CX25" i="1"/>
  <c r="CY25" i="1" s="1"/>
  <c r="AZ25" i="1" s="1"/>
  <c r="BB25" i="1" s="1"/>
  <c r="BM25" i="1"/>
  <c r="BL25" i="1"/>
  <c r="BH25" i="1"/>
  <c r="BK25" i="1" s="1"/>
  <c r="BD25" i="1"/>
  <c r="AX25" i="1"/>
  <c r="AR25" i="1"/>
  <c r="BE25" i="1" s="1"/>
  <c r="AM25" i="1"/>
  <c r="AK25" i="1"/>
  <c r="O25" i="1" s="1"/>
  <c r="AC25" i="1"/>
  <c r="AB25" i="1"/>
  <c r="AA25" i="1"/>
  <c r="T25" i="1"/>
  <c r="DA24" i="1"/>
  <c r="W24" i="1" s="1"/>
  <c r="CZ24" i="1"/>
  <c r="CY24" i="1" s="1"/>
  <c r="AZ24" i="1" s="1"/>
  <c r="BB24" i="1" s="1"/>
  <c r="CX24" i="1"/>
  <c r="BN24" i="1"/>
  <c r="BO24" i="1" s="1"/>
  <c r="BM24" i="1"/>
  <c r="BL24" i="1"/>
  <c r="BK24" i="1"/>
  <c r="BJ24" i="1"/>
  <c r="BI24" i="1"/>
  <c r="BH24" i="1"/>
  <c r="BE24" i="1"/>
  <c r="BD24" i="1"/>
  <c r="AX24" i="1"/>
  <c r="AR24" i="1"/>
  <c r="AM24" i="1"/>
  <c r="AK24" i="1"/>
  <c r="O24" i="1" s="1"/>
  <c r="AC24" i="1"/>
  <c r="AB24" i="1"/>
  <c r="AA24" i="1"/>
  <c r="T24" i="1"/>
  <c r="R24" i="1"/>
  <c r="DA23" i="1"/>
  <c r="CZ23" i="1"/>
  <c r="CY23" i="1"/>
  <c r="AZ23" i="1" s="1"/>
  <c r="CX23" i="1"/>
  <c r="BM23" i="1"/>
  <c r="BL23" i="1"/>
  <c r="BK23" i="1"/>
  <c r="BJ23" i="1"/>
  <c r="BN23" i="1" s="1"/>
  <c r="BO23" i="1" s="1"/>
  <c r="BI23" i="1"/>
  <c r="BH23" i="1"/>
  <c r="BD23" i="1"/>
  <c r="BA23" i="1"/>
  <c r="BC23" i="1" s="1"/>
  <c r="AX23" i="1"/>
  <c r="AR23" i="1"/>
  <c r="BE23" i="1" s="1"/>
  <c r="AM23" i="1"/>
  <c r="AK23" i="1"/>
  <c r="M23" i="1" s="1"/>
  <c r="L23" i="1" s="1"/>
  <c r="AC23" i="1"/>
  <c r="AB23" i="1"/>
  <c r="AA23" i="1"/>
  <c r="W23" i="1"/>
  <c r="T23" i="1"/>
  <c r="R23" i="1"/>
  <c r="O23" i="1"/>
  <c r="N23" i="1"/>
  <c r="DA22" i="1"/>
  <c r="CZ22" i="1"/>
  <c r="CX22" i="1"/>
  <c r="CY22" i="1" s="1"/>
  <c r="AZ22" i="1" s="1"/>
  <c r="BM22" i="1"/>
  <c r="BL22" i="1"/>
  <c r="BH22" i="1"/>
  <c r="BK22" i="1" s="1"/>
  <c r="BE22" i="1"/>
  <c r="BD22" i="1"/>
  <c r="AX22" i="1"/>
  <c r="AR22" i="1"/>
  <c r="AM22" i="1"/>
  <c r="AK22" i="1" s="1"/>
  <c r="AC22" i="1"/>
  <c r="AB22" i="1"/>
  <c r="AA22" i="1" s="1"/>
  <c r="T22" i="1"/>
  <c r="DA21" i="1"/>
  <c r="CZ21" i="1"/>
  <c r="CX21" i="1"/>
  <c r="CY21" i="1" s="1"/>
  <c r="AZ21" i="1" s="1"/>
  <c r="BB21" i="1" s="1"/>
  <c r="BM21" i="1"/>
  <c r="BL21" i="1"/>
  <c r="BH21" i="1"/>
  <c r="BK21" i="1" s="1"/>
  <c r="BD21" i="1"/>
  <c r="AX21" i="1"/>
  <c r="AR21" i="1"/>
  <c r="BE21" i="1" s="1"/>
  <c r="AM21" i="1"/>
  <c r="AK21" i="1"/>
  <c r="O21" i="1" s="1"/>
  <c r="AC21" i="1"/>
  <c r="AB21" i="1"/>
  <c r="AA21" i="1"/>
  <c r="T21" i="1"/>
  <c r="DA20" i="1"/>
  <c r="W20" i="1" s="1"/>
  <c r="CZ20" i="1"/>
  <c r="CX20" i="1"/>
  <c r="CY20" i="1" s="1"/>
  <c r="AZ20" i="1" s="1"/>
  <c r="BB20" i="1" s="1"/>
  <c r="BN20" i="1"/>
  <c r="BO20" i="1" s="1"/>
  <c r="BM20" i="1"/>
  <c r="BL20" i="1"/>
  <c r="BK20" i="1"/>
  <c r="BJ20" i="1"/>
  <c r="BH20" i="1"/>
  <c r="BI20" i="1" s="1"/>
  <c r="BE20" i="1"/>
  <c r="BD20" i="1"/>
  <c r="AX20" i="1"/>
  <c r="AR20" i="1"/>
  <c r="AM20" i="1"/>
  <c r="AL20" i="1"/>
  <c r="AK20" i="1"/>
  <c r="O20" i="1" s="1"/>
  <c r="AC20" i="1"/>
  <c r="AB20" i="1"/>
  <c r="AA20" i="1" s="1"/>
  <c r="T20" i="1"/>
  <c r="R20" i="1"/>
  <c r="DA19" i="1"/>
  <c r="CZ19" i="1"/>
  <c r="CY19" i="1"/>
  <c r="AZ19" i="1" s="1"/>
  <c r="CX19" i="1"/>
  <c r="BM19" i="1"/>
  <c r="BL19" i="1"/>
  <c r="BK19" i="1"/>
  <c r="BJ19" i="1"/>
  <c r="BN19" i="1" s="1"/>
  <c r="BO19" i="1" s="1"/>
  <c r="BI19" i="1"/>
  <c r="BH19" i="1"/>
  <c r="BD19" i="1"/>
  <c r="BA19" i="1"/>
  <c r="AX19" i="1"/>
  <c r="AR19" i="1"/>
  <c r="BE19" i="1" s="1"/>
  <c r="AM19" i="1"/>
  <c r="AK19" i="1"/>
  <c r="M19" i="1" s="1"/>
  <c r="L19" i="1" s="1"/>
  <c r="AC19" i="1"/>
  <c r="AB19" i="1"/>
  <c r="AA19" i="1"/>
  <c r="W19" i="1"/>
  <c r="T19" i="1"/>
  <c r="R19" i="1"/>
  <c r="O19" i="1"/>
  <c r="N19" i="1"/>
  <c r="DA18" i="1"/>
  <c r="CZ18" i="1"/>
  <c r="CX18" i="1"/>
  <c r="CY18" i="1" s="1"/>
  <c r="AZ18" i="1" s="1"/>
  <c r="BM18" i="1"/>
  <c r="BL18" i="1"/>
  <c r="BH18" i="1"/>
  <c r="BK18" i="1" s="1"/>
  <c r="BE18" i="1"/>
  <c r="BD18" i="1"/>
  <c r="AX18" i="1"/>
  <c r="AR18" i="1"/>
  <c r="AM18" i="1"/>
  <c r="AK18" i="1" s="1"/>
  <c r="AC18" i="1"/>
  <c r="AB18" i="1"/>
  <c r="AA18" i="1" s="1"/>
  <c r="T18" i="1"/>
  <c r="DA17" i="1"/>
  <c r="CZ17" i="1"/>
  <c r="CX17" i="1"/>
  <c r="W17" i="1" s="1"/>
  <c r="BM17" i="1"/>
  <c r="BL17" i="1"/>
  <c r="BD17" i="1"/>
  <c r="AX17" i="1"/>
  <c r="AR17" i="1"/>
  <c r="BE17" i="1" s="1"/>
  <c r="BH17" i="1" s="1"/>
  <c r="AM17" i="1"/>
  <c r="AK17" i="1"/>
  <c r="O17" i="1" s="1"/>
  <c r="AC17" i="1"/>
  <c r="AB17" i="1"/>
  <c r="AA17" i="1"/>
  <c r="T17" i="1"/>
  <c r="R18" i="1" l="1"/>
  <c r="M18" i="1"/>
  <c r="L18" i="1" s="1"/>
  <c r="O18" i="1"/>
  <c r="N18" i="1"/>
  <c r="BA18" i="1" s="1"/>
  <c r="BC18" i="1" s="1"/>
  <c r="AL18" i="1"/>
  <c r="M22" i="1"/>
  <c r="L22" i="1" s="1"/>
  <c r="R22" i="1"/>
  <c r="N22" i="1"/>
  <c r="BA22" i="1" s="1"/>
  <c r="BC22" i="1" s="1"/>
  <c r="O22" i="1"/>
  <c r="AL22" i="1"/>
  <c r="BB18" i="1"/>
  <c r="U19" i="1"/>
  <c r="S19" i="1" s="1"/>
  <c r="V19" i="1" s="1"/>
  <c r="P19" i="1" s="1"/>
  <c r="Q19" i="1" s="1"/>
  <c r="AE19" i="1"/>
  <c r="BB22" i="1"/>
  <c r="AE23" i="1"/>
  <c r="BK17" i="1"/>
  <c r="BI17" i="1"/>
  <c r="BJ17" i="1"/>
  <c r="BN17" i="1" s="1"/>
  <c r="BO17" i="1" s="1"/>
  <c r="BB19" i="1"/>
  <c r="X20" i="1"/>
  <c r="Y20" i="1" s="1"/>
  <c r="BC19" i="1"/>
  <c r="BB23" i="1"/>
  <c r="X19" i="1"/>
  <c r="Y19" i="1" s="1"/>
  <c r="R17" i="1"/>
  <c r="R21" i="1"/>
  <c r="R25" i="1"/>
  <c r="AL17" i="1"/>
  <c r="AL25" i="1"/>
  <c r="M17" i="1"/>
  <c r="L17" i="1" s="1"/>
  <c r="X17" i="1" s="1"/>
  <c r="Y17" i="1" s="1"/>
  <c r="W18" i="1"/>
  <c r="BI18" i="1"/>
  <c r="M21" i="1"/>
  <c r="L21" i="1" s="1"/>
  <c r="W22" i="1"/>
  <c r="BI22" i="1"/>
  <c r="M25" i="1"/>
  <c r="L25" i="1" s="1"/>
  <c r="AL21" i="1"/>
  <c r="X23" i="1"/>
  <c r="Y23" i="1" s="1"/>
  <c r="U23" i="1" s="1"/>
  <c r="S23" i="1" s="1"/>
  <c r="V23" i="1" s="1"/>
  <c r="P23" i="1" s="1"/>
  <c r="Q23" i="1" s="1"/>
  <c r="BJ18" i="1"/>
  <c r="BN18" i="1" s="1"/>
  <c r="BO18" i="1" s="1"/>
  <c r="N21" i="1"/>
  <c r="BA21" i="1" s="1"/>
  <c r="BC21" i="1" s="1"/>
  <c r="BJ22" i="1"/>
  <c r="BN22" i="1" s="1"/>
  <c r="BO22" i="1" s="1"/>
  <c r="AL24" i="1"/>
  <c r="N25" i="1"/>
  <c r="BA25" i="1" s="1"/>
  <c r="BC25" i="1" s="1"/>
  <c r="N17" i="1"/>
  <c r="BA17" i="1" s="1"/>
  <c r="BC17" i="1" s="1"/>
  <c r="CY17" i="1"/>
  <c r="AZ17" i="1" s="1"/>
  <c r="BB17" i="1" s="1"/>
  <c r="M24" i="1"/>
  <c r="L24" i="1" s="1"/>
  <c r="W25" i="1"/>
  <c r="BI25" i="1"/>
  <c r="W21" i="1"/>
  <c r="BI21" i="1"/>
  <c r="AL19" i="1"/>
  <c r="N20" i="1"/>
  <c r="BA20" i="1" s="1"/>
  <c r="BC20" i="1" s="1"/>
  <c r="BJ21" i="1"/>
  <c r="BN21" i="1" s="1"/>
  <c r="BO21" i="1" s="1"/>
  <c r="AL23" i="1"/>
  <c r="N24" i="1"/>
  <c r="BA24" i="1" s="1"/>
  <c r="BC24" i="1" s="1"/>
  <c r="BJ25" i="1"/>
  <c r="BN25" i="1" s="1"/>
  <c r="BO25" i="1" s="1"/>
  <c r="M20" i="1"/>
  <c r="L20" i="1" s="1"/>
  <c r="AG17" i="1" l="1"/>
  <c r="Z17" i="1"/>
  <c r="AD17" i="1" s="1"/>
  <c r="AF17" i="1"/>
  <c r="AE24" i="1"/>
  <c r="U24" i="1"/>
  <c r="S24" i="1" s="1"/>
  <c r="V24" i="1" s="1"/>
  <c r="P24" i="1" s="1"/>
  <c r="Q24" i="1" s="1"/>
  <c r="AE25" i="1"/>
  <c r="Z20" i="1"/>
  <c r="AD20" i="1" s="1"/>
  <c r="AG20" i="1"/>
  <c r="AE20" i="1"/>
  <c r="U20" i="1"/>
  <c r="S20" i="1" s="1"/>
  <c r="V20" i="1" s="1"/>
  <c r="P20" i="1" s="1"/>
  <c r="Q20" i="1" s="1"/>
  <c r="X24" i="1"/>
  <c r="Y24" i="1" s="1"/>
  <c r="AF19" i="1"/>
  <c r="Z19" i="1"/>
  <c r="AD19" i="1" s="1"/>
  <c r="AG19" i="1"/>
  <c r="AH19" i="1" s="1"/>
  <c r="AE22" i="1"/>
  <c r="X22" i="1"/>
  <c r="Y22" i="1" s="1"/>
  <c r="X21" i="1"/>
  <c r="Y21" i="1" s="1"/>
  <c r="AE21" i="1"/>
  <c r="U21" i="1"/>
  <c r="S21" i="1" s="1"/>
  <c r="V21" i="1" s="1"/>
  <c r="P21" i="1" s="1"/>
  <c r="Q21" i="1" s="1"/>
  <c r="X25" i="1"/>
  <c r="Y25" i="1" s="1"/>
  <c r="U25" i="1" s="1"/>
  <c r="S25" i="1" s="1"/>
  <c r="V25" i="1" s="1"/>
  <c r="P25" i="1" s="1"/>
  <c r="Q25" i="1" s="1"/>
  <c r="X18" i="1"/>
  <c r="Y18" i="1" s="1"/>
  <c r="AF20" i="1"/>
  <c r="Z23" i="1"/>
  <c r="AD23" i="1" s="1"/>
  <c r="AG23" i="1"/>
  <c r="AF23" i="1"/>
  <c r="AE17" i="1"/>
  <c r="U17" i="1"/>
  <c r="S17" i="1" s="1"/>
  <c r="V17" i="1" s="1"/>
  <c r="P17" i="1" s="1"/>
  <c r="Q17" i="1" s="1"/>
  <c r="AE18" i="1"/>
  <c r="AH23" i="1" l="1"/>
  <c r="AG21" i="1"/>
  <c r="Z21" i="1"/>
  <c r="AD21" i="1" s="1"/>
  <c r="AF21" i="1"/>
  <c r="Z24" i="1"/>
  <c r="AD24" i="1" s="1"/>
  <c r="AG24" i="1"/>
  <c r="AH24" i="1" s="1"/>
  <c r="AF24" i="1"/>
  <c r="Z18" i="1"/>
  <c r="AD18" i="1" s="1"/>
  <c r="AG18" i="1"/>
  <c r="AF18" i="1"/>
  <c r="AG25" i="1"/>
  <c r="Z25" i="1"/>
  <c r="AD25" i="1" s="1"/>
  <c r="AF25" i="1"/>
  <c r="AF22" i="1"/>
  <c r="Z22" i="1"/>
  <c r="AD22" i="1" s="1"/>
  <c r="AG22" i="1"/>
  <c r="AH22" i="1" s="1"/>
  <c r="U18" i="1"/>
  <c r="S18" i="1" s="1"/>
  <c r="V18" i="1" s="1"/>
  <c r="P18" i="1" s="1"/>
  <c r="Q18" i="1" s="1"/>
  <c r="U22" i="1"/>
  <c r="S22" i="1" s="1"/>
  <c r="V22" i="1" s="1"/>
  <c r="P22" i="1" s="1"/>
  <c r="Q22" i="1" s="1"/>
  <c r="AH20" i="1"/>
  <c r="AH17" i="1"/>
  <c r="AH25" i="1" l="1"/>
  <c r="AH21" i="1"/>
  <c r="AH18" i="1"/>
</calcChain>
</file>

<file path=xl/sharedStrings.xml><?xml version="1.0" encoding="utf-8"?>
<sst xmlns="http://schemas.openxmlformats.org/spreadsheetml/2006/main" count="1007" uniqueCount="474">
  <si>
    <t>File opened</t>
  </si>
  <si>
    <t>2024-08-10 15:46:14</t>
  </si>
  <si>
    <t>Console s/n</t>
  </si>
  <si>
    <t>68C-901325</t>
  </si>
  <si>
    <t>Console ver</t>
  </si>
  <si>
    <t>Bluestem v.2.1.13</t>
  </si>
  <si>
    <t>Scripts ver</t>
  </si>
  <si>
    <t>2024.01  2.1.13, Apr 2024</t>
  </si>
  <si>
    <t>Head s/n</t>
  </si>
  <si>
    <t>68H-711952</t>
  </si>
  <si>
    <t>Head ver</t>
  </si>
  <si>
    <t>1.4.23</t>
  </si>
  <si>
    <t>Head cal</t>
  </si>
  <si>
    <t>{"chamberpressurezero": "2.71145", "h2oazero": "1.06185", "flowazero": "0.31589", "co2bspan1": "0.999819", "h2obspan1": "1.00055", "co2bspan2b": "0.308957", "flowbzero": "0.3352", "h2oaspan2b": "0.0688999", "co2aspan1": "0.99979", "h2oaspan1": "1.00573", "h2obspan2b": "0.0684141", "h2oaspan2a": "0.0685076", "co2bspanconc1": "2505", "h2oaspanconc1": "12.09", "co2aspan2": "-0.0211807", "tazero": "0.0137367", "co2aspan2a": "0.311741", "co2azero": "0.8881", "co2bspanconc2": "300.8", "co2aspanconc2": "300.8", "co2bspan2a": "0.311057", "ssa_ref": "37837.5", "co2aspanconc1": "2505", "oxygen": "21", "flowmeterzero": "2.49056", "co2bspan2": "-0.021122", "tbzero": "-0.0317039", "h2obspanconc2": "16.89", "h2obspan2a": "0.0683765", "co2aspan2b": "0.309617", "h2oaspanconc2": "0", "h2obspan2": "0", "h2obspanconc1": "12.09", "co2bzero": "0.910459", "h2obzero": "1.06594", "ssb_ref": "36821.3", "h2oaspan2": "0"}</t>
  </si>
  <si>
    <t>Factory cal date</t>
  </si>
  <si>
    <t>23 Aug 2022</t>
  </si>
  <si>
    <t>CO2 rangematch</t>
  </si>
  <si>
    <t>Fri Aug  2 14:25</t>
  </si>
  <si>
    <t>H2O rangematch</t>
  </si>
  <si>
    <t>Fri Aug  2 14:32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</si>
  <si>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</si>
  <si>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</si>
  <si>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</si>
  <si>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</si>
  <si>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</si>
  <si>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</si>
  <si>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</si>
  <si>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</si>
  <si>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</si>
  <si>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15:46:14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</si>
  <si>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</si>
  <si>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</si>
  <si>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</si>
  <si>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</si>
  <si>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</si>
  <si>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</si>
  <si>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</si>
  <si>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</si>
  <si>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</si>
  <si>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</si>
  <si>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</si>
  <si>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</si>
  <si>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</si>
  <si>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</si>
  <si>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</si>
  <si>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</si>
  <si>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</si>
  <si>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</si>
  <si>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</si>
  <si>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</si>
  <si>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</si>
  <si>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</si>
  <si>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</si>
  <si>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</si>
  <si>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</si>
  <si>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</si>
  <si>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</si>
  <si>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</si>
  <si>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</si>
  <si>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</si>
  <si>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</si>
  <si>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</si>
  <si>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</si>
  <si>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</si>
  <si>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</si>
  <si>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</si>
  <si>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</si>
  <si>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</si>
  <si>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</si>
  <si>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</si>
  <si>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</si>
  <si>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</si>
  <si>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</si>
  <si>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</si>
  <si>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</si>
  <si>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</si>
  <si>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</si>
  <si>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</si>
  <si>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</si>
  <si>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</si>
  <si>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</si>
  <si>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</si>
  <si>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</si>
  <si>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3.71132 194.176 358.672 611.122 855.946 1051.92 1231.27 1282.17</t>
  </si>
  <si>
    <t>Fs_true</t>
  </si>
  <si>
    <t>0.124961 217.567 378.569 592.749 807.157 1001.21 1200.88 1400.7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</si>
  <si>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</si>
  <si>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</si>
  <si>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</si>
  <si>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</si>
  <si>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</si>
  <si>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</si>
  <si>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</si>
  <si>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</si>
  <si>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</si>
  <si>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</si>
  <si>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</si>
  <si>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</si>
  <si>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</si>
  <si>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</si>
  <si>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</si>
  <si>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</si>
  <si>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</si>
  <si>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</si>
  <si>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</si>
  <si>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</si>
  <si>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</si>
  <si>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</si>
  <si>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</si>
  <si>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</si>
  <si>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</si>
  <si>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</si>
  <si>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</si>
  <si>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</si>
  <si>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block</t>
  </si>
  <si>
    <t>row</t>
  </si>
  <si>
    <t>vine</t>
  </si>
  <si>
    <t>replicate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</si>
  <si>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</si>
  <si>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</si>
  <si>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</si>
  <si>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</si>
  <si>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</si>
  <si>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</si>
  <si>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</si>
  <si>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</si>
  <si>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</si>
  <si>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</si>
  <si>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</si>
  <si>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</si>
  <si>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</si>
  <si>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</si>
  <si>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</si>
  <si>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</si>
  <si>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</si>
  <si>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</si>
  <si>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</si>
  <si>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</si>
  <si>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</si>
  <si>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</si>
  <si>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</si>
  <si>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</si>
  <si>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</si>
  <si>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</si>
  <si>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</si>
  <si>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</si>
  <si>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</si>
  <si>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</si>
  <si>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</si>
  <si>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</si>
  <si>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</si>
  <si>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</si>
  <si>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</si>
  <si>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</si>
  <si>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</si>
  <si>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</si>
  <si>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</si>
  <si>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</si>
  <si>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</si>
  <si>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</si>
  <si>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</si>
  <si>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</si>
  <si>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</si>
  <si>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</si>
  <si>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</si>
  <si>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</si>
  <si>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</si>
  <si>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</si>
  <si>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</si>
  <si>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</si>
  <si>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</si>
  <si>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</si>
  <si>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</si>
  <si>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</si>
  <si>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</si>
  <si>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</si>
  <si>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</si>
  <si>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</si>
  <si>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</si>
  <si>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</si>
  <si>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</si>
  <si>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</si>
  <si>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</si>
  <si>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</si>
  <si>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</si>
  <si>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</si>
  <si>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</si>
  <si>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</si>
  <si>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</si>
  <si>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</si>
  <si>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</si>
  <si>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</si>
  <si>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</si>
  <si>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</si>
  <si>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</si>
  <si>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</si>
  <si>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</si>
  <si>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</si>
  <si>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</si>
  <si>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</si>
  <si>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</si>
  <si>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</si>
  <si>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</si>
  <si>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</si>
  <si>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</si>
  <si>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</si>
  <si>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</si>
  <si>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</si>
  <si>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</si>
  <si>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</si>
  <si>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</si>
  <si>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</si>
  <si>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</si>
  <si>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</si>
  <si>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</si>
  <si>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</si>
  <si>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</si>
  <si>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</si>
  <si>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</si>
  <si>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</si>
  <si>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</si>
  <si>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</si>
  <si>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</si>
  <si>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</si>
  <si>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</si>
  <si>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</si>
  <si>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</si>
  <si>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</si>
  <si>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</si>
  <si>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</si>
  <si>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</si>
  <si>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</si>
  <si>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</si>
  <si>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</si>
  <si>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</si>
  <si>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</si>
  <si>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</si>
  <si>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</si>
  <si>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</si>
  <si>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</si>
  <si>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</si>
  <si>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</si>
  <si>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</si>
  <si>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</si>
  <si>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</si>
  <si>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</si>
  <si>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</si>
  <si>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</si>
  <si>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</si>
  <si>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</si>
  <si>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</si>
  <si>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</si>
  <si>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</si>
  <si>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</si>
  <si>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</si>
  <si>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</si>
  <si>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</si>
  <si>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</si>
  <si>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</si>
  <si>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</si>
  <si>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</si>
  <si>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</si>
  <si>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</si>
  <si>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</si>
  <si>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</si>
  <si>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</si>
  <si>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</si>
  <si>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</si>
  <si>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</si>
  <si>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</si>
  <si>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</si>
  <si>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</si>
  <si>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</si>
  <si>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</si>
  <si>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</si>
  <si>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</si>
  <si>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</si>
  <si>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</si>
  <si>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</si>
  <si>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</si>
  <si>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</si>
  <si>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</si>
  <si>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</si>
  <si>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</si>
  <si>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</si>
  <si>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</si>
  <si>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</si>
  <si>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</si>
  <si>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</si>
  <si>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</si>
  <si>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</si>
  <si>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</si>
  <si>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</si>
  <si>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</si>
  <si>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</si>
  <si>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</si>
  <si>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</si>
  <si>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</si>
  <si>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</si>
  <si>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</si>
  <si>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</si>
  <si>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</si>
  <si>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</si>
  <si>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</si>
  <si>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</si>
  <si>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</si>
  <si>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</si>
  <si>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</si>
  <si>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</si>
  <si>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</si>
  <si>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</si>
  <si>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</si>
  <si>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</si>
  <si>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</si>
  <si>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</si>
  <si>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</si>
  <si>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</si>
  <si>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</si>
  <si>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</si>
  <si>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</si>
  <si>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</si>
  <si>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</si>
  <si>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</si>
  <si>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</si>
  <si>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</si>
  <si>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</si>
  <si>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</si>
  <si>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</si>
  <si>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</si>
  <si>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</si>
  <si>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</si>
  <si>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</si>
  <si>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</si>
  <si>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</si>
  <si>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</si>
  <si>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</si>
  <si>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</si>
  <si>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</si>
  <si>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</si>
  <si>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</si>
  <si>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</si>
  <si>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</si>
  <si>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</si>
  <si>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</si>
  <si>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</si>
  <si>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</si>
  <si>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</si>
  <si>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</si>
  <si>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</si>
  <si>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</si>
  <si>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</si>
  <si>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</si>
  <si>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</si>
  <si>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</si>
  <si>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</si>
  <si>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</si>
  <si>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</si>
  <si>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</si>
  <si>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</si>
  <si>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</si>
  <si>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</si>
  <si>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</si>
  <si>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</si>
  <si>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</si>
  <si>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</si>
  <si>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</si>
  <si>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</si>
  <si>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</si>
  <si>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</si>
  <si>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</si>
  <si>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</si>
  <si>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</si>
  <si>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</si>
  <si>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</si>
  <si>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</si>
  <si>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</si>
  <si>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</si>
  <si>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</si>
  <si>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</si>
  <si>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</si>
  <si>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</si>
  <si>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</si>
  <si>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</si>
  <si>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</si>
  <si>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</si>
  <si>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</si>
  <si>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</si>
  <si>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</si>
  <si>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</si>
  <si>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</si>
  <si>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</si>
  <si>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</si>
  <si>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</si>
  <si>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</si>
  <si>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</si>
  <si>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</si>
  <si>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</si>
  <si>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</si>
  <si>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</si>
  <si>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</si>
  <si>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</si>
  <si>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</si>
  <si>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</si>
  <si>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</si>
  <si>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</si>
  <si>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</si>
  <si>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</si>
  <si>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</si>
  <si>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</si>
  <si>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</si>
  <si>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</si>
  <si>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</si>
  <si>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</si>
  <si>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</si>
  <si>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</si>
  <si>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</si>
  <si>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</si>
  <si>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</si>
  <si>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</si>
  <si>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16:20:10</t>
  </si>
  <si>
    <t>16:20:10</t>
  </si>
  <si>
    <t>a</t>
  </si>
  <si>
    <t>2</t>
  </si>
  <si>
    <t>1</t>
  </si>
  <si>
    <t>MPF-2131-20240810-15_49_13</t>
  </si>
  <si>
    <t>-</t>
  </si>
  <si>
    <t>0: Broadleaf</t>
  </si>
  <si>
    <t>16:20:35</t>
  </si>
  <si>
    <t>0/3</t>
  </si>
  <si>
    <t>10111111</t>
  </si>
  <si>
    <t>oioooooo</t>
  </si>
  <si>
    <t>on</t>
  </si>
  <si>
    <t>20220824 16:43:42</t>
  </si>
  <si>
    <t>16:43:42</t>
  </si>
  <si>
    <t>MPF-2132-20240810-16_12_45</t>
  </si>
  <si>
    <t>DARK-2133-20240810-16_12_53</t>
  </si>
  <si>
    <t>16:44:08</t>
  </si>
  <si>
    <t>3/3</t>
  </si>
  <si>
    <t>20220824 16:48:42</t>
  </si>
  <si>
    <t>16:48:42</t>
  </si>
  <si>
    <t>MPF-2134-20240810-16_17_45</t>
  </si>
  <si>
    <t>DARK-2135-20240810-16_17_53</t>
  </si>
  <si>
    <t>16:49:01</t>
  </si>
  <si>
    <t>2/3</t>
  </si>
  <si>
    <t>20220824 16:53:43</t>
  </si>
  <si>
    <t>16:53:43</t>
  </si>
  <si>
    <t>MPF-2136-20240810-16_22_46</t>
  </si>
  <si>
    <t>DARK-2137-20240810-16_22_54</t>
  </si>
  <si>
    <t>16:54:02</t>
  </si>
  <si>
    <t>20220824 16:58:43</t>
  </si>
  <si>
    <t>16:58:43</t>
  </si>
  <si>
    <t>MPF-2138-20240810-16_27_47</t>
  </si>
  <si>
    <t>DARK-2139-20240810-16_27_54</t>
  </si>
  <si>
    <t>16:59:05</t>
  </si>
  <si>
    <t>20220824 17:03:43</t>
  </si>
  <si>
    <t>17:03:43</t>
  </si>
  <si>
    <t>MPF-2140-20240810-16_32_46</t>
  </si>
  <si>
    <t>DARK-2141-20240810-16_32_54</t>
  </si>
  <si>
    <t>17:04:06</t>
  </si>
  <si>
    <t>20220824 17:08:43</t>
  </si>
  <si>
    <t>17:08:43</t>
  </si>
  <si>
    <t>MPF-2142-20240810-16_37_47</t>
  </si>
  <si>
    <t>DARK-2143-20240810-16_37_54</t>
  </si>
  <si>
    <t>17:09:03</t>
  </si>
  <si>
    <t>20220824 17:13:43</t>
  </si>
  <si>
    <t>17:13:43</t>
  </si>
  <si>
    <t>MPF-2144-20240810-16_42_46</t>
  </si>
  <si>
    <t>DARK-2145-20240810-16_42_54</t>
  </si>
  <si>
    <t>17:14:09</t>
  </si>
  <si>
    <t>20220824 17:18:43</t>
  </si>
  <si>
    <t>17:18:43</t>
  </si>
  <si>
    <t>MPF-2146-20240810-16_47_47</t>
  </si>
  <si>
    <t>DARK-2147-20240810-16_47_54</t>
  </si>
  <si>
    <t>17:19:07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</si>
</sst>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Z25"/>
  <sheetViews>
    <sheetView tabSelected="1" workbookViewId="0"/>
  </sheetViews>
  <sheetFormatPr baseColWidth="10" defaultColWidth="8.83203125" defaultRowHeight="15" x14ac:dyDescent="0.2"/>
  <sheetData>
    <row r="2" spans="1:286" x14ac:dyDescent="0.2">
      <c r="A2" t="s">
        <v>31</v>
      </c>
      <c r="B2" t="s">
        <v>32</v>
      </c>
      <c r="C2" t="s">
        <v>34</v>
      </c>
    </row>
    <row r="3" spans="1:286" x14ac:dyDescent="0.2">
      <c r="B3" t="s">
        <v>33</v>
      </c>
      <c r="C3">
        <v>21</v>
      </c>
    </row>
    <row r="4" spans="1:286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6" x14ac:dyDescent="0.2">
      <c r="B5" t="s">
        <v>21</v>
      </c>
      <c r="C5" t="s">
        <v>38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86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6" x14ac:dyDescent="0.2">
      <c r="B7">
        <v>0</v>
      </c>
      <c r="C7">
        <v>0</v>
      </c>
      <c r="D7">
        <v>0</v>
      </c>
      <c r="E7">
        <v>1</v>
      </c>
    </row>
    <row r="8" spans="1:286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6" x14ac:dyDescent="0.2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6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6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6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86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</row>
    <row r="15" spans="1:286" x14ac:dyDescent="0.2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90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174</v>
      </c>
      <c r="CL15" t="s">
        <v>195</v>
      </c>
      <c r="CM15" t="s">
        <v>196</v>
      </c>
      <c r="CN15" t="s">
        <v>197</v>
      </c>
      <c r="CO15" t="s">
        <v>148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118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109</v>
      </c>
      <c r="FF15" t="s">
        <v>112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</row>
    <row r="16" spans="1:286" x14ac:dyDescent="0.2">
      <c r="B16" t="s">
        <v>388</v>
      </c>
      <c r="C16" t="s">
        <v>388</v>
      </c>
      <c r="F16" t="s">
        <v>388</v>
      </c>
      <c r="K16" t="s">
        <v>388</v>
      </c>
      <c r="L16" t="s">
        <v>389</v>
      </c>
      <c r="M16" t="s">
        <v>390</v>
      </c>
      <c r="N16" t="s">
        <v>391</v>
      </c>
      <c r="O16" t="s">
        <v>392</v>
      </c>
      <c r="P16" t="s">
        <v>392</v>
      </c>
      <c r="Q16" t="s">
        <v>221</v>
      </c>
      <c r="R16" t="s">
        <v>221</v>
      </c>
      <c r="S16" t="s">
        <v>389</v>
      </c>
      <c r="T16" t="s">
        <v>389</v>
      </c>
      <c r="U16" t="s">
        <v>389</v>
      </c>
      <c r="V16" t="s">
        <v>389</v>
      </c>
      <c r="W16" t="s">
        <v>393</v>
      </c>
      <c r="X16" t="s">
        <v>394</v>
      </c>
      <c r="Y16" t="s">
        <v>394</v>
      </c>
      <c r="Z16" t="s">
        <v>395</v>
      </c>
      <c r="AA16" t="s">
        <v>396</v>
      </c>
      <c r="AB16" t="s">
        <v>395</v>
      </c>
      <c r="AC16" t="s">
        <v>395</v>
      </c>
      <c r="AD16" t="s">
        <v>395</v>
      </c>
      <c r="AE16" t="s">
        <v>393</v>
      </c>
      <c r="AF16" t="s">
        <v>393</v>
      </c>
      <c r="AG16" t="s">
        <v>393</v>
      </c>
      <c r="AH16" t="s">
        <v>393</v>
      </c>
      <c r="AI16" t="s">
        <v>397</v>
      </c>
      <c r="AJ16" t="s">
        <v>396</v>
      </c>
      <c r="AL16" t="s">
        <v>396</v>
      </c>
      <c r="AM16" t="s">
        <v>397</v>
      </c>
      <c r="AS16" t="s">
        <v>391</v>
      </c>
      <c r="AZ16" t="s">
        <v>391</v>
      </c>
      <c r="BA16" t="s">
        <v>391</v>
      </c>
      <c r="BB16" t="s">
        <v>391</v>
      </c>
      <c r="BC16" t="s">
        <v>398</v>
      </c>
      <c r="BQ16" t="s">
        <v>399</v>
      </c>
      <c r="BS16" t="s">
        <v>399</v>
      </c>
      <c r="BT16" t="s">
        <v>391</v>
      </c>
      <c r="BW16" t="s">
        <v>399</v>
      </c>
      <c r="BX16" t="s">
        <v>396</v>
      </c>
      <c r="CA16" t="s">
        <v>400</v>
      </c>
      <c r="CB16" t="s">
        <v>400</v>
      </c>
      <c r="CD16" t="s">
        <v>401</v>
      </c>
      <c r="CE16" t="s">
        <v>399</v>
      </c>
      <c r="CG16" t="s">
        <v>399</v>
      </c>
      <c r="CH16" t="s">
        <v>391</v>
      </c>
      <c r="CL16" t="s">
        <v>399</v>
      </c>
      <c r="CN16" t="s">
        <v>402</v>
      </c>
      <c r="CQ16" t="s">
        <v>399</v>
      </c>
      <c r="CR16" t="s">
        <v>399</v>
      </c>
      <c r="CT16" t="s">
        <v>399</v>
      </c>
      <c r="CV16" t="s">
        <v>399</v>
      </c>
      <c r="CX16" t="s">
        <v>391</v>
      </c>
      <c r="CY16" t="s">
        <v>391</v>
      </c>
      <c r="DA16" t="s">
        <v>403</v>
      </c>
      <c r="DB16" t="s">
        <v>404</v>
      </c>
      <c r="DE16" t="s">
        <v>389</v>
      </c>
      <c r="DF16" t="s">
        <v>388</v>
      </c>
      <c r="DG16" t="s">
        <v>392</v>
      </c>
      <c r="DH16" t="s">
        <v>392</v>
      </c>
      <c r="DI16" t="s">
        <v>405</v>
      </c>
      <c r="DJ16" t="s">
        <v>405</v>
      </c>
      <c r="DK16" t="s">
        <v>392</v>
      </c>
      <c r="DL16" t="s">
        <v>405</v>
      </c>
      <c r="DM16" t="s">
        <v>397</v>
      </c>
      <c r="DN16" t="s">
        <v>395</v>
      </c>
      <c r="DO16" t="s">
        <v>395</v>
      </c>
      <c r="DP16" t="s">
        <v>394</v>
      </c>
      <c r="DQ16" t="s">
        <v>394</v>
      </c>
      <c r="DR16" t="s">
        <v>394</v>
      </c>
      <c r="DS16" t="s">
        <v>394</v>
      </c>
      <c r="DT16" t="s">
        <v>394</v>
      </c>
      <c r="DU16" t="s">
        <v>406</v>
      </c>
      <c r="DV16" t="s">
        <v>391</v>
      </c>
      <c r="DW16" t="s">
        <v>391</v>
      </c>
      <c r="DX16" t="s">
        <v>392</v>
      </c>
      <c r="DY16" t="s">
        <v>392</v>
      </c>
      <c r="DZ16" t="s">
        <v>392</v>
      </c>
      <c r="EA16" t="s">
        <v>405</v>
      </c>
      <c r="EB16" t="s">
        <v>392</v>
      </c>
      <c r="EC16" t="s">
        <v>405</v>
      </c>
      <c r="ED16" t="s">
        <v>395</v>
      </c>
      <c r="EE16" t="s">
        <v>395</v>
      </c>
      <c r="EF16" t="s">
        <v>394</v>
      </c>
      <c r="EG16" t="s">
        <v>394</v>
      </c>
      <c r="EH16" t="s">
        <v>391</v>
      </c>
      <c r="EM16" t="s">
        <v>391</v>
      </c>
      <c r="EP16" t="s">
        <v>394</v>
      </c>
      <c r="EQ16" t="s">
        <v>394</v>
      </c>
      <c r="ER16" t="s">
        <v>394</v>
      </c>
      <c r="ES16" t="s">
        <v>394</v>
      </c>
      <c r="ET16" t="s">
        <v>394</v>
      </c>
      <c r="EU16" t="s">
        <v>391</v>
      </c>
      <c r="EV16" t="s">
        <v>391</v>
      </c>
      <c r="EW16" t="s">
        <v>391</v>
      </c>
      <c r="EX16" t="s">
        <v>388</v>
      </c>
      <c r="FA16" t="s">
        <v>407</v>
      </c>
      <c r="FB16" t="s">
        <v>407</v>
      </c>
      <c r="FD16" t="s">
        <v>388</v>
      </c>
      <c r="FE16" t="s">
        <v>408</v>
      </c>
      <c r="FG16" t="s">
        <v>388</v>
      </c>
      <c r="FH16" t="s">
        <v>388</v>
      </c>
      <c r="FJ16" t="s">
        <v>409</v>
      </c>
      <c r="FK16" t="s">
        <v>410</v>
      </c>
      <c r="FL16" t="s">
        <v>409</v>
      </c>
      <c r="FM16" t="s">
        <v>410</v>
      </c>
      <c r="FN16" t="s">
        <v>409</v>
      </c>
      <c r="FO16" t="s">
        <v>410</v>
      </c>
      <c r="FP16" t="s">
        <v>396</v>
      </c>
      <c r="FQ16" t="s">
        <v>396</v>
      </c>
      <c r="FR16" t="s">
        <v>392</v>
      </c>
      <c r="FS16" t="s">
        <v>411</v>
      </c>
      <c r="FT16" t="s">
        <v>392</v>
      </c>
      <c r="FW16" t="s">
        <v>412</v>
      </c>
      <c r="FZ16" t="s">
        <v>405</v>
      </c>
      <c r="GA16" t="s">
        <v>413</v>
      </c>
      <c r="GB16" t="s">
        <v>405</v>
      </c>
      <c r="GG16" t="s">
        <v>414</v>
      </c>
      <c r="GH16" t="s">
        <v>414</v>
      </c>
      <c r="GU16" t="s">
        <v>414</v>
      </c>
      <c r="GV16" t="s">
        <v>414</v>
      </c>
      <c r="GW16" t="s">
        <v>415</v>
      </c>
      <c r="GX16" t="s">
        <v>415</v>
      </c>
      <c r="GY16" t="s">
        <v>394</v>
      </c>
      <c r="GZ16" t="s">
        <v>394</v>
      </c>
      <c r="HA16" t="s">
        <v>396</v>
      </c>
      <c r="HB16" t="s">
        <v>394</v>
      </c>
      <c r="HC16" t="s">
        <v>405</v>
      </c>
      <c r="HD16" t="s">
        <v>396</v>
      </c>
      <c r="HE16" t="s">
        <v>396</v>
      </c>
      <c r="HG16" t="s">
        <v>414</v>
      </c>
      <c r="HH16" t="s">
        <v>414</v>
      </c>
      <c r="HI16" t="s">
        <v>414</v>
      </c>
      <c r="HJ16" t="s">
        <v>414</v>
      </c>
      <c r="HK16" t="s">
        <v>414</v>
      </c>
      <c r="HL16" t="s">
        <v>414</v>
      </c>
      <c r="HM16" t="s">
        <v>414</v>
      </c>
      <c r="HN16" t="s">
        <v>416</v>
      </c>
      <c r="HO16" t="s">
        <v>416</v>
      </c>
      <c r="HP16" t="s">
        <v>417</v>
      </c>
      <c r="HQ16" t="s">
        <v>416</v>
      </c>
      <c r="HR16" t="s">
        <v>414</v>
      </c>
      <c r="HS16" t="s">
        <v>414</v>
      </c>
      <c r="HT16" t="s">
        <v>414</v>
      </c>
      <c r="HU16" t="s">
        <v>414</v>
      </c>
      <c r="HV16" t="s">
        <v>414</v>
      </c>
      <c r="HW16" t="s">
        <v>414</v>
      </c>
      <c r="HX16" t="s">
        <v>414</v>
      </c>
      <c r="HY16" t="s">
        <v>414</v>
      </c>
      <c r="HZ16" t="s">
        <v>414</v>
      </c>
      <c r="IA16" t="s">
        <v>414</v>
      </c>
      <c r="IB16" t="s">
        <v>414</v>
      </c>
      <c r="IC16" t="s">
        <v>414</v>
      </c>
      <c r="IJ16" t="s">
        <v>414</v>
      </c>
      <c r="IK16" t="s">
        <v>396</v>
      </c>
      <c r="IL16" t="s">
        <v>396</v>
      </c>
      <c r="IM16" t="s">
        <v>409</v>
      </c>
      <c r="IN16" t="s">
        <v>410</v>
      </c>
      <c r="IO16" t="s">
        <v>409</v>
      </c>
      <c r="IS16" t="s">
        <v>410</v>
      </c>
      <c r="IW16" t="s">
        <v>392</v>
      </c>
      <c r="IX16" t="s">
        <v>392</v>
      </c>
      <c r="IY16" t="s">
        <v>405</v>
      </c>
      <c r="IZ16" t="s">
        <v>405</v>
      </c>
      <c r="JA16" t="s">
        <v>418</v>
      </c>
      <c r="JB16" t="s">
        <v>418</v>
      </c>
      <c r="JC16" t="s">
        <v>414</v>
      </c>
      <c r="JD16" t="s">
        <v>414</v>
      </c>
      <c r="JE16" t="s">
        <v>414</v>
      </c>
      <c r="JF16" t="s">
        <v>414</v>
      </c>
      <c r="JG16" t="s">
        <v>414</v>
      </c>
      <c r="JH16" t="s">
        <v>414</v>
      </c>
      <c r="JI16" t="s">
        <v>394</v>
      </c>
      <c r="JJ16" t="s">
        <v>414</v>
      </c>
      <c r="JL16" t="s">
        <v>397</v>
      </c>
      <c r="JM16" t="s">
        <v>397</v>
      </c>
      <c r="JN16" t="s">
        <v>394</v>
      </c>
      <c r="JO16" t="s">
        <v>394</v>
      </c>
      <c r="JP16" t="s">
        <v>394</v>
      </c>
      <c r="JQ16" t="s">
        <v>394</v>
      </c>
      <c r="JR16" t="s">
        <v>394</v>
      </c>
      <c r="JS16" t="s">
        <v>396</v>
      </c>
      <c r="JT16" t="s">
        <v>396</v>
      </c>
      <c r="JU16" t="s">
        <v>396</v>
      </c>
      <c r="JV16" t="s">
        <v>394</v>
      </c>
      <c r="JW16" t="s">
        <v>392</v>
      </c>
      <c r="JX16" t="s">
        <v>405</v>
      </c>
      <c r="JY16" t="s">
        <v>396</v>
      </c>
      <c r="JZ16" t="s">
        <v>396</v>
      </c>
    </row>
    <row r="17" spans="1:286" x14ac:dyDescent="0.2">
      <c r="A17">
        <v>1</v>
      </c>
      <c r="B17">
        <v>1661383210</v>
      </c>
      <c r="C17">
        <v>0</v>
      </c>
      <c r="D17" t="s">
        <v>419</v>
      </c>
      <c r="E17" t="s">
        <v>420</v>
      </c>
      <c r="F17">
        <v>15</v>
      </c>
      <c r="G17" t="s">
        <v>421</v>
      </c>
      <c r="H17" t="s">
        <v>422</v>
      </c>
      <c r="J17" t="s">
        <v>423</v>
      </c>
      <c r="K17">
        <v>1661383202</v>
      </c>
      <c r="L17">
        <f t="shared" ref="L17:L25" si="0">(M17)/1000</f>
        <v>-4.0407805931729317E-3</v>
      </c>
      <c r="M17">
        <f t="shared" ref="M17:M25" si="1">1000*DM17*AK17*(DI17-DJ17)/(100*DB17*(1000-AK17*DI17))</f>
        <v>-4.0407805931729319</v>
      </c>
      <c r="N17">
        <f t="shared" ref="N17:N25" si="2">DM17*AK17*(DH17-DG17*(1000-AK17*DJ17)/(1000-AK17*DI17))/(100*DB17)</f>
        <v>-4.6059481583154538</v>
      </c>
      <c r="O17">
        <f t="shared" ref="O17:O25" si="3">DG17 - IF(AK17&gt;1, N17*DB17*100/(AM17), 0)</f>
        <v>419.63560000000001</v>
      </c>
      <c r="P17">
        <f t="shared" ref="P17:P25" si="4">((V17-L17/2)*O17-N17)/(V17+L17/2)</f>
        <v>397.6580920711454</v>
      </c>
      <c r="Q17">
        <f t="shared" ref="Q17:Q25" si="5">P17*(DN17+DO17)/1000</f>
        <v>40.175417189957955</v>
      </c>
      <c r="R17">
        <f t="shared" ref="R17:R25" si="6">(DG17 - IF(AK17&gt;1, N17*DB17*100/(AM17), 0))*(DN17+DO17)/1000</f>
        <v>42.395805929537218</v>
      </c>
      <c r="S17">
        <f t="shared" ref="S17:S25" si="7">2/((1/U17-1/T17)+SIGN(U17)*SQRT((1/U17-1/T17)*(1/U17-1/T17) + 4*DC17/((DC17+1)*(DC17+1))*(2*1/U17*1/T17-1/T17*1/T17)))</f>
        <v>-0.42494371221967603</v>
      </c>
      <c r="T17">
        <f t="shared" ref="T17:T25" si="8">IF(LEFT(DD17,1)&lt;&gt;"0",IF(LEFT(DD17,1)="1",3,DE17),$D$5+$E$5*(DU17*DN17/($K$5*1000))+$F$5*(DU17*DN17/($K$5*1000))*MAX(MIN(DB17,$J$5),$I$5)*MAX(MIN(DB17,$J$5),$I$5)+$G$5*MAX(MIN(DB17,$J$5),$I$5)*(DU17*DN17/($K$5*1000))+$H$5*(DU17*DN17/($K$5*1000))*(DU17*DN17/($K$5*1000)))</f>
        <v>3.0271202860195392</v>
      </c>
      <c r="U17">
        <f t="shared" ref="U17:U25" si="9">L17*(1000-(1000*0.61365*EXP(17.502*Y17/(240.97+Y17))/(DN17+DO17)+DI17)/2)/(1000*0.61365*EXP(17.502*Y17/(240.97+Y17))/(DN17+DO17)-DI17)</f>
        <v>-0.46114708306667945</v>
      </c>
      <c r="V17">
        <f t="shared" ref="V17:V25" si="10">1/((DC17+1)/(S17/1.6)+1/(T17/1.37)) + DC17/((DC17+1)/(S17/1.6) + DC17/(T17/1.37))</f>
        <v>-0.2847092774800985</v>
      </c>
      <c r="W17">
        <f t="shared" ref="W17:W25" si="11">(CX17*DA17)</f>
        <v>3.9904788143639994E-3</v>
      </c>
      <c r="X17">
        <f t="shared" ref="X17:X25" si="12">(DP17+(W17+2*0.95*0.0000000567*(((DP17+$B$7)+273)^4-(DP17+273)^4)-44100*L17)/(1.84*29.3*T17+8*0.95*0.0000000567*(DP17+273)^3))</f>
        <v>25.158186323510638</v>
      </c>
      <c r="Y17">
        <f t="shared" ref="Y17:Y25" si="13">($C$7*DQ17+$D$7*DR17+$E$7*X17)</f>
        <v>25.158186323510638</v>
      </c>
      <c r="Z17">
        <f t="shared" ref="Z17:Z25" si="14">0.61365*EXP(17.502*Y17/(240.97+Y17))</f>
        <v>3.2097887465944126</v>
      </c>
      <c r="AA17">
        <f t="shared" ref="AA17:AA25" si="15">(AB17/AC17*100)</f>
        <v>77.78470570991712</v>
      </c>
      <c r="AB17">
        <f t="shared" ref="AB17:AB25" si="16">DI17*(DN17+DO17)/1000</f>
        <v>2.3488712216278267</v>
      </c>
      <c r="AC17">
        <f t="shared" ref="AC17:AC25" si="17">0.61365*EXP(17.502*DP17/(240.97+DP17))</f>
        <v>3.0197083092240313</v>
      </c>
      <c r="AD17">
        <f t="shared" ref="AD17:AD25" si="18">(Z17-DI17*(DN17+DO17)/1000)</f>
        <v>0.86091752496658591</v>
      </c>
      <c r="AE17">
        <f t="shared" ref="AE17:AE25" si="19">(-L17*44100)</f>
        <v>178.19842415892629</v>
      </c>
      <c r="AF17">
        <f t="shared" ref="AF17:AF25" si="20">2*29.3*T17*0.92*(DP17-Y17)</f>
        <v>-166.65785276529442</v>
      </c>
      <c r="AG17">
        <f t="shared" ref="AG17:AG25" si="21">2*0.95*0.0000000567*(((DP17+$B$7)+273)^4-(Y17+273)^4)</f>
        <v>-11.604212831389574</v>
      </c>
      <c r="AH17">
        <f t="shared" ref="AH17:AH25" si="22">W17+AG17+AE17+AF17</f>
        <v>-5.9650958943336718E-2</v>
      </c>
      <c r="AI17">
        <v>422</v>
      </c>
      <c r="AJ17">
        <v>60</v>
      </c>
      <c r="AK17">
        <f t="shared" ref="AK17:AK25" si="23">IF(AI17*$H$13&gt;=AM17,1,(AM17/(AM17-AI17*$H$13)))</f>
        <v>1</v>
      </c>
      <c r="AL17">
        <f t="shared" ref="AL17:AL25" si="24">(AK17-1)*100</f>
        <v>0</v>
      </c>
      <c r="AM17">
        <f t="shared" ref="AM17:AM25" si="25">MAX(0,($B$13+$C$13*DU17)/(1+$D$13*DU17)*DN17/(DP17+273)*$E$13)</f>
        <v>53904.540159855147</v>
      </c>
      <c r="AN17" t="s">
        <v>424</v>
      </c>
      <c r="AO17">
        <v>7908.84</v>
      </c>
      <c r="AP17">
        <v>439.396538461538</v>
      </c>
      <c r="AQ17">
        <v>1607.6730088797899</v>
      </c>
      <c r="AR17">
        <f t="shared" ref="AR17:AR25" si="26">1-AP17/AQ17</f>
        <v>0.72668786747393055</v>
      </c>
      <c r="AS17">
        <v>-4.6059481583150603</v>
      </c>
      <c r="AT17" t="s">
        <v>425</v>
      </c>
      <c r="AU17" t="s">
        <v>425</v>
      </c>
      <c r="AV17">
        <v>0</v>
      </c>
      <c r="AW17">
        <v>0</v>
      </c>
      <c r="AX17" t="e">
        <f t="shared" ref="AX17:AX25" si="27">1-AV17/AW17</f>
        <v>#DIV/0!</v>
      </c>
      <c r="AY17">
        <v>0.5</v>
      </c>
      <c r="AZ17">
        <f t="shared" ref="AZ17:AZ25" si="28">CY17</f>
        <v>2.1002520075599999E-2</v>
      </c>
      <c r="BA17">
        <f t="shared" ref="BA17:BA25" si="29">N17</f>
        <v>-4.6059481583154538</v>
      </c>
      <c r="BB17" t="e">
        <f t="shared" ref="BB17:BB25" si="30">AX17*AY17*AZ17</f>
        <v>#DIV/0!</v>
      </c>
      <c r="BC17">
        <f t="shared" ref="BC17:BC25" si="31">(BA17-AS17)/AZ17</f>
        <v>-1.8734087076734531E-11</v>
      </c>
      <c r="BD17" t="e">
        <f t="shared" ref="BD17:BD25" si="32">(AQ17-AW17)/AW17</f>
        <v>#DIV/0!</v>
      </c>
      <c r="BE17" t="e">
        <f t="shared" ref="BE17:BE25" si="33">AP17/(AR17+AP17/AW17)</f>
        <v>#DIV/0!</v>
      </c>
      <c r="BF17" t="s">
        <v>425</v>
      </c>
      <c r="BG17">
        <v>0</v>
      </c>
      <c r="BH17" t="e">
        <f t="shared" ref="BH17:BH25" si="34">IF(BG17&lt;&gt;0, BG17, BE17)</f>
        <v>#DIV/0!</v>
      </c>
      <c r="BI17" t="e">
        <f t="shared" ref="BI17:BI25" si="35">1-BH17/AW17</f>
        <v>#DIV/0!</v>
      </c>
      <c r="BJ17" t="e">
        <f t="shared" ref="BJ17:BJ25" si="36">(AW17-AV17)/(AW17-BH17)</f>
        <v>#DIV/0!</v>
      </c>
      <c r="BK17" t="e">
        <f t="shared" ref="BK17:BK25" si="37">(AQ17-AW17)/(AQ17-BH17)</f>
        <v>#DIV/0!</v>
      </c>
      <c r="BL17">
        <f t="shared" ref="BL17:BL25" si="38">(AW17-AV17)/(AW17-AP17)</f>
        <v>0</v>
      </c>
      <c r="BM17">
        <f t="shared" ref="BM17:BM25" si="39">(AQ17-AW17)/(AQ17-AP17)</f>
        <v>1.376106640497716</v>
      </c>
      <c r="BN17" t="e">
        <f t="shared" ref="BN17:BN25" si="40">(BJ17*BH17/AV17)</f>
        <v>#DIV/0!</v>
      </c>
      <c r="BO17" t="e">
        <f t="shared" ref="BO17:BO25" si="41">(1-BN17)</f>
        <v>#DIV/0!</v>
      </c>
      <c r="BP17">
        <v>2131</v>
      </c>
      <c r="BQ17">
        <v>290</v>
      </c>
      <c r="BR17">
        <v>1530.81</v>
      </c>
      <c r="BS17">
        <v>295</v>
      </c>
      <c r="BT17">
        <v>7908.84</v>
      </c>
      <c r="BU17">
        <v>1533.72</v>
      </c>
      <c r="BV17">
        <v>-2.91</v>
      </c>
      <c r="BW17">
        <v>300</v>
      </c>
      <c r="BX17">
        <v>24</v>
      </c>
      <c r="BY17">
        <v>1607.6730088797899</v>
      </c>
      <c r="BZ17">
        <v>1.8954359220630901</v>
      </c>
      <c r="CA17">
        <v>-58.489513220828499</v>
      </c>
      <c r="CB17">
        <v>1.29808824871979</v>
      </c>
      <c r="CC17">
        <v>0.98639615036982697</v>
      </c>
      <c r="CD17">
        <v>-6.5544442714126896E-3</v>
      </c>
      <c r="CE17">
        <v>290</v>
      </c>
      <c r="CF17">
        <v>1507.14</v>
      </c>
      <c r="CG17">
        <v>615</v>
      </c>
      <c r="CH17">
        <v>7904.13</v>
      </c>
      <c r="CI17">
        <v>1533.67</v>
      </c>
      <c r="CJ17">
        <v>-26.53</v>
      </c>
      <c r="CX17">
        <f t="shared" ref="CX17:CX25" si="42">$B$11*DV17+$C$11*DW17+$F$11*EH17*(1-EK17)</f>
        <v>5.0002999999999999E-2</v>
      </c>
      <c r="CY17">
        <f t="shared" ref="CY17:CY25" si="43">CX17*CZ17</f>
        <v>2.1002520075599999E-2</v>
      </c>
      <c r="CZ17">
        <f t="shared" ref="CZ17:CZ25" si="44">($B$11*$D$9+$C$11*$D$9+$F$11*((EU17+EM17)/MAX(EU17+EM17+EV17, 0.1)*$I$9+EV17/MAX(EU17+EM17+EV17, 0.1)*$J$9))/($B$11+$C$11+$F$11)</f>
        <v>0.42002519999999999</v>
      </c>
      <c r="DA17">
        <f t="shared" ref="DA17:DA25" si="45">($B$11*$K$9+$C$11*$K$9+$F$11*((EU17+EM17)/MAX(EU17+EM17+EV17, 0.1)*$P$9+EV17/MAX(EU17+EM17+EV17, 0.1)*$Q$9))/($B$11+$C$11+$F$11)</f>
        <v>7.9804787999999988E-2</v>
      </c>
      <c r="DB17">
        <v>2</v>
      </c>
      <c r="DC17">
        <v>0.5</v>
      </c>
      <c r="DD17" t="s">
        <v>426</v>
      </c>
      <c r="DE17">
        <v>2</v>
      </c>
      <c r="DF17">
        <v>1661383202</v>
      </c>
      <c r="DG17">
        <v>419.63560000000001</v>
      </c>
      <c r="DH17">
        <v>417.83460000000002</v>
      </c>
      <c r="DI17">
        <v>23.249233333333301</v>
      </c>
      <c r="DJ17">
        <v>24.37724</v>
      </c>
      <c r="DK17">
        <v>423.1506</v>
      </c>
      <c r="DL17">
        <v>23.125233333333298</v>
      </c>
      <c r="DM17">
        <v>699.7894</v>
      </c>
      <c r="DN17">
        <v>100.957466666667</v>
      </c>
      <c r="DO17">
        <v>7.2583999999999996E-2</v>
      </c>
      <c r="DP17">
        <v>24.136986666666701</v>
      </c>
      <c r="DQ17">
        <v>24.143693333333299</v>
      </c>
      <c r="DR17">
        <v>999.9</v>
      </c>
      <c r="DS17">
        <v>0</v>
      </c>
      <c r="DT17">
        <v>0</v>
      </c>
      <c r="DU17">
        <v>10001.299999999999</v>
      </c>
      <c r="DV17">
        <v>0</v>
      </c>
      <c r="DW17">
        <v>2.2241399999999998</v>
      </c>
      <c r="DX17">
        <v>2.0719340000000002</v>
      </c>
      <c r="DY17">
        <v>429.84946666666701</v>
      </c>
      <c r="DZ17">
        <v>428.27873333333298</v>
      </c>
      <c r="EA17">
        <v>-1.2461795333333301</v>
      </c>
      <c r="EB17">
        <v>417.83460000000002</v>
      </c>
      <c r="EC17">
        <v>24.37724</v>
      </c>
      <c r="ED17">
        <v>2.3352506666666701</v>
      </c>
      <c r="EE17">
        <v>2.46106266666667</v>
      </c>
      <c r="EF17">
        <v>19.92164</v>
      </c>
      <c r="EG17">
        <v>20.732220000000002</v>
      </c>
      <c r="EH17">
        <v>5.0002999999999999E-2</v>
      </c>
      <c r="EI17">
        <v>0</v>
      </c>
      <c r="EJ17">
        <v>0</v>
      </c>
      <c r="EK17">
        <v>0</v>
      </c>
      <c r="EL17">
        <v>440.01</v>
      </c>
      <c r="EM17">
        <v>5.0002999999999999E-2</v>
      </c>
      <c r="EN17">
        <v>4.1886666666666699</v>
      </c>
      <c r="EO17">
        <v>-0.11333333333333299</v>
      </c>
      <c r="EP17">
        <v>38.491466666666703</v>
      </c>
      <c r="EQ17">
        <v>42.916333333333299</v>
      </c>
      <c r="ER17">
        <v>41.241533333333301</v>
      </c>
      <c r="ES17">
        <v>42.683</v>
      </c>
      <c r="ET17">
        <v>40.691266666666699</v>
      </c>
      <c r="EU17">
        <v>0</v>
      </c>
      <c r="EV17">
        <v>0</v>
      </c>
      <c r="EW17">
        <v>0</v>
      </c>
      <c r="EX17">
        <v>992.60000014305103</v>
      </c>
      <c r="EY17">
        <v>0</v>
      </c>
      <c r="EZ17">
        <v>439.396538461538</v>
      </c>
      <c r="FA17">
        <v>-35.808205102387298</v>
      </c>
      <c r="FB17">
        <v>-1.51316244693339</v>
      </c>
      <c r="FC17">
        <v>4.5069230769230799</v>
      </c>
      <c r="FD17">
        <v>15</v>
      </c>
      <c r="FE17">
        <v>1661383235</v>
      </c>
      <c r="FF17" t="s">
        <v>427</v>
      </c>
      <c r="FG17">
        <v>1661383235</v>
      </c>
      <c r="FH17">
        <v>1661383228</v>
      </c>
      <c r="FI17">
        <v>46</v>
      </c>
      <c r="FJ17">
        <v>-0.27700000000000002</v>
      </c>
      <c r="FK17">
        <v>0.13500000000000001</v>
      </c>
      <c r="FL17">
        <v>-3.5150000000000001</v>
      </c>
      <c r="FM17">
        <v>0.124</v>
      </c>
      <c r="FN17">
        <v>416</v>
      </c>
      <c r="FO17">
        <v>22</v>
      </c>
      <c r="FP17">
        <v>0.53</v>
      </c>
      <c r="FQ17">
        <v>0.12</v>
      </c>
      <c r="FR17">
        <v>3.3067519999999999</v>
      </c>
      <c r="FS17">
        <v>-6.1923680300752002</v>
      </c>
      <c r="FT17">
        <v>3.3889574213895202</v>
      </c>
      <c r="FU17">
        <v>0</v>
      </c>
      <c r="FV17">
        <v>442.18264705882302</v>
      </c>
      <c r="FW17">
        <v>-43.397249795620702</v>
      </c>
      <c r="FX17">
        <v>4.5332713216211298</v>
      </c>
      <c r="FY17">
        <v>0</v>
      </c>
      <c r="FZ17">
        <v>-2.01597165</v>
      </c>
      <c r="GA17">
        <v>20.718107774436099</v>
      </c>
      <c r="GB17">
        <v>2.06277455210751</v>
      </c>
      <c r="GC17">
        <v>0</v>
      </c>
      <c r="GD17">
        <v>0</v>
      </c>
      <c r="GE17">
        <v>3</v>
      </c>
      <c r="GF17" t="s">
        <v>428</v>
      </c>
      <c r="GG17">
        <v>3.3322699999999998</v>
      </c>
      <c r="GH17">
        <v>2.8364799999999999</v>
      </c>
      <c r="GI17">
        <v>0.10272199999999999</v>
      </c>
      <c r="GJ17">
        <v>0.101239</v>
      </c>
      <c r="GK17">
        <v>0.11369</v>
      </c>
      <c r="GL17">
        <v>0.110234</v>
      </c>
      <c r="GM17">
        <v>31378.2</v>
      </c>
      <c r="GN17">
        <v>28371.8</v>
      </c>
      <c r="GO17">
        <v>31195.7</v>
      </c>
      <c r="GP17">
        <v>28896.1</v>
      </c>
      <c r="GQ17">
        <v>36852.400000000001</v>
      </c>
      <c r="GR17">
        <v>34967.5</v>
      </c>
      <c r="GS17">
        <v>44246.7</v>
      </c>
      <c r="GT17">
        <v>41967.4</v>
      </c>
      <c r="GU17">
        <v>1.5452699999999999</v>
      </c>
      <c r="GV17">
        <v>2.29833</v>
      </c>
      <c r="GW17">
        <v>3.0994399999999998E-2</v>
      </c>
      <c r="GX17">
        <v>0</v>
      </c>
      <c r="GY17">
        <v>23.617000000000001</v>
      </c>
      <c r="GZ17">
        <v>999.9</v>
      </c>
      <c r="HA17">
        <v>62.488999999999997</v>
      </c>
      <c r="HB17">
        <v>30.776</v>
      </c>
      <c r="HC17">
        <v>27.569500000000001</v>
      </c>
      <c r="HD17">
        <v>61.840899999999998</v>
      </c>
      <c r="HE17">
        <v>37.6282</v>
      </c>
      <c r="HF17">
        <v>2</v>
      </c>
      <c r="HG17">
        <v>1.13338E-2</v>
      </c>
      <c r="HH17">
        <v>2.62696</v>
      </c>
      <c r="HI17">
        <v>19.777000000000001</v>
      </c>
      <c r="HJ17">
        <v>5.2286700000000002</v>
      </c>
      <c r="HK17">
        <v>11.986000000000001</v>
      </c>
      <c r="HL17">
        <v>4.9932999999999996</v>
      </c>
      <c r="HM17">
        <v>3.2958799999999999</v>
      </c>
      <c r="HN17">
        <v>9999</v>
      </c>
      <c r="HO17">
        <v>9999</v>
      </c>
      <c r="HP17">
        <v>999.9</v>
      </c>
      <c r="HQ17">
        <v>9999</v>
      </c>
      <c r="HR17">
        <v>4.9717099999999999</v>
      </c>
      <c r="HS17">
        <v>1.8709100000000001</v>
      </c>
      <c r="HT17">
        <v>1.8704000000000001</v>
      </c>
      <c r="HU17">
        <v>1.87256</v>
      </c>
      <c r="HV17">
        <v>1.86965</v>
      </c>
      <c r="HW17">
        <v>1.8792800000000001</v>
      </c>
      <c r="HX17">
        <v>1.87618</v>
      </c>
      <c r="HY17">
        <v>1.87158</v>
      </c>
      <c r="HZ17">
        <v>0</v>
      </c>
      <c r="IA17">
        <v>0</v>
      </c>
      <c r="IB17">
        <v>0</v>
      </c>
      <c r="IC17">
        <v>4.5</v>
      </c>
      <c r="ID17" t="s">
        <v>429</v>
      </c>
      <c r="IE17" t="s">
        <v>430</v>
      </c>
      <c r="IF17" t="s">
        <v>431</v>
      </c>
      <c r="IG17" t="s">
        <v>431</v>
      </c>
      <c r="IH17" t="s">
        <v>431</v>
      </c>
      <c r="II17" t="s">
        <v>431</v>
      </c>
      <c r="IJ17">
        <v>0</v>
      </c>
      <c r="IK17">
        <v>100</v>
      </c>
      <c r="IL17">
        <v>100</v>
      </c>
      <c r="IM17">
        <v>-3.5150000000000001</v>
      </c>
      <c r="IN17">
        <v>0.124</v>
      </c>
      <c r="IO17">
        <v>-2.47033892553155</v>
      </c>
      <c r="IP17">
        <v>-2.2040790174604999E-3</v>
      </c>
      <c r="IQ17">
        <v>9.2619741190362804E-7</v>
      </c>
      <c r="IR17">
        <v>-9.2239158235341894E-11</v>
      </c>
      <c r="IS17">
        <v>-0.19363932673614001</v>
      </c>
      <c r="IT17">
        <v>-1.9198164839598301E-3</v>
      </c>
      <c r="IU17">
        <v>5.7639259002565302E-4</v>
      </c>
      <c r="IV17">
        <v>-5.2053891959579596E-6</v>
      </c>
      <c r="IW17">
        <v>6</v>
      </c>
      <c r="IX17">
        <v>2107</v>
      </c>
      <c r="IY17">
        <v>1</v>
      </c>
      <c r="IZ17">
        <v>50</v>
      </c>
      <c r="JA17">
        <v>16.2</v>
      </c>
      <c r="JB17">
        <v>21.3</v>
      </c>
      <c r="JC17">
        <v>1.31958</v>
      </c>
      <c r="JD17">
        <v>2.4548299999999998</v>
      </c>
      <c r="JE17">
        <v>2.04956</v>
      </c>
      <c r="JF17">
        <v>2.5524900000000001</v>
      </c>
      <c r="JG17">
        <v>2.2961399999999998</v>
      </c>
      <c r="JH17">
        <v>2.51953</v>
      </c>
      <c r="JI17">
        <v>35.290199999999999</v>
      </c>
      <c r="JJ17">
        <v>24.262599999999999</v>
      </c>
      <c r="JK17">
        <v>18</v>
      </c>
      <c r="JL17">
        <v>255.60900000000001</v>
      </c>
      <c r="JM17">
        <v>711.06700000000001</v>
      </c>
      <c r="JN17">
        <v>20.423200000000001</v>
      </c>
      <c r="JO17">
        <v>27.439699999999998</v>
      </c>
      <c r="JP17">
        <v>29.9998</v>
      </c>
      <c r="JQ17">
        <v>27.440899999999999</v>
      </c>
      <c r="JR17">
        <v>27.383299999999998</v>
      </c>
      <c r="JS17">
        <v>26.449300000000001</v>
      </c>
      <c r="JT17">
        <v>30.140899999999998</v>
      </c>
      <c r="JU17">
        <v>100</v>
      </c>
      <c r="JV17">
        <v>20.445599999999999</v>
      </c>
      <c r="JW17">
        <v>420.35199999999998</v>
      </c>
      <c r="JX17">
        <v>22.504799999999999</v>
      </c>
      <c r="JY17">
        <v>99.692700000000002</v>
      </c>
      <c r="JZ17">
        <v>96.226299999999995</v>
      </c>
    </row>
    <row r="18" spans="1:286" x14ac:dyDescent="0.2">
      <c r="A18">
        <v>2</v>
      </c>
      <c r="B18">
        <v>1661384622.0999999</v>
      </c>
      <c r="C18">
        <v>1412.0999999046301</v>
      </c>
      <c r="D18" t="s">
        <v>432</v>
      </c>
      <c r="E18" t="s">
        <v>433</v>
      </c>
      <c r="F18">
        <v>15</v>
      </c>
      <c r="G18" t="s">
        <v>421</v>
      </c>
      <c r="H18" t="s">
        <v>422</v>
      </c>
      <c r="J18" t="s">
        <v>423</v>
      </c>
      <c r="K18">
        <v>1661384613.5999999</v>
      </c>
      <c r="L18">
        <f t="shared" si="0"/>
        <v>5.8984468753840637E-4</v>
      </c>
      <c r="M18">
        <f t="shared" si="1"/>
        <v>0.58984468753840635</v>
      </c>
      <c r="N18">
        <f t="shared" si="2"/>
        <v>3.8544776875313205</v>
      </c>
      <c r="O18">
        <f t="shared" si="3"/>
        <v>420.37656249999998</v>
      </c>
      <c r="P18">
        <f t="shared" si="4"/>
        <v>203.02036605572985</v>
      </c>
      <c r="Q18">
        <f t="shared" si="5"/>
        <v>20.513523593398205</v>
      </c>
      <c r="R18">
        <f t="shared" si="6"/>
        <v>42.475563907653608</v>
      </c>
      <c r="S18">
        <f t="shared" si="7"/>
        <v>2.9866399069782137E-2</v>
      </c>
      <c r="T18">
        <f t="shared" si="8"/>
        <v>3.0268319527601673</v>
      </c>
      <c r="U18">
        <f t="shared" si="9"/>
        <v>2.9703641171911894E-2</v>
      </c>
      <c r="V18">
        <f t="shared" si="10"/>
        <v>1.8579324798936304E-2</v>
      </c>
      <c r="W18">
        <f t="shared" si="11"/>
        <v>212.83191760957604</v>
      </c>
      <c r="X18">
        <f t="shared" si="12"/>
        <v>23.070747521651093</v>
      </c>
      <c r="Y18">
        <f t="shared" si="13"/>
        <v>23.070747521651093</v>
      </c>
      <c r="Z18">
        <f t="shared" si="14"/>
        <v>2.831818580200165</v>
      </c>
      <c r="AA18">
        <f t="shared" si="15"/>
        <v>32.489741153963706</v>
      </c>
      <c r="AB18">
        <f t="shared" si="16"/>
        <v>0.86204291225534058</v>
      </c>
      <c r="AC18">
        <f t="shared" si="17"/>
        <v>2.6532772550272301</v>
      </c>
      <c r="AD18">
        <f t="shared" si="18"/>
        <v>1.9697756679448244</v>
      </c>
      <c r="AE18">
        <f t="shared" si="19"/>
        <v>-26.012150720443721</v>
      </c>
      <c r="AF18">
        <f t="shared" si="20"/>
        <v>-174.95884149667015</v>
      </c>
      <c r="AG18">
        <f t="shared" si="21"/>
        <v>-11.925744644822338</v>
      </c>
      <c r="AH18">
        <f t="shared" si="22"/>
        <v>-6.4819252360166502E-2</v>
      </c>
      <c r="AI18">
        <v>304</v>
      </c>
      <c r="AJ18">
        <v>43</v>
      </c>
      <c r="AK18">
        <f t="shared" si="23"/>
        <v>1</v>
      </c>
      <c r="AL18">
        <f t="shared" si="24"/>
        <v>0</v>
      </c>
      <c r="AM18">
        <f t="shared" si="25"/>
        <v>54285.524286389875</v>
      </c>
      <c r="AN18" t="s">
        <v>424</v>
      </c>
      <c r="AO18">
        <v>7908.84</v>
      </c>
      <c r="AP18">
        <v>439.396538461538</v>
      </c>
      <c r="AQ18">
        <v>1607.6730088797899</v>
      </c>
      <c r="AR18">
        <f t="shared" si="26"/>
        <v>0.72668786747393055</v>
      </c>
      <c r="AS18">
        <v>-4.6059481583150603</v>
      </c>
      <c r="AT18" t="s">
        <v>434</v>
      </c>
      <c r="AU18">
        <v>8265.75</v>
      </c>
      <c r="AV18">
        <v>380.27992</v>
      </c>
      <c r="AW18">
        <v>411.93273204244599</v>
      </c>
      <c r="AX18">
        <f t="shared" si="27"/>
        <v>7.683975945661059E-2</v>
      </c>
      <c r="AY18">
        <v>0.5</v>
      </c>
      <c r="AZ18">
        <f t="shared" si="28"/>
        <v>1019.0433909894178</v>
      </c>
      <c r="BA18">
        <f t="shared" si="29"/>
        <v>3.8544776875313205</v>
      </c>
      <c r="BB18">
        <f t="shared" si="30"/>
        <v>39.151524519737819</v>
      </c>
      <c r="BC18">
        <f t="shared" si="31"/>
        <v>8.3023214915627051E-3</v>
      </c>
      <c r="BD18">
        <f t="shared" si="32"/>
        <v>2.9027561633876999</v>
      </c>
      <c r="BE18">
        <f t="shared" si="33"/>
        <v>245.01322186459743</v>
      </c>
      <c r="BF18" t="s">
        <v>435</v>
      </c>
      <c r="BG18">
        <v>269.68</v>
      </c>
      <c r="BH18">
        <f t="shared" si="34"/>
        <v>269.68</v>
      </c>
      <c r="BI18">
        <f t="shared" si="35"/>
        <v>0.34533000409345505</v>
      </c>
      <c r="BJ18">
        <f t="shared" si="36"/>
        <v>0.22251110110842218</v>
      </c>
      <c r="BK18">
        <f t="shared" si="37"/>
        <v>0.89368200648406648</v>
      </c>
      <c r="BL18">
        <f t="shared" si="38"/>
        <v>-1.1525282242173798</v>
      </c>
      <c r="BM18">
        <f t="shared" si="39"/>
        <v>1.0235079684599484</v>
      </c>
      <c r="BN18">
        <f t="shared" si="40"/>
        <v>0.15779637732888788</v>
      </c>
      <c r="BO18">
        <f t="shared" si="41"/>
        <v>0.84220362267111215</v>
      </c>
      <c r="BP18">
        <v>2132</v>
      </c>
      <c r="BQ18">
        <v>290</v>
      </c>
      <c r="BR18">
        <v>405.41</v>
      </c>
      <c r="BS18">
        <v>125</v>
      </c>
      <c r="BT18">
        <v>8265.75</v>
      </c>
      <c r="BU18">
        <v>404.12</v>
      </c>
      <c r="BV18">
        <v>1.29</v>
      </c>
      <c r="BW18">
        <v>300</v>
      </c>
      <c r="BX18">
        <v>24.1</v>
      </c>
      <c r="BY18">
        <v>411.93273204244599</v>
      </c>
      <c r="BZ18">
        <v>1.4103492565570399</v>
      </c>
      <c r="CA18">
        <v>-6.4590818544866204</v>
      </c>
      <c r="CB18">
        <v>1.0316450602309599</v>
      </c>
      <c r="CC18">
        <v>0.58333048110001495</v>
      </c>
      <c r="CD18">
        <v>-5.86101824249165E-3</v>
      </c>
      <c r="CE18">
        <v>290</v>
      </c>
      <c r="CF18">
        <v>403.07</v>
      </c>
      <c r="CG18">
        <v>675</v>
      </c>
      <c r="CH18">
        <v>8244.9599999999991</v>
      </c>
      <c r="CI18">
        <v>404.1</v>
      </c>
      <c r="CJ18">
        <v>-1.03</v>
      </c>
      <c r="CX18">
        <f t="shared" si="42"/>
        <v>1200.00125</v>
      </c>
      <c r="CY18">
        <f t="shared" si="43"/>
        <v>1019.0433909894178</v>
      </c>
      <c r="CZ18">
        <f t="shared" si="44"/>
        <v>0.84920194123915937</v>
      </c>
      <c r="DA18">
        <f t="shared" si="45"/>
        <v>0.17735974659157733</v>
      </c>
      <c r="DB18">
        <v>2</v>
      </c>
      <c r="DC18">
        <v>0.5</v>
      </c>
      <c r="DD18" t="s">
        <v>426</v>
      </c>
      <c r="DE18">
        <v>2</v>
      </c>
      <c r="DF18">
        <v>1661384613.5999999</v>
      </c>
      <c r="DG18">
        <v>420.37656249999998</v>
      </c>
      <c r="DH18">
        <v>421.54868750000003</v>
      </c>
      <c r="DI18">
        <v>8.5315556249999993</v>
      </c>
      <c r="DJ18">
        <v>8.3644662499999995</v>
      </c>
      <c r="DK18">
        <v>423.5295625</v>
      </c>
      <c r="DL18">
        <v>8.7105556249999996</v>
      </c>
      <c r="DM18">
        <v>699.99950000000001</v>
      </c>
      <c r="DN18">
        <v>100.9261875</v>
      </c>
      <c r="DO18">
        <v>0.1155158125</v>
      </c>
      <c r="DP18">
        <v>21.998581250000001</v>
      </c>
      <c r="DQ18">
        <v>23.067712499999999</v>
      </c>
      <c r="DR18">
        <v>999.9</v>
      </c>
      <c r="DS18">
        <v>0</v>
      </c>
      <c r="DT18">
        <v>0</v>
      </c>
      <c r="DU18">
        <v>10002.65625</v>
      </c>
      <c r="DV18">
        <v>0</v>
      </c>
      <c r="DW18">
        <v>2.2241399999999998</v>
      </c>
      <c r="DX18">
        <v>-1.54014625</v>
      </c>
      <c r="DY18">
        <v>423.68393750000001</v>
      </c>
      <c r="DZ18">
        <v>425.104375</v>
      </c>
      <c r="EA18">
        <v>0.31094193749999999</v>
      </c>
      <c r="EB18">
        <v>421.54868750000003</v>
      </c>
      <c r="EC18">
        <v>8.3644662499999995</v>
      </c>
      <c r="ED18">
        <v>0.87557618749999999</v>
      </c>
      <c r="EE18">
        <v>0.84419412500000002</v>
      </c>
      <c r="EF18">
        <v>4.9954412499999998</v>
      </c>
      <c r="EG18">
        <v>4.472966875</v>
      </c>
      <c r="EH18">
        <v>1200.00125</v>
      </c>
      <c r="EI18">
        <v>0.69198412499999995</v>
      </c>
      <c r="EJ18">
        <v>0.30801587499999999</v>
      </c>
      <c r="EK18">
        <v>0</v>
      </c>
      <c r="EL18">
        <v>380.30756250000002</v>
      </c>
      <c r="EM18">
        <v>5.0003000000000002</v>
      </c>
      <c r="EN18">
        <v>4257.7468749999998</v>
      </c>
      <c r="EO18">
        <v>12571.018749999999</v>
      </c>
      <c r="EP18">
        <v>41.488124999999997</v>
      </c>
      <c r="EQ18">
        <v>43.75</v>
      </c>
      <c r="ER18">
        <v>43.003687499999998</v>
      </c>
      <c r="ES18">
        <v>43.371062500000001</v>
      </c>
      <c r="ET18">
        <v>42.851312499999999</v>
      </c>
      <c r="EU18">
        <v>826.92312500000003</v>
      </c>
      <c r="EV18">
        <v>368.078125</v>
      </c>
      <c r="EW18">
        <v>0</v>
      </c>
      <c r="EX18">
        <v>1410.5999999046301</v>
      </c>
      <c r="EY18">
        <v>0</v>
      </c>
      <c r="EZ18">
        <v>380.27992</v>
      </c>
      <c r="FA18">
        <v>-0.54861538740509996</v>
      </c>
      <c r="FB18">
        <v>-7.1600000100776198</v>
      </c>
      <c r="FC18">
        <v>4257.6116000000002</v>
      </c>
      <c r="FD18">
        <v>15</v>
      </c>
      <c r="FE18">
        <v>1661384648.0999999</v>
      </c>
      <c r="FF18" t="s">
        <v>436</v>
      </c>
      <c r="FG18">
        <v>1661384648.0999999</v>
      </c>
      <c r="FH18">
        <v>1661384642.0999999</v>
      </c>
      <c r="FI18">
        <v>47</v>
      </c>
      <c r="FJ18">
        <v>0.37</v>
      </c>
      <c r="FK18">
        <v>-0.14299999999999999</v>
      </c>
      <c r="FL18">
        <v>-3.153</v>
      </c>
      <c r="FM18">
        <v>-0.17899999999999999</v>
      </c>
      <c r="FN18">
        <v>421</v>
      </c>
      <c r="FO18">
        <v>8</v>
      </c>
      <c r="FP18">
        <v>0.28000000000000003</v>
      </c>
      <c r="FQ18">
        <v>0.14000000000000001</v>
      </c>
      <c r="FR18">
        <v>-1.5525847619047599</v>
      </c>
      <c r="FS18">
        <v>0.15185766233766301</v>
      </c>
      <c r="FT18">
        <v>2.68362497591185E-2</v>
      </c>
      <c r="FU18">
        <v>1</v>
      </c>
      <c r="FV18">
        <v>380.304117647059</v>
      </c>
      <c r="FW18">
        <v>-0.722872420654597</v>
      </c>
      <c r="FX18">
        <v>0.21256234583070399</v>
      </c>
      <c r="FY18">
        <v>1</v>
      </c>
      <c r="FZ18">
        <v>0.31062471428571398</v>
      </c>
      <c r="GA18">
        <v>5.6724935064940904E-3</v>
      </c>
      <c r="GB18">
        <v>7.8694872724957804E-4</v>
      </c>
      <c r="GC18">
        <v>1</v>
      </c>
      <c r="GD18">
        <v>3</v>
      </c>
      <c r="GE18">
        <v>3</v>
      </c>
      <c r="GF18" t="s">
        <v>437</v>
      </c>
      <c r="GG18">
        <v>3.3267899999999999</v>
      </c>
      <c r="GH18">
        <v>2.8769999999999998</v>
      </c>
      <c r="GI18">
        <v>0.103228</v>
      </c>
      <c r="GJ18">
        <v>0.102824</v>
      </c>
      <c r="GK18">
        <v>5.5190099999999999E-2</v>
      </c>
      <c r="GL18">
        <v>5.35611E-2</v>
      </c>
      <c r="GM18">
        <v>31399.200000000001</v>
      </c>
      <c r="GN18">
        <v>28369.200000000001</v>
      </c>
      <c r="GO18">
        <v>31231.8</v>
      </c>
      <c r="GP18">
        <v>28941.599999999999</v>
      </c>
      <c r="GQ18">
        <v>39356.300000000003</v>
      </c>
      <c r="GR18">
        <v>37255.300000000003</v>
      </c>
      <c r="GS18">
        <v>44298.7</v>
      </c>
      <c r="GT18">
        <v>42030.2</v>
      </c>
      <c r="GU18">
        <v>1.84352</v>
      </c>
      <c r="GV18">
        <v>2.2808299999999999</v>
      </c>
      <c r="GW18">
        <v>0.107698</v>
      </c>
      <c r="GX18">
        <v>0</v>
      </c>
      <c r="GY18">
        <v>21.3004</v>
      </c>
      <c r="GZ18">
        <v>999.9</v>
      </c>
      <c r="HA18">
        <v>37.883000000000003</v>
      </c>
      <c r="HB18">
        <v>31.411000000000001</v>
      </c>
      <c r="HC18">
        <v>17.332699999999999</v>
      </c>
      <c r="HD18">
        <v>61.796599999999998</v>
      </c>
      <c r="HE18">
        <v>40.476799999999997</v>
      </c>
      <c r="HF18">
        <v>2</v>
      </c>
      <c r="HG18">
        <v>-3.9031999999999997E-2</v>
      </c>
      <c r="HH18">
        <v>3.7699600000000002</v>
      </c>
      <c r="HI18">
        <v>19.665700000000001</v>
      </c>
      <c r="HJ18">
        <v>5.2265699999999997</v>
      </c>
      <c r="HK18">
        <v>11.986000000000001</v>
      </c>
      <c r="HL18">
        <v>4.9925499999999996</v>
      </c>
      <c r="HM18">
        <v>3.2953000000000001</v>
      </c>
      <c r="HN18">
        <v>9999</v>
      </c>
      <c r="HO18">
        <v>9999</v>
      </c>
      <c r="HP18">
        <v>999.9</v>
      </c>
      <c r="HQ18">
        <v>9999</v>
      </c>
      <c r="HR18">
        <v>4.9716500000000003</v>
      </c>
      <c r="HS18">
        <v>1.8708800000000001</v>
      </c>
      <c r="HT18">
        <v>1.8703799999999999</v>
      </c>
      <c r="HU18">
        <v>1.8725499999999999</v>
      </c>
      <c r="HV18">
        <v>1.8696600000000001</v>
      </c>
      <c r="HW18">
        <v>1.87927</v>
      </c>
      <c r="HX18">
        <v>1.8761399999999999</v>
      </c>
      <c r="HY18">
        <v>1.87157</v>
      </c>
      <c r="HZ18">
        <v>0</v>
      </c>
      <c r="IA18">
        <v>0</v>
      </c>
      <c r="IB18">
        <v>0</v>
      </c>
      <c r="IC18">
        <v>4.5</v>
      </c>
      <c r="ID18" t="s">
        <v>429</v>
      </c>
      <c r="IE18" t="s">
        <v>430</v>
      </c>
      <c r="IF18" t="s">
        <v>431</v>
      </c>
      <c r="IG18" t="s">
        <v>431</v>
      </c>
      <c r="IH18" t="s">
        <v>431</v>
      </c>
      <c r="II18" t="s">
        <v>431</v>
      </c>
      <c r="IJ18">
        <v>0</v>
      </c>
      <c r="IK18">
        <v>100</v>
      </c>
      <c r="IL18">
        <v>100</v>
      </c>
      <c r="IM18">
        <v>-3.153</v>
      </c>
      <c r="IN18">
        <v>-0.17899999999999999</v>
      </c>
      <c r="IO18">
        <v>-2.74682412309962</v>
      </c>
      <c r="IP18">
        <v>-2.2040790174604999E-3</v>
      </c>
      <c r="IQ18">
        <v>9.2619741190362804E-7</v>
      </c>
      <c r="IR18">
        <v>-9.2239158235341894E-11</v>
      </c>
      <c r="IS18">
        <v>-5.8715121282464297E-2</v>
      </c>
      <c r="IT18">
        <v>-1.9198164839598301E-3</v>
      </c>
      <c r="IU18">
        <v>5.7639259002565302E-4</v>
      </c>
      <c r="IV18">
        <v>-5.2053891959579596E-6</v>
      </c>
      <c r="IW18">
        <v>6</v>
      </c>
      <c r="IX18">
        <v>2107</v>
      </c>
      <c r="IY18">
        <v>1</v>
      </c>
      <c r="IZ18">
        <v>50</v>
      </c>
      <c r="JA18">
        <v>23.1</v>
      </c>
      <c r="JB18">
        <v>23.2</v>
      </c>
      <c r="JC18">
        <v>1.31592</v>
      </c>
      <c r="JD18">
        <v>2.4609399999999999</v>
      </c>
      <c r="JE18">
        <v>2.04956</v>
      </c>
      <c r="JF18">
        <v>2.5610400000000002</v>
      </c>
      <c r="JG18">
        <v>2.2961399999999998</v>
      </c>
      <c r="JH18">
        <v>2.4645999999999999</v>
      </c>
      <c r="JI18">
        <v>35.452300000000001</v>
      </c>
      <c r="JJ18">
        <v>24.227599999999999</v>
      </c>
      <c r="JK18">
        <v>18</v>
      </c>
      <c r="JL18">
        <v>379.74</v>
      </c>
      <c r="JM18">
        <v>684.86699999999996</v>
      </c>
      <c r="JN18">
        <v>16.711099999999998</v>
      </c>
      <c r="JO18">
        <v>26.715299999999999</v>
      </c>
      <c r="JP18">
        <v>29.9999</v>
      </c>
      <c r="JQ18">
        <v>26.704999999999998</v>
      </c>
      <c r="JR18">
        <v>26.672799999999999</v>
      </c>
      <c r="JS18">
        <v>26.354800000000001</v>
      </c>
      <c r="JT18">
        <v>100</v>
      </c>
      <c r="JU18">
        <v>0</v>
      </c>
      <c r="JV18">
        <v>16.712599999999998</v>
      </c>
      <c r="JW18">
        <v>421.48500000000001</v>
      </c>
      <c r="JX18">
        <v>0</v>
      </c>
      <c r="JY18">
        <v>99.809100000000001</v>
      </c>
      <c r="JZ18">
        <v>96.3733</v>
      </c>
    </row>
    <row r="19" spans="1:286" x14ac:dyDescent="0.2">
      <c r="A19">
        <v>3</v>
      </c>
      <c r="B19">
        <v>1661384922.0999999</v>
      </c>
      <c r="C19">
        <v>1712.0999999046301</v>
      </c>
      <c r="D19" t="s">
        <v>438</v>
      </c>
      <c r="E19" t="s">
        <v>439</v>
      </c>
      <c r="F19">
        <v>15</v>
      </c>
      <c r="G19" t="s">
        <v>421</v>
      </c>
      <c r="H19" t="s">
        <v>422</v>
      </c>
      <c r="J19" t="s">
        <v>423</v>
      </c>
      <c r="K19">
        <v>1661384914.0999999</v>
      </c>
      <c r="L19">
        <f t="shared" si="0"/>
        <v>9.5518566717689576E-4</v>
      </c>
      <c r="M19">
        <f t="shared" si="1"/>
        <v>0.95518566717689579</v>
      </c>
      <c r="N19">
        <f t="shared" si="2"/>
        <v>3.9756361159677289</v>
      </c>
      <c r="O19">
        <f t="shared" si="3"/>
        <v>419.97866666666698</v>
      </c>
      <c r="P19">
        <f t="shared" si="4"/>
        <v>239.06547527417734</v>
      </c>
      <c r="Q19">
        <f t="shared" si="5"/>
        <v>24.156188669623123</v>
      </c>
      <c r="R19">
        <f t="shared" si="6"/>
        <v>42.436424153599184</v>
      </c>
      <c r="S19">
        <f t="shared" si="7"/>
        <v>3.8171862971020439E-2</v>
      </c>
      <c r="T19">
        <f t="shared" si="8"/>
        <v>3.0263517140089276</v>
      </c>
      <c r="U19">
        <f t="shared" si="9"/>
        <v>3.7906389150789907E-2</v>
      </c>
      <c r="V19">
        <f t="shared" si="10"/>
        <v>2.3715190927504879E-2</v>
      </c>
      <c r="W19">
        <f t="shared" si="11"/>
        <v>212.8314480718719</v>
      </c>
      <c r="X19">
        <f t="shared" si="12"/>
        <v>26.045659408832783</v>
      </c>
      <c r="Y19">
        <f t="shared" si="13"/>
        <v>26.045659408832783</v>
      </c>
      <c r="Z19">
        <f t="shared" si="14"/>
        <v>3.3833858331525146</v>
      </c>
      <c r="AA19">
        <f t="shared" si="15"/>
        <v>27.911048364748947</v>
      </c>
      <c r="AB19">
        <f t="shared" si="16"/>
        <v>0.89107363059767619</v>
      </c>
      <c r="AC19">
        <f t="shared" si="17"/>
        <v>3.1925480510545174</v>
      </c>
      <c r="AD19">
        <f t="shared" si="18"/>
        <v>2.4923122025548383</v>
      </c>
      <c r="AE19">
        <f t="shared" si="19"/>
        <v>-42.123687922501105</v>
      </c>
      <c r="AF19">
        <f t="shared" si="20"/>
        <v>-159.54863924377861</v>
      </c>
      <c r="AG19">
        <f t="shared" si="21"/>
        <v>-11.214156555033401</v>
      </c>
      <c r="AH19">
        <f t="shared" si="22"/>
        <v>-5.5035649441208534E-2</v>
      </c>
      <c r="AI19">
        <v>286</v>
      </c>
      <c r="AJ19">
        <v>41</v>
      </c>
      <c r="AK19">
        <f t="shared" si="23"/>
        <v>1</v>
      </c>
      <c r="AL19">
        <f t="shared" si="24"/>
        <v>0</v>
      </c>
      <c r="AM19">
        <f t="shared" si="25"/>
        <v>53711.483238119938</v>
      </c>
      <c r="AN19" t="s">
        <v>424</v>
      </c>
      <c r="AO19">
        <v>7908.84</v>
      </c>
      <c r="AP19">
        <v>439.396538461538</v>
      </c>
      <c r="AQ19">
        <v>1607.6730088797899</v>
      </c>
      <c r="AR19">
        <f t="shared" si="26"/>
        <v>0.72668786747393055</v>
      </c>
      <c r="AS19">
        <v>-4.6059481583150603</v>
      </c>
      <c r="AT19" t="s">
        <v>440</v>
      </c>
      <c r="AU19">
        <v>8270.8799999999992</v>
      </c>
      <c r="AV19">
        <v>368.13180769230797</v>
      </c>
      <c r="AW19">
        <v>404.96985724807797</v>
      </c>
      <c r="AX19">
        <f t="shared" si="27"/>
        <v>9.0964917256060374E-2</v>
      </c>
      <c r="AY19">
        <v>0.5</v>
      </c>
      <c r="AZ19">
        <f t="shared" si="28"/>
        <v>1019.0376572393116</v>
      </c>
      <c r="BA19">
        <f t="shared" si="29"/>
        <v>3.9756361159677289</v>
      </c>
      <c r="BB19">
        <f t="shared" si="30"/>
        <v>46.348338085791795</v>
      </c>
      <c r="BC19">
        <f t="shared" si="31"/>
        <v>8.4212631528566596E-3</v>
      </c>
      <c r="BD19">
        <f t="shared" si="32"/>
        <v>2.9698584477485088</v>
      </c>
      <c r="BE19">
        <f t="shared" si="33"/>
        <v>242.53294678742444</v>
      </c>
      <c r="BF19" t="s">
        <v>441</v>
      </c>
      <c r="BG19">
        <v>263.70999999999998</v>
      </c>
      <c r="BH19">
        <f t="shared" si="34"/>
        <v>263.70999999999998</v>
      </c>
      <c r="BI19">
        <f t="shared" si="35"/>
        <v>0.34881573213372397</v>
      </c>
      <c r="BJ19">
        <f t="shared" si="36"/>
        <v>0.2607821519391435</v>
      </c>
      <c r="BK19">
        <f t="shared" si="37"/>
        <v>0.89489304667260172</v>
      </c>
      <c r="BL19">
        <f t="shared" si="38"/>
        <v>-1.0700435899515979</v>
      </c>
      <c r="BM19">
        <f t="shared" si="39"/>
        <v>1.0294679231202313</v>
      </c>
      <c r="BN19">
        <f t="shared" si="40"/>
        <v>0.18681042998966177</v>
      </c>
      <c r="BO19">
        <f t="shared" si="41"/>
        <v>0.8131895700103382</v>
      </c>
      <c r="BP19">
        <v>2134</v>
      </c>
      <c r="BQ19">
        <v>290</v>
      </c>
      <c r="BR19">
        <v>395.17</v>
      </c>
      <c r="BS19">
        <v>65</v>
      </c>
      <c r="BT19">
        <v>8270.8799999999992</v>
      </c>
      <c r="BU19">
        <v>394.89</v>
      </c>
      <c r="BV19">
        <v>0.28000000000000003</v>
      </c>
      <c r="BW19">
        <v>300</v>
      </c>
      <c r="BX19">
        <v>24.1</v>
      </c>
      <c r="BY19">
        <v>404.96985724807797</v>
      </c>
      <c r="BZ19">
        <v>1.0277357346393099</v>
      </c>
      <c r="CA19">
        <v>-8.3370215787672297</v>
      </c>
      <c r="CB19">
        <v>0.75155203044887897</v>
      </c>
      <c r="CC19">
        <v>0.81463861093342904</v>
      </c>
      <c r="CD19">
        <v>-5.8595045606229202E-3</v>
      </c>
      <c r="CE19">
        <v>290</v>
      </c>
      <c r="CF19">
        <v>393.97</v>
      </c>
      <c r="CG19">
        <v>885</v>
      </c>
      <c r="CH19">
        <v>8236.91</v>
      </c>
      <c r="CI19">
        <v>394.85</v>
      </c>
      <c r="CJ19">
        <v>-0.88</v>
      </c>
      <c r="CX19">
        <f t="shared" si="42"/>
        <v>1199.9939999999999</v>
      </c>
      <c r="CY19">
        <f t="shared" si="43"/>
        <v>1019.0376572393116</v>
      </c>
      <c r="CZ19">
        <f t="shared" si="44"/>
        <v>0.84920229371089495</v>
      </c>
      <c r="DA19">
        <f t="shared" si="45"/>
        <v>0.17736042686202758</v>
      </c>
      <c r="DB19">
        <v>2</v>
      </c>
      <c r="DC19">
        <v>0.5</v>
      </c>
      <c r="DD19" t="s">
        <v>426</v>
      </c>
      <c r="DE19">
        <v>2</v>
      </c>
      <c r="DF19">
        <v>1661384914.0999999</v>
      </c>
      <c r="DG19">
        <v>419.97866666666698</v>
      </c>
      <c r="DH19">
        <v>421.22919999999999</v>
      </c>
      <c r="DI19">
        <v>8.8186486666666593</v>
      </c>
      <c r="DJ19">
        <v>8.5481406666666704</v>
      </c>
      <c r="DK19">
        <v>423.13866666666701</v>
      </c>
      <c r="DL19">
        <v>8.9951539999999994</v>
      </c>
      <c r="DM19">
        <v>699.988333333333</v>
      </c>
      <c r="DN19">
        <v>100.921133333333</v>
      </c>
      <c r="DO19">
        <v>0.1231042</v>
      </c>
      <c r="DP19">
        <v>25.067773333333299</v>
      </c>
      <c r="DQ19">
        <v>25.909393333333298</v>
      </c>
      <c r="DR19">
        <v>999.9</v>
      </c>
      <c r="DS19">
        <v>0</v>
      </c>
      <c r="DT19">
        <v>0</v>
      </c>
      <c r="DU19">
        <v>10000.254000000001</v>
      </c>
      <c r="DV19">
        <v>0</v>
      </c>
      <c r="DW19">
        <v>2.2263266666666701</v>
      </c>
      <c r="DX19">
        <v>-1.2411479999999999</v>
      </c>
      <c r="DY19">
        <v>423.72473333333301</v>
      </c>
      <c r="DZ19">
        <v>424.861066666667</v>
      </c>
      <c r="EA19">
        <v>0.27050886666666701</v>
      </c>
      <c r="EB19">
        <v>421.22919999999999</v>
      </c>
      <c r="EC19">
        <v>8.5481406666666704</v>
      </c>
      <c r="ED19">
        <v>0.88998773333333303</v>
      </c>
      <c r="EE19">
        <v>0.86268786666666697</v>
      </c>
      <c r="EF19">
        <v>5.2298546666666699</v>
      </c>
      <c r="EG19">
        <v>4.78290066666667</v>
      </c>
      <c r="EH19">
        <v>1199.9939999999999</v>
      </c>
      <c r="EI19">
        <v>0.691971</v>
      </c>
      <c r="EJ19">
        <v>0.308029</v>
      </c>
      <c r="EK19">
        <v>0</v>
      </c>
      <c r="EL19">
        <v>368.17073333333298</v>
      </c>
      <c r="EM19">
        <v>5.0003000000000002</v>
      </c>
      <c r="EN19">
        <v>4134.66</v>
      </c>
      <c r="EO19">
        <v>12570.8866666667</v>
      </c>
      <c r="EP19">
        <v>41.8579333333333</v>
      </c>
      <c r="EQ19">
        <v>43.936999999999998</v>
      </c>
      <c r="ER19">
        <v>43.3038666666667</v>
      </c>
      <c r="ES19">
        <v>43.679000000000002</v>
      </c>
      <c r="ET19">
        <v>43.399799999999999</v>
      </c>
      <c r="EU19">
        <v>826.904</v>
      </c>
      <c r="EV19">
        <v>368.09</v>
      </c>
      <c r="EW19">
        <v>0</v>
      </c>
      <c r="EX19">
        <v>296.60000014305098</v>
      </c>
      <c r="EY19">
        <v>0</v>
      </c>
      <c r="EZ19">
        <v>368.13180769230797</v>
      </c>
      <c r="FA19">
        <v>-1.36133332725295</v>
      </c>
      <c r="FB19">
        <v>-11.8495726683678</v>
      </c>
      <c r="FC19">
        <v>4134.6123076923104</v>
      </c>
      <c r="FD19">
        <v>15</v>
      </c>
      <c r="FE19">
        <v>1661384941.0999999</v>
      </c>
      <c r="FF19" t="s">
        <v>442</v>
      </c>
      <c r="FG19">
        <v>1661384941.0999999</v>
      </c>
      <c r="FH19">
        <v>1661384642.0999999</v>
      </c>
      <c r="FI19">
        <v>48</v>
      </c>
      <c r="FJ19">
        <v>-7.0000000000000001E-3</v>
      </c>
      <c r="FK19">
        <v>-0.14299999999999999</v>
      </c>
      <c r="FL19">
        <v>-3.16</v>
      </c>
      <c r="FM19">
        <v>-0.17899999999999999</v>
      </c>
      <c r="FN19">
        <v>421</v>
      </c>
      <c r="FO19">
        <v>8</v>
      </c>
      <c r="FP19">
        <v>0.37</v>
      </c>
      <c r="FQ19">
        <v>0.14000000000000001</v>
      </c>
      <c r="FR19">
        <v>-1.2301975000000001</v>
      </c>
      <c r="FS19">
        <v>-0.16957488721804401</v>
      </c>
      <c r="FT19">
        <v>4.3351166405876503E-2</v>
      </c>
      <c r="FU19">
        <v>1</v>
      </c>
      <c r="FV19">
        <v>368.16735294117598</v>
      </c>
      <c r="FW19">
        <v>-1.1213139809399</v>
      </c>
      <c r="FX19">
        <v>0.23473287475628701</v>
      </c>
      <c r="FY19">
        <v>0</v>
      </c>
      <c r="FZ19">
        <v>0.26666825</v>
      </c>
      <c r="GA19">
        <v>5.2345669172932402E-2</v>
      </c>
      <c r="GB19">
        <v>7.7508814974491802E-3</v>
      </c>
      <c r="GC19">
        <v>1</v>
      </c>
      <c r="GD19">
        <v>2</v>
      </c>
      <c r="GE19">
        <v>3</v>
      </c>
      <c r="GF19" t="s">
        <v>443</v>
      </c>
      <c r="GG19">
        <v>3.32687</v>
      </c>
      <c r="GH19">
        <v>2.8839700000000001</v>
      </c>
      <c r="GI19">
        <v>0.103163</v>
      </c>
      <c r="GJ19">
        <v>0.102767</v>
      </c>
      <c r="GK19">
        <v>5.6534399999999999E-2</v>
      </c>
      <c r="GL19">
        <v>5.4444699999999999E-2</v>
      </c>
      <c r="GM19">
        <v>31396.9</v>
      </c>
      <c r="GN19">
        <v>28367.5</v>
      </c>
      <c r="GO19">
        <v>31228.1</v>
      </c>
      <c r="GP19">
        <v>28939</v>
      </c>
      <c r="GQ19">
        <v>39294.9</v>
      </c>
      <c r="GR19">
        <v>37217</v>
      </c>
      <c r="GS19">
        <v>44293.2</v>
      </c>
      <c r="GT19">
        <v>42026.5</v>
      </c>
      <c r="GU19">
        <v>1.8846000000000001</v>
      </c>
      <c r="GV19">
        <v>2.2787500000000001</v>
      </c>
      <c r="GW19">
        <v>0.16098799999999999</v>
      </c>
      <c r="GX19">
        <v>0</v>
      </c>
      <c r="GY19">
        <v>23.299499999999998</v>
      </c>
      <c r="GZ19">
        <v>999.9</v>
      </c>
      <c r="HA19">
        <v>37.485999999999997</v>
      </c>
      <c r="HB19">
        <v>31.491</v>
      </c>
      <c r="HC19">
        <v>17.2317</v>
      </c>
      <c r="HD19">
        <v>61.826599999999999</v>
      </c>
      <c r="HE19">
        <v>40.873399999999997</v>
      </c>
      <c r="HF19">
        <v>2</v>
      </c>
      <c r="HG19">
        <v>-3.6460899999999997E-2</v>
      </c>
      <c r="HH19">
        <v>2.47078</v>
      </c>
      <c r="HI19">
        <v>19.768000000000001</v>
      </c>
      <c r="HJ19">
        <v>5.2228300000000001</v>
      </c>
      <c r="HK19">
        <v>11.986000000000001</v>
      </c>
      <c r="HL19">
        <v>4.9915500000000002</v>
      </c>
      <c r="HM19">
        <v>3.2947199999999999</v>
      </c>
      <c r="HN19">
        <v>9999</v>
      </c>
      <c r="HO19">
        <v>9999</v>
      </c>
      <c r="HP19">
        <v>999.9</v>
      </c>
      <c r="HQ19">
        <v>9999</v>
      </c>
      <c r="HR19">
        <v>4.9716800000000001</v>
      </c>
      <c r="HS19">
        <v>1.8708800000000001</v>
      </c>
      <c r="HT19">
        <v>1.8704099999999999</v>
      </c>
      <c r="HU19">
        <v>1.8725499999999999</v>
      </c>
      <c r="HV19">
        <v>1.86965</v>
      </c>
      <c r="HW19">
        <v>1.87927</v>
      </c>
      <c r="HX19">
        <v>1.87615</v>
      </c>
      <c r="HY19">
        <v>1.8715599999999999</v>
      </c>
      <c r="HZ19">
        <v>0</v>
      </c>
      <c r="IA19">
        <v>0</v>
      </c>
      <c r="IB19">
        <v>0</v>
      </c>
      <c r="IC19">
        <v>4.5</v>
      </c>
      <c r="ID19" t="s">
        <v>429</v>
      </c>
      <c r="IE19" t="s">
        <v>430</v>
      </c>
      <c r="IF19" t="s">
        <v>431</v>
      </c>
      <c r="IG19" t="s">
        <v>431</v>
      </c>
      <c r="IH19" t="s">
        <v>431</v>
      </c>
      <c r="II19" t="s">
        <v>431</v>
      </c>
      <c r="IJ19">
        <v>0</v>
      </c>
      <c r="IK19">
        <v>100</v>
      </c>
      <c r="IL19">
        <v>100</v>
      </c>
      <c r="IM19">
        <v>-3.16</v>
      </c>
      <c r="IN19">
        <v>-0.17649999999999999</v>
      </c>
      <c r="IO19">
        <v>-2.3767734786756001</v>
      </c>
      <c r="IP19">
        <v>-2.2040790174604999E-3</v>
      </c>
      <c r="IQ19">
        <v>9.2619741190362804E-7</v>
      </c>
      <c r="IR19">
        <v>-9.2239158235341894E-11</v>
      </c>
      <c r="IS19">
        <v>-0.202084234825299</v>
      </c>
      <c r="IT19">
        <v>-1.9198164839598301E-3</v>
      </c>
      <c r="IU19">
        <v>5.7639259002565302E-4</v>
      </c>
      <c r="IV19">
        <v>-5.2053891959579596E-6</v>
      </c>
      <c r="IW19">
        <v>6</v>
      </c>
      <c r="IX19">
        <v>2107</v>
      </c>
      <c r="IY19">
        <v>1</v>
      </c>
      <c r="IZ19">
        <v>50</v>
      </c>
      <c r="JA19">
        <v>4.5999999999999996</v>
      </c>
      <c r="JB19">
        <v>4.7</v>
      </c>
      <c r="JC19">
        <v>1.31592</v>
      </c>
      <c r="JD19">
        <v>2.4536099999999998</v>
      </c>
      <c r="JE19">
        <v>2.04956</v>
      </c>
      <c r="JF19">
        <v>2.5610400000000002</v>
      </c>
      <c r="JG19">
        <v>2.2961399999999998</v>
      </c>
      <c r="JH19">
        <v>2.4939</v>
      </c>
      <c r="JI19">
        <v>35.591500000000003</v>
      </c>
      <c r="JJ19">
        <v>24.245100000000001</v>
      </c>
      <c r="JK19">
        <v>18</v>
      </c>
      <c r="JL19">
        <v>400.47699999999998</v>
      </c>
      <c r="JM19">
        <v>682.91899999999998</v>
      </c>
      <c r="JN19">
        <v>21.499199999999998</v>
      </c>
      <c r="JO19">
        <v>26.876999999999999</v>
      </c>
      <c r="JP19">
        <v>30.0015</v>
      </c>
      <c r="JQ19">
        <v>26.7118</v>
      </c>
      <c r="JR19">
        <v>26.6706</v>
      </c>
      <c r="JS19">
        <v>26.3688</v>
      </c>
      <c r="JT19">
        <v>100</v>
      </c>
      <c r="JU19">
        <v>0</v>
      </c>
      <c r="JV19">
        <v>21.3752</v>
      </c>
      <c r="JW19">
        <v>421.21600000000001</v>
      </c>
      <c r="JX19">
        <v>0</v>
      </c>
      <c r="JY19">
        <v>99.796899999999994</v>
      </c>
      <c r="JZ19">
        <v>96.364699999999999</v>
      </c>
    </row>
    <row r="20" spans="1:286" x14ac:dyDescent="0.2">
      <c r="A20">
        <v>4</v>
      </c>
      <c r="B20">
        <v>1661385223</v>
      </c>
      <c r="C20">
        <v>2013</v>
      </c>
      <c r="D20" t="s">
        <v>444</v>
      </c>
      <c r="E20" t="s">
        <v>445</v>
      </c>
      <c r="F20">
        <v>15</v>
      </c>
      <c r="G20" t="s">
        <v>421</v>
      </c>
      <c r="H20" t="s">
        <v>422</v>
      </c>
      <c r="J20" t="s">
        <v>423</v>
      </c>
      <c r="K20">
        <v>1661385214.575</v>
      </c>
      <c r="L20">
        <f t="shared" si="0"/>
        <v>1.1192318410823592E-3</v>
      </c>
      <c r="M20">
        <f t="shared" si="1"/>
        <v>1.1192318410823592</v>
      </c>
      <c r="N20">
        <f t="shared" si="2"/>
        <v>3.7253524297642779</v>
      </c>
      <c r="O20">
        <f t="shared" si="3"/>
        <v>419.95887499999998</v>
      </c>
      <c r="P20">
        <f t="shared" si="4"/>
        <v>235.23841020492304</v>
      </c>
      <c r="Q20">
        <f t="shared" si="5"/>
        <v>23.769909586567053</v>
      </c>
      <c r="R20">
        <f t="shared" si="6"/>
        <v>42.435180887893559</v>
      </c>
      <c r="S20">
        <f t="shared" si="7"/>
        <v>3.5642430764060568E-2</v>
      </c>
      <c r="T20">
        <f t="shared" si="8"/>
        <v>3.025985773901136</v>
      </c>
      <c r="U20">
        <f t="shared" si="9"/>
        <v>3.5410831156341846E-2</v>
      </c>
      <c r="V20">
        <f t="shared" si="10"/>
        <v>2.215245217252924E-2</v>
      </c>
      <c r="W20">
        <f t="shared" si="11"/>
        <v>212.8350655473144</v>
      </c>
      <c r="X20">
        <f t="shared" si="12"/>
        <v>28.986523217642421</v>
      </c>
      <c r="Y20">
        <f t="shared" si="13"/>
        <v>28.986523217642421</v>
      </c>
      <c r="Z20">
        <f t="shared" si="14"/>
        <v>4.0186374956850583</v>
      </c>
      <c r="AA20">
        <f t="shared" si="15"/>
        <v>23.714377682583439</v>
      </c>
      <c r="AB20">
        <f t="shared" si="16"/>
        <v>0.90264407748398923</v>
      </c>
      <c r="AC20">
        <f t="shared" si="17"/>
        <v>3.8063156856395959</v>
      </c>
      <c r="AD20">
        <f t="shared" si="18"/>
        <v>3.1159934182010689</v>
      </c>
      <c r="AE20">
        <f t="shared" si="19"/>
        <v>-49.358124191732038</v>
      </c>
      <c r="AF20">
        <f t="shared" si="20"/>
        <v>-152.48687058062845</v>
      </c>
      <c r="AG20">
        <f t="shared" si="21"/>
        <v>-11.041360379108037</v>
      </c>
      <c r="AH20">
        <f t="shared" si="22"/>
        <v>-5.1289604154106883E-2</v>
      </c>
      <c r="AI20">
        <v>272</v>
      </c>
      <c r="AJ20">
        <v>39</v>
      </c>
      <c r="AK20">
        <f t="shared" si="23"/>
        <v>1</v>
      </c>
      <c r="AL20">
        <f t="shared" si="24"/>
        <v>0</v>
      </c>
      <c r="AM20">
        <f t="shared" si="25"/>
        <v>53167.710590649775</v>
      </c>
      <c r="AN20" t="s">
        <v>424</v>
      </c>
      <c r="AO20">
        <v>7908.84</v>
      </c>
      <c r="AP20">
        <v>439.396538461538</v>
      </c>
      <c r="AQ20">
        <v>1607.6730088797899</v>
      </c>
      <c r="AR20">
        <f t="shared" si="26"/>
        <v>0.72668786747393055</v>
      </c>
      <c r="AS20">
        <v>-4.6059481583150603</v>
      </c>
      <c r="AT20" t="s">
        <v>446</v>
      </c>
      <c r="AU20">
        <v>8263.0300000000007</v>
      </c>
      <c r="AV20">
        <v>357.12596000000002</v>
      </c>
      <c r="AW20">
        <v>393.865957145864</v>
      </c>
      <c r="AX20">
        <f t="shared" si="27"/>
        <v>9.3280458692340695E-2</v>
      </c>
      <c r="AY20">
        <v>0.5</v>
      </c>
      <c r="AZ20">
        <f t="shared" si="28"/>
        <v>1019.062534739541</v>
      </c>
      <c r="BA20">
        <f t="shared" si="29"/>
        <v>3.7253524297642779</v>
      </c>
      <c r="BB20">
        <f t="shared" si="30"/>
        <v>47.52931033834188</v>
      </c>
      <c r="BC20">
        <f t="shared" si="31"/>
        <v>8.1754556801646224E-3</v>
      </c>
      <c r="BD20">
        <f t="shared" si="32"/>
        <v>3.08177700994962</v>
      </c>
      <c r="BE20">
        <f t="shared" si="33"/>
        <v>238.50601310051152</v>
      </c>
      <c r="BF20" t="s">
        <v>447</v>
      </c>
      <c r="BG20">
        <v>262.94</v>
      </c>
      <c r="BH20">
        <f t="shared" si="34"/>
        <v>262.94</v>
      </c>
      <c r="BI20">
        <f t="shared" si="35"/>
        <v>0.33241247376293803</v>
      </c>
      <c r="BJ20">
        <f t="shared" si="36"/>
        <v>0.28061660152640411</v>
      </c>
      <c r="BK20">
        <f t="shared" si="37"/>
        <v>0.90263795394229973</v>
      </c>
      <c r="BL20">
        <f t="shared" si="38"/>
        <v>-0.80693011343600307</v>
      </c>
      <c r="BM20">
        <f t="shared" si="39"/>
        <v>1.0389724371486946</v>
      </c>
      <c r="BN20">
        <f t="shared" si="40"/>
        <v>0.2066086968456527</v>
      </c>
      <c r="BO20">
        <f t="shared" si="41"/>
        <v>0.79339130315434736</v>
      </c>
      <c r="BP20">
        <v>2136</v>
      </c>
      <c r="BQ20">
        <v>290</v>
      </c>
      <c r="BR20">
        <v>386.35</v>
      </c>
      <c r="BS20">
        <v>105</v>
      </c>
      <c r="BT20">
        <v>8263.0300000000007</v>
      </c>
      <c r="BU20">
        <v>385.3</v>
      </c>
      <c r="BV20">
        <v>1.05</v>
      </c>
      <c r="BW20">
        <v>300</v>
      </c>
      <c r="BX20">
        <v>24.1</v>
      </c>
      <c r="BY20">
        <v>393.865957145864</v>
      </c>
      <c r="BZ20">
        <v>1.39333536479858</v>
      </c>
      <c r="CA20">
        <v>-7.0779741344152898</v>
      </c>
      <c r="CB20">
        <v>1.0185248239240301</v>
      </c>
      <c r="CC20">
        <v>0.63298878209845999</v>
      </c>
      <c r="CD20">
        <v>-5.8575043381535099E-3</v>
      </c>
      <c r="CE20">
        <v>290</v>
      </c>
      <c r="CF20">
        <v>385.07</v>
      </c>
      <c r="CG20">
        <v>645</v>
      </c>
      <c r="CH20">
        <v>8240.57</v>
      </c>
      <c r="CI20">
        <v>385.28</v>
      </c>
      <c r="CJ20">
        <v>-0.21</v>
      </c>
      <c r="CX20">
        <f t="shared" si="42"/>
        <v>1200.024375</v>
      </c>
      <c r="CY20">
        <f t="shared" si="43"/>
        <v>1019.062534739541</v>
      </c>
      <c r="CZ20">
        <f t="shared" si="44"/>
        <v>0.84920152954354866</v>
      </c>
      <c r="DA20">
        <f t="shared" si="45"/>
        <v>0.17735895201904911</v>
      </c>
      <c r="DB20">
        <v>2</v>
      </c>
      <c r="DC20">
        <v>0.5</v>
      </c>
      <c r="DD20" t="s">
        <v>426</v>
      </c>
      <c r="DE20">
        <v>2</v>
      </c>
      <c r="DF20">
        <v>1661385214.575</v>
      </c>
      <c r="DG20">
        <v>419.95887499999998</v>
      </c>
      <c r="DH20">
        <v>421.15756249999998</v>
      </c>
      <c r="DI20">
        <v>8.9329981249999992</v>
      </c>
      <c r="DJ20">
        <v>8.6160724999999996</v>
      </c>
      <c r="DK20">
        <v>423.171875</v>
      </c>
      <c r="DL20">
        <v>9.1086831250000007</v>
      </c>
      <c r="DM20">
        <v>699.99625000000003</v>
      </c>
      <c r="DN20">
        <v>100.916375</v>
      </c>
      <c r="DO20">
        <v>0.12966406250000001</v>
      </c>
      <c r="DP20">
        <v>28.051806249999998</v>
      </c>
      <c r="DQ20">
        <v>28.77584375</v>
      </c>
      <c r="DR20">
        <v>999.9</v>
      </c>
      <c r="DS20">
        <v>0</v>
      </c>
      <c r="DT20">
        <v>0</v>
      </c>
      <c r="DU20">
        <v>9998.5137500000001</v>
      </c>
      <c r="DV20">
        <v>0</v>
      </c>
      <c r="DW20">
        <v>2.2241399999999998</v>
      </c>
      <c r="DX20">
        <v>-1.1435612500000001</v>
      </c>
      <c r="DY20">
        <v>423.79975000000002</v>
      </c>
      <c r="DZ20">
        <v>424.8178125</v>
      </c>
      <c r="EA20">
        <v>0.3169256875</v>
      </c>
      <c r="EB20">
        <v>421.15756249999998</v>
      </c>
      <c r="EC20">
        <v>8.6160724999999996</v>
      </c>
      <c r="ED20">
        <v>0.90148681249999996</v>
      </c>
      <c r="EE20">
        <v>0.869503625</v>
      </c>
      <c r="EF20">
        <v>5.4144981249999997</v>
      </c>
      <c r="EG20">
        <v>4.8956481250000001</v>
      </c>
      <c r="EH20">
        <v>1200.024375</v>
      </c>
      <c r="EI20">
        <v>0.69199725000000001</v>
      </c>
      <c r="EJ20">
        <v>0.30800274999999999</v>
      </c>
      <c r="EK20">
        <v>0</v>
      </c>
      <c r="EL20">
        <v>357.09037499999999</v>
      </c>
      <c r="EM20">
        <v>5.0003000000000002</v>
      </c>
      <c r="EN20">
        <v>4025.4987500000002</v>
      </c>
      <c r="EO20">
        <v>12571.293750000001</v>
      </c>
      <c r="EP20">
        <v>42.257750000000001</v>
      </c>
      <c r="EQ20">
        <v>44.194875000000003</v>
      </c>
      <c r="ER20">
        <v>43.613124999999997</v>
      </c>
      <c r="ES20">
        <v>44.007750000000001</v>
      </c>
      <c r="ET20">
        <v>44.015500000000003</v>
      </c>
      <c r="EU20">
        <v>826.95562500000005</v>
      </c>
      <c r="EV20">
        <v>368.06875000000002</v>
      </c>
      <c r="EW20">
        <v>0</v>
      </c>
      <c r="EX20">
        <v>297.59999990463302</v>
      </c>
      <c r="EY20">
        <v>0</v>
      </c>
      <c r="EZ20">
        <v>357.12596000000002</v>
      </c>
      <c r="FA20">
        <v>0.49053846968946702</v>
      </c>
      <c r="FB20">
        <v>-5.71692310173718</v>
      </c>
      <c r="FC20">
        <v>4025.2467999999999</v>
      </c>
      <c r="FD20">
        <v>15</v>
      </c>
      <c r="FE20">
        <v>1661385242</v>
      </c>
      <c r="FF20" t="s">
        <v>448</v>
      </c>
      <c r="FG20">
        <v>1661385242</v>
      </c>
      <c r="FH20">
        <v>1661384642.0999999</v>
      </c>
      <c r="FI20">
        <v>49</v>
      </c>
      <c r="FJ20">
        <v>-5.3999999999999999E-2</v>
      </c>
      <c r="FK20">
        <v>-0.14299999999999999</v>
      </c>
      <c r="FL20">
        <v>-3.2130000000000001</v>
      </c>
      <c r="FM20">
        <v>-0.17899999999999999</v>
      </c>
      <c r="FN20">
        <v>421</v>
      </c>
      <c r="FO20">
        <v>8</v>
      </c>
      <c r="FP20">
        <v>0.45</v>
      </c>
      <c r="FQ20">
        <v>0.14000000000000001</v>
      </c>
      <c r="FR20">
        <v>-1.14771904761905</v>
      </c>
      <c r="FS20">
        <v>0.17273043619249501</v>
      </c>
      <c r="FT20">
        <v>3.4479929138249203E-2</v>
      </c>
      <c r="FU20">
        <v>1</v>
      </c>
      <c r="FV20">
        <v>357.12902941176498</v>
      </c>
      <c r="FW20">
        <v>3.9648589863481902E-2</v>
      </c>
      <c r="FX20">
        <v>0.18788740140183899</v>
      </c>
      <c r="FY20">
        <v>1</v>
      </c>
      <c r="FZ20">
        <v>0.31766133333333302</v>
      </c>
      <c r="GA20">
        <v>-2.00439424874157E-2</v>
      </c>
      <c r="GB20">
        <v>2.0788851942311901E-3</v>
      </c>
      <c r="GC20">
        <v>1</v>
      </c>
      <c r="GD20">
        <v>3</v>
      </c>
      <c r="GE20">
        <v>3</v>
      </c>
      <c r="GF20" t="s">
        <v>437</v>
      </c>
      <c r="GG20">
        <v>3.3269500000000001</v>
      </c>
      <c r="GH20">
        <v>2.8918200000000001</v>
      </c>
      <c r="GI20">
        <v>0.103127</v>
      </c>
      <c r="GJ20">
        <v>0.102724</v>
      </c>
      <c r="GK20">
        <v>5.7098400000000001E-2</v>
      </c>
      <c r="GL20">
        <v>5.4757E-2</v>
      </c>
      <c r="GM20">
        <v>31392.9</v>
      </c>
      <c r="GN20">
        <v>28362.1</v>
      </c>
      <c r="GO20">
        <v>31223.5</v>
      </c>
      <c r="GP20">
        <v>28932.9</v>
      </c>
      <c r="GQ20">
        <v>39265.4</v>
      </c>
      <c r="GR20">
        <v>37196.1</v>
      </c>
      <c r="GS20">
        <v>44286.7</v>
      </c>
      <c r="GT20">
        <v>42016.9</v>
      </c>
      <c r="GU20">
        <v>1.91578</v>
      </c>
      <c r="GV20">
        <v>2.2772999999999999</v>
      </c>
      <c r="GW20">
        <v>0.20876500000000001</v>
      </c>
      <c r="GX20">
        <v>0</v>
      </c>
      <c r="GY20">
        <v>25.360299999999999</v>
      </c>
      <c r="GZ20">
        <v>999.9</v>
      </c>
      <c r="HA20">
        <v>37.137999999999998</v>
      </c>
      <c r="HB20">
        <v>31.532</v>
      </c>
      <c r="HC20">
        <v>17.113499999999998</v>
      </c>
      <c r="HD20">
        <v>61.9666</v>
      </c>
      <c r="HE20">
        <v>41.1218</v>
      </c>
      <c r="HF20">
        <v>2</v>
      </c>
      <c r="HG20">
        <v>-2.95605E-2</v>
      </c>
      <c r="HH20">
        <v>0.914466</v>
      </c>
      <c r="HI20">
        <v>19.844999999999999</v>
      </c>
      <c r="HJ20">
        <v>5.2267200000000003</v>
      </c>
      <c r="HK20">
        <v>11.986000000000001</v>
      </c>
      <c r="HL20">
        <v>4.9926000000000004</v>
      </c>
      <c r="HM20">
        <v>3.29528</v>
      </c>
      <c r="HN20">
        <v>9999</v>
      </c>
      <c r="HO20">
        <v>9999</v>
      </c>
      <c r="HP20">
        <v>999.9</v>
      </c>
      <c r="HQ20">
        <v>9999</v>
      </c>
      <c r="HR20">
        <v>4.9716800000000001</v>
      </c>
      <c r="HS20">
        <v>1.8709</v>
      </c>
      <c r="HT20">
        <v>1.8704099999999999</v>
      </c>
      <c r="HU20">
        <v>1.8725499999999999</v>
      </c>
      <c r="HV20">
        <v>1.8696600000000001</v>
      </c>
      <c r="HW20">
        <v>1.87927</v>
      </c>
      <c r="HX20">
        <v>1.87612</v>
      </c>
      <c r="HY20">
        <v>1.8715999999999999</v>
      </c>
      <c r="HZ20">
        <v>0</v>
      </c>
      <c r="IA20">
        <v>0</v>
      </c>
      <c r="IB20">
        <v>0</v>
      </c>
      <c r="IC20">
        <v>4.5</v>
      </c>
      <c r="ID20" t="s">
        <v>429</v>
      </c>
      <c r="IE20" t="s">
        <v>430</v>
      </c>
      <c r="IF20" t="s">
        <v>431</v>
      </c>
      <c r="IG20" t="s">
        <v>431</v>
      </c>
      <c r="IH20" t="s">
        <v>431</v>
      </c>
      <c r="II20" t="s">
        <v>431</v>
      </c>
      <c r="IJ20">
        <v>0</v>
      </c>
      <c r="IK20">
        <v>100</v>
      </c>
      <c r="IL20">
        <v>100</v>
      </c>
      <c r="IM20">
        <v>-3.2130000000000001</v>
      </c>
      <c r="IN20">
        <v>-0.1757</v>
      </c>
      <c r="IO20">
        <v>-2.3841144523728102</v>
      </c>
      <c r="IP20">
        <v>-2.2040790174604999E-3</v>
      </c>
      <c r="IQ20">
        <v>9.2619741190362804E-7</v>
      </c>
      <c r="IR20">
        <v>-9.2239158235341894E-11</v>
      </c>
      <c r="IS20">
        <v>-0.202084234825299</v>
      </c>
      <c r="IT20">
        <v>-1.9198164839598301E-3</v>
      </c>
      <c r="IU20">
        <v>5.7639259002565302E-4</v>
      </c>
      <c r="IV20">
        <v>-5.2053891959579596E-6</v>
      </c>
      <c r="IW20">
        <v>6</v>
      </c>
      <c r="IX20">
        <v>2107</v>
      </c>
      <c r="IY20">
        <v>1</v>
      </c>
      <c r="IZ20">
        <v>50</v>
      </c>
      <c r="JA20">
        <v>4.7</v>
      </c>
      <c r="JB20">
        <v>9.6999999999999993</v>
      </c>
      <c r="JC20">
        <v>1.31714</v>
      </c>
      <c r="JD20">
        <v>2.4560499999999998</v>
      </c>
      <c r="JE20">
        <v>2.04956</v>
      </c>
      <c r="JF20">
        <v>2.5610400000000002</v>
      </c>
      <c r="JG20">
        <v>2.2961399999999998</v>
      </c>
      <c r="JH20">
        <v>2.4670399999999999</v>
      </c>
      <c r="JI20">
        <v>35.614800000000002</v>
      </c>
      <c r="JJ20">
        <v>24.253900000000002</v>
      </c>
      <c r="JK20">
        <v>18</v>
      </c>
      <c r="JL20">
        <v>417.44499999999999</v>
      </c>
      <c r="JM20">
        <v>682.86800000000005</v>
      </c>
      <c r="JN20">
        <v>25.503599999999999</v>
      </c>
      <c r="JO20">
        <v>27.014600000000002</v>
      </c>
      <c r="JP20">
        <v>30.0002</v>
      </c>
      <c r="JQ20">
        <v>26.807700000000001</v>
      </c>
      <c r="JR20">
        <v>26.765499999999999</v>
      </c>
      <c r="JS20">
        <v>26.3856</v>
      </c>
      <c r="JT20">
        <v>100</v>
      </c>
      <c r="JU20">
        <v>0</v>
      </c>
      <c r="JV20">
        <v>25.4878</v>
      </c>
      <c r="JW20">
        <v>421.19900000000001</v>
      </c>
      <c r="JX20">
        <v>0</v>
      </c>
      <c r="JY20">
        <v>99.782300000000006</v>
      </c>
      <c r="JZ20">
        <v>96.343500000000006</v>
      </c>
    </row>
    <row r="21" spans="1:286" x14ac:dyDescent="0.2">
      <c r="A21">
        <v>5</v>
      </c>
      <c r="B21">
        <v>1661385523</v>
      </c>
      <c r="C21">
        <v>2313</v>
      </c>
      <c r="D21" t="s">
        <v>449</v>
      </c>
      <c r="E21" t="s">
        <v>450</v>
      </c>
      <c r="F21">
        <v>15</v>
      </c>
      <c r="G21" t="s">
        <v>421</v>
      </c>
      <c r="H21" t="s">
        <v>422</v>
      </c>
      <c r="J21" t="s">
        <v>423</v>
      </c>
      <c r="K21">
        <v>1661385514.5</v>
      </c>
      <c r="L21">
        <f t="shared" si="0"/>
        <v>1.3196445963192566E-3</v>
      </c>
      <c r="M21">
        <f t="shared" si="1"/>
        <v>1.3196445963192567</v>
      </c>
      <c r="N21">
        <f t="shared" si="2"/>
        <v>3.428460430615349</v>
      </c>
      <c r="O21">
        <f t="shared" si="3"/>
        <v>420.02993750000002</v>
      </c>
      <c r="P21">
        <f t="shared" si="4"/>
        <v>237.02545008116033</v>
      </c>
      <c r="Q21">
        <f t="shared" si="5"/>
        <v>23.952017834894111</v>
      </c>
      <c r="R21">
        <f t="shared" si="6"/>
        <v>42.445081533415944</v>
      </c>
      <c r="S21">
        <f t="shared" si="7"/>
        <v>3.3945411982832609E-2</v>
      </c>
      <c r="T21">
        <f t="shared" si="8"/>
        <v>3.0257880661572858</v>
      </c>
      <c r="U21">
        <f t="shared" si="9"/>
        <v>3.3735257537542591E-2</v>
      </c>
      <c r="V21">
        <f t="shared" si="10"/>
        <v>2.1103308891155297E-2</v>
      </c>
      <c r="W21">
        <f t="shared" si="11"/>
        <v>212.83220984349271</v>
      </c>
      <c r="X21">
        <f t="shared" si="12"/>
        <v>31.949900575585374</v>
      </c>
      <c r="Y21">
        <f t="shared" si="13"/>
        <v>31.949900575585374</v>
      </c>
      <c r="Z21">
        <f t="shared" si="14"/>
        <v>4.7615594356772926</v>
      </c>
      <c r="AA21">
        <f t="shared" si="15"/>
        <v>20.308853096185885</v>
      </c>
      <c r="AB21">
        <f t="shared" si="16"/>
        <v>0.91974032784901194</v>
      </c>
      <c r="AC21">
        <f t="shared" si="17"/>
        <v>4.5287654772673704</v>
      </c>
      <c r="AD21">
        <f t="shared" si="18"/>
        <v>3.8418191078282806</v>
      </c>
      <c r="AE21">
        <f t="shared" si="19"/>
        <v>-58.196326697679218</v>
      </c>
      <c r="AF21">
        <f t="shared" si="20"/>
        <v>-143.94578747385663</v>
      </c>
      <c r="AG21">
        <f t="shared" si="21"/>
        <v>-10.736720571786076</v>
      </c>
      <c r="AH21">
        <f t="shared" si="22"/>
        <v>-4.6624899829197375E-2</v>
      </c>
      <c r="AI21">
        <v>257</v>
      </c>
      <c r="AJ21">
        <v>37</v>
      </c>
      <c r="AK21">
        <f t="shared" si="23"/>
        <v>1</v>
      </c>
      <c r="AL21">
        <f t="shared" si="24"/>
        <v>0</v>
      </c>
      <c r="AM21">
        <f t="shared" si="25"/>
        <v>52634.366040162975</v>
      </c>
      <c r="AN21" t="s">
        <v>424</v>
      </c>
      <c r="AO21">
        <v>7908.84</v>
      </c>
      <c r="AP21">
        <v>439.396538461538</v>
      </c>
      <c r="AQ21">
        <v>1607.6730088797899</v>
      </c>
      <c r="AR21">
        <f t="shared" si="26"/>
        <v>0.72668786747393055</v>
      </c>
      <c r="AS21">
        <v>-4.6059481583150603</v>
      </c>
      <c r="AT21" t="s">
        <v>451</v>
      </c>
      <c r="AU21">
        <v>8247.82</v>
      </c>
      <c r="AV21">
        <v>347.61176923076903</v>
      </c>
      <c r="AW21">
        <v>382.92036144151302</v>
      </c>
      <c r="AX21">
        <f t="shared" si="27"/>
        <v>9.2208709084635632E-2</v>
      </c>
      <c r="AY21">
        <v>0.5</v>
      </c>
      <c r="AZ21">
        <f t="shared" si="28"/>
        <v>1019.0549019914471</v>
      </c>
      <c r="BA21">
        <f t="shared" si="29"/>
        <v>3.428460430615349</v>
      </c>
      <c r="BB21">
        <f t="shared" si="30"/>
        <v>46.982868499500611</v>
      </c>
      <c r="BC21">
        <f t="shared" si="31"/>
        <v>7.8841763807126486E-3</v>
      </c>
      <c r="BD21">
        <f t="shared" si="32"/>
        <v>3.1984526569119116</v>
      </c>
      <c r="BE21">
        <f t="shared" si="33"/>
        <v>234.44786298138538</v>
      </c>
      <c r="BF21" t="s">
        <v>452</v>
      </c>
      <c r="BG21">
        <v>261.99</v>
      </c>
      <c r="BH21">
        <f t="shared" si="34"/>
        <v>261.99</v>
      </c>
      <c r="BI21">
        <f t="shared" si="35"/>
        <v>0.31581073669278836</v>
      </c>
      <c r="BJ21">
        <f t="shared" si="36"/>
        <v>0.29197458595061515</v>
      </c>
      <c r="BK21">
        <f t="shared" si="37"/>
        <v>0.91013458545324044</v>
      </c>
      <c r="BL21">
        <f t="shared" si="38"/>
        <v>-0.62519444611529729</v>
      </c>
      <c r="BM21">
        <f t="shared" si="39"/>
        <v>1.0483414486639504</v>
      </c>
      <c r="BN21">
        <f t="shared" si="40"/>
        <v>0.22005705371390724</v>
      </c>
      <c r="BO21">
        <f t="shared" si="41"/>
        <v>0.77994294628609273</v>
      </c>
      <c r="BP21">
        <v>2138</v>
      </c>
      <c r="BQ21">
        <v>290</v>
      </c>
      <c r="BR21">
        <v>376.58</v>
      </c>
      <c r="BS21">
        <v>225</v>
      </c>
      <c r="BT21">
        <v>8247.82</v>
      </c>
      <c r="BU21">
        <v>376.01</v>
      </c>
      <c r="BV21">
        <v>0.56999999999999995</v>
      </c>
      <c r="BW21">
        <v>300</v>
      </c>
      <c r="BX21">
        <v>24.1</v>
      </c>
      <c r="BY21">
        <v>382.92036144151302</v>
      </c>
      <c r="BZ21">
        <v>1.1995436491189799</v>
      </c>
      <c r="CA21">
        <v>-5.7019999041014602</v>
      </c>
      <c r="CB21">
        <v>0.87643793727886798</v>
      </c>
      <c r="CC21">
        <v>0.60185689645630003</v>
      </c>
      <c r="CD21">
        <v>-5.8549165739710902E-3</v>
      </c>
      <c r="CE21">
        <v>290</v>
      </c>
      <c r="CF21">
        <v>375.2</v>
      </c>
      <c r="CG21">
        <v>655</v>
      </c>
      <c r="CH21">
        <v>8236.0300000000007</v>
      </c>
      <c r="CI21">
        <v>376</v>
      </c>
      <c r="CJ21">
        <v>-0.8</v>
      </c>
      <c r="CX21">
        <f t="shared" si="42"/>
        <v>1200.0162499999999</v>
      </c>
      <c r="CY21">
        <f t="shared" si="43"/>
        <v>1019.0549019914471</v>
      </c>
      <c r="CZ21">
        <f t="shared" si="44"/>
        <v>0.84920091873043146</v>
      </c>
      <c r="DA21">
        <f t="shared" si="45"/>
        <v>0.17735777314973253</v>
      </c>
      <c r="DB21">
        <v>2</v>
      </c>
      <c r="DC21">
        <v>0.5</v>
      </c>
      <c r="DD21" t="s">
        <v>426</v>
      </c>
      <c r="DE21">
        <v>2</v>
      </c>
      <c r="DF21">
        <v>1661385514.5</v>
      </c>
      <c r="DG21">
        <v>420.02993750000002</v>
      </c>
      <c r="DH21">
        <v>421.16787499999998</v>
      </c>
      <c r="DI21">
        <v>9.1016075000000001</v>
      </c>
      <c r="DJ21">
        <v>8.7279949999999999</v>
      </c>
      <c r="DK21">
        <v>423.23293749999999</v>
      </c>
      <c r="DL21">
        <v>9.2796074999999991</v>
      </c>
      <c r="DM21">
        <v>699.99462500000004</v>
      </c>
      <c r="DN21">
        <v>100.91612499999999</v>
      </c>
      <c r="DO21">
        <v>0.1363899375</v>
      </c>
      <c r="DP21">
        <v>31.06748125</v>
      </c>
      <c r="DQ21">
        <v>31.626093749999999</v>
      </c>
      <c r="DR21">
        <v>999.9</v>
      </c>
      <c r="DS21">
        <v>0</v>
      </c>
      <c r="DT21">
        <v>0</v>
      </c>
      <c r="DU21">
        <v>9997.34375</v>
      </c>
      <c r="DV21">
        <v>0</v>
      </c>
      <c r="DW21">
        <v>2.2241399999999998</v>
      </c>
      <c r="DX21">
        <v>-1.146554375</v>
      </c>
      <c r="DY21">
        <v>423.88081249999999</v>
      </c>
      <c r="DZ21">
        <v>424.87625000000003</v>
      </c>
      <c r="EA21">
        <v>0.37718718750000002</v>
      </c>
      <c r="EB21">
        <v>421.16787499999998</v>
      </c>
      <c r="EC21">
        <v>8.7279949999999999</v>
      </c>
      <c r="ED21">
        <v>0.91886049999999997</v>
      </c>
      <c r="EE21">
        <v>0.88079593749999996</v>
      </c>
      <c r="EF21">
        <v>5.6895656250000002</v>
      </c>
      <c r="EG21">
        <v>5.0807349999999998</v>
      </c>
      <c r="EH21">
        <v>1200.0162499999999</v>
      </c>
      <c r="EI21">
        <v>0.69201881249999997</v>
      </c>
      <c r="EJ21">
        <v>0.30798118749999998</v>
      </c>
      <c r="EK21">
        <v>0</v>
      </c>
      <c r="EL21">
        <v>347.62268749999998</v>
      </c>
      <c r="EM21">
        <v>5.0003000000000002</v>
      </c>
      <c r="EN21">
        <v>3932.9324999999999</v>
      </c>
      <c r="EO21">
        <v>12571.2875</v>
      </c>
      <c r="EP21">
        <v>42.8708125</v>
      </c>
      <c r="EQ21">
        <v>44.601374999999997</v>
      </c>
      <c r="ER21">
        <v>44.163687500000002</v>
      </c>
      <c r="ES21">
        <v>44.495937499999997</v>
      </c>
      <c r="ET21">
        <v>44.8005</v>
      </c>
      <c r="EU21">
        <v>826.97312499999998</v>
      </c>
      <c r="EV21">
        <v>368.04124999999999</v>
      </c>
      <c r="EW21">
        <v>0</v>
      </c>
      <c r="EX21">
        <v>297</v>
      </c>
      <c r="EY21">
        <v>0</v>
      </c>
      <c r="EZ21">
        <v>347.61176923076903</v>
      </c>
      <c r="FA21">
        <v>-0.277880336187104</v>
      </c>
      <c r="FB21">
        <v>-5.9852991396620903</v>
      </c>
      <c r="FC21">
        <v>3932.7465384615398</v>
      </c>
      <c r="FD21">
        <v>15</v>
      </c>
      <c r="FE21">
        <v>1661385545</v>
      </c>
      <c r="FF21" t="s">
        <v>453</v>
      </c>
      <c r="FG21">
        <v>1661385545</v>
      </c>
      <c r="FH21">
        <v>1661385543</v>
      </c>
      <c r="FI21">
        <v>50</v>
      </c>
      <c r="FJ21">
        <v>0.01</v>
      </c>
      <c r="FK21">
        <v>-1E-3</v>
      </c>
      <c r="FL21">
        <v>-3.2029999999999998</v>
      </c>
      <c r="FM21">
        <v>-0.17799999999999999</v>
      </c>
      <c r="FN21">
        <v>421</v>
      </c>
      <c r="FO21">
        <v>9</v>
      </c>
      <c r="FP21">
        <v>0.28000000000000003</v>
      </c>
      <c r="FQ21">
        <v>0.17</v>
      </c>
      <c r="FR21">
        <v>-1.1542049999999999</v>
      </c>
      <c r="FS21">
        <v>0.101838496240604</v>
      </c>
      <c r="FT21">
        <v>3.1896789101726199E-2</v>
      </c>
      <c r="FU21">
        <v>1</v>
      </c>
      <c r="FV21">
        <v>347.63432352941197</v>
      </c>
      <c r="FW21">
        <v>4.2612687078503297E-2</v>
      </c>
      <c r="FX21">
        <v>0.20385587766393501</v>
      </c>
      <c r="FY21">
        <v>1</v>
      </c>
      <c r="FZ21">
        <v>0.37917145000000002</v>
      </c>
      <c r="GA21">
        <v>-3.6581548872180701E-2</v>
      </c>
      <c r="GB21">
        <v>3.6057191165563699E-3</v>
      </c>
      <c r="GC21">
        <v>1</v>
      </c>
      <c r="GD21">
        <v>3</v>
      </c>
      <c r="GE21">
        <v>3</v>
      </c>
      <c r="GF21" t="s">
        <v>437</v>
      </c>
      <c r="GG21">
        <v>3.3268800000000001</v>
      </c>
      <c r="GH21">
        <v>2.8985400000000001</v>
      </c>
      <c r="GI21">
        <v>0.103114</v>
      </c>
      <c r="GJ21">
        <v>0.102699</v>
      </c>
      <c r="GK21">
        <v>5.7912199999999997E-2</v>
      </c>
      <c r="GL21">
        <v>5.5309900000000002E-2</v>
      </c>
      <c r="GM21">
        <v>31387</v>
      </c>
      <c r="GN21">
        <v>28357.1</v>
      </c>
      <c r="GO21">
        <v>31218</v>
      </c>
      <c r="GP21">
        <v>28927.8</v>
      </c>
      <c r="GQ21">
        <v>39223.699999999997</v>
      </c>
      <c r="GR21">
        <v>37167.4</v>
      </c>
      <c r="GS21">
        <v>44278.3</v>
      </c>
      <c r="GT21">
        <v>42009.3</v>
      </c>
      <c r="GU21">
        <v>1.94665</v>
      </c>
      <c r="GV21">
        <v>2.2751299999999999</v>
      </c>
      <c r="GW21">
        <v>0.25789400000000001</v>
      </c>
      <c r="GX21">
        <v>0</v>
      </c>
      <c r="GY21">
        <v>27.427099999999999</v>
      </c>
      <c r="GZ21">
        <v>999.9</v>
      </c>
      <c r="HA21">
        <v>36.966999999999999</v>
      </c>
      <c r="HB21">
        <v>31.571999999999999</v>
      </c>
      <c r="HC21">
        <v>17.073799999999999</v>
      </c>
      <c r="HD21">
        <v>61.6967</v>
      </c>
      <c r="HE21">
        <v>41.454300000000003</v>
      </c>
      <c r="HF21">
        <v>2</v>
      </c>
      <c r="HG21">
        <v>-2.1524399999999999E-2</v>
      </c>
      <c r="HH21">
        <v>-0.64920199999999995</v>
      </c>
      <c r="HI21">
        <v>19.852</v>
      </c>
      <c r="HJ21">
        <v>5.2217799999999999</v>
      </c>
      <c r="HK21">
        <v>11.985799999999999</v>
      </c>
      <c r="HL21">
        <v>4.992</v>
      </c>
      <c r="HM21">
        <v>3.2955000000000001</v>
      </c>
      <c r="HN21">
        <v>9999</v>
      </c>
      <c r="HO21">
        <v>9999</v>
      </c>
      <c r="HP21">
        <v>999.9</v>
      </c>
      <c r="HQ21">
        <v>9999</v>
      </c>
      <c r="HR21">
        <v>4.97166</v>
      </c>
      <c r="HS21">
        <v>1.8709199999999999</v>
      </c>
      <c r="HT21">
        <v>1.8704099999999999</v>
      </c>
      <c r="HU21">
        <v>1.8725499999999999</v>
      </c>
      <c r="HV21">
        <v>1.86965</v>
      </c>
      <c r="HW21">
        <v>1.8792899999999999</v>
      </c>
      <c r="HX21">
        <v>1.87615</v>
      </c>
      <c r="HY21">
        <v>1.87155</v>
      </c>
      <c r="HZ21">
        <v>0</v>
      </c>
      <c r="IA21">
        <v>0</v>
      </c>
      <c r="IB21">
        <v>0</v>
      </c>
      <c r="IC21">
        <v>4.5</v>
      </c>
      <c r="ID21" t="s">
        <v>429</v>
      </c>
      <c r="IE21" t="s">
        <v>430</v>
      </c>
      <c r="IF21" t="s">
        <v>431</v>
      </c>
      <c r="IG21" t="s">
        <v>431</v>
      </c>
      <c r="IH21" t="s">
        <v>431</v>
      </c>
      <c r="II21" t="s">
        <v>431</v>
      </c>
      <c r="IJ21">
        <v>0</v>
      </c>
      <c r="IK21">
        <v>100</v>
      </c>
      <c r="IL21">
        <v>100</v>
      </c>
      <c r="IM21">
        <v>-3.2029999999999998</v>
      </c>
      <c r="IN21">
        <v>-0.17799999999999999</v>
      </c>
      <c r="IO21">
        <v>-2.4378881977950102</v>
      </c>
      <c r="IP21">
        <v>-2.2040790174604999E-3</v>
      </c>
      <c r="IQ21">
        <v>9.2619741190362804E-7</v>
      </c>
      <c r="IR21">
        <v>-9.2239158235341894E-11</v>
      </c>
      <c r="IS21">
        <v>-0.202084234825299</v>
      </c>
      <c r="IT21">
        <v>-1.9198164839598301E-3</v>
      </c>
      <c r="IU21">
        <v>5.7639259002565302E-4</v>
      </c>
      <c r="IV21">
        <v>-5.2053891959579596E-6</v>
      </c>
      <c r="IW21">
        <v>6</v>
      </c>
      <c r="IX21">
        <v>2107</v>
      </c>
      <c r="IY21">
        <v>1</v>
      </c>
      <c r="IZ21">
        <v>50</v>
      </c>
      <c r="JA21">
        <v>4.7</v>
      </c>
      <c r="JB21">
        <v>14.7</v>
      </c>
      <c r="JC21">
        <v>1.31836</v>
      </c>
      <c r="JD21">
        <v>2.4572799999999999</v>
      </c>
      <c r="JE21">
        <v>2.04956</v>
      </c>
      <c r="JF21">
        <v>2.5598100000000001</v>
      </c>
      <c r="JG21">
        <v>2.2961399999999998</v>
      </c>
      <c r="JH21">
        <v>2.4511699999999998</v>
      </c>
      <c r="JI21">
        <v>35.591500000000003</v>
      </c>
      <c r="JJ21">
        <v>24.253900000000002</v>
      </c>
      <c r="JK21">
        <v>18</v>
      </c>
      <c r="JL21">
        <v>434.90699999999998</v>
      </c>
      <c r="JM21">
        <v>682.31399999999996</v>
      </c>
      <c r="JN21">
        <v>30.174800000000001</v>
      </c>
      <c r="JO21">
        <v>27.158300000000001</v>
      </c>
      <c r="JP21">
        <v>30.0002</v>
      </c>
      <c r="JQ21">
        <v>26.914899999999999</v>
      </c>
      <c r="JR21">
        <v>26.872800000000002</v>
      </c>
      <c r="JS21">
        <v>26.398</v>
      </c>
      <c r="JT21">
        <v>100</v>
      </c>
      <c r="JU21">
        <v>0</v>
      </c>
      <c r="JV21">
        <v>30.149100000000001</v>
      </c>
      <c r="JW21">
        <v>421.13299999999998</v>
      </c>
      <c r="JX21">
        <v>0</v>
      </c>
      <c r="JY21">
        <v>99.763800000000003</v>
      </c>
      <c r="JZ21">
        <v>96.3262</v>
      </c>
    </row>
    <row r="22" spans="1:286" x14ac:dyDescent="0.2">
      <c r="A22">
        <v>6</v>
      </c>
      <c r="B22">
        <v>1661385823</v>
      </c>
      <c r="C22">
        <v>2613</v>
      </c>
      <c r="D22" t="s">
        <v>454</v>
      </c>
      <c r="E22" t="s">
        <v>455</v>
      </c>
      <c r="F22">
        <v>15</v>
      </c>
      <c r="G22" t="s">
        <v>421</v>
      </c>
      <c r="H22" t="s">
        <v>422</v>
      </c>
      <c r="J22" t="s">
        <v>423</v>
      </c>
      <c r="K22">
        <v>1661385815</v>
      </c>
      <c r="L22">
        <f t="shared" si="0"/>
        <v>1.5138224664531983E-3</v>
      </c>
      <c r="M22">
        <f t="shared" si="1"/>
        <v>1.5138224664531983</v>
      </c>
      <c r="N22">
        <f t="shared" si="2"/>
        <v>3.1202405965660369</v>
      </c>
      <c r="O22">
        <f t="shared" si="3"/>
        <v>419.95773333333301</v>
      </c>
      <c r="P22">
        <f t="shared" si="4"/>
        <v>237.74968327780445</v>
      </c>
      <c r="Q22">
        <f t="shared" si="5"/>
        <v>24.028487725650361</v>
      </c>
      <c r="R22">
        <f t="shared" si="6"/>
        <v>42.443586471158085</v>
      </c>
      <c r="S22">
        <f t="shared" si="7"/>
        <v>3.1930231135581924E-2</v>
      </c>
      <c r="T22">
        <f t="shared" si="8"/>
        <v>3.0267775907597883</v>
      </c>
      <c r="U22">
        <f t="shared" si="9"/>
        <v>3.1744274476735591E-2</v>
      </c>
      <c r="V22">
        <f t="shared" si="10"/>
        <v>1.9856788584658228E-2</v>
      </c>
      <c r="W22">
        <f t="shared" si="11"/>
        <v>212.82274807227336</v>
      </c>
      <c r="X22">
        <f t="shared" si="12"/>
        <v>34.849876682208041</v>
      </c>
      <c r="Y22">
        <f t="shared" si="13"/>
        <v>34.849876682208041</v>
      </c>
      <c r="Z22">
        <f t="shared" si="14"/>
        <v>5.6015838700124156</v>
      </c>
      <c r="AA22">
        <f t="shared" si="15"/>
        <v>17.534997241224914</v>
      </c>
      <c r="AB22">
        <f t="shared" si="16"/>
        <v>0.93785450080906563</v>
      </c>
      <c r="AC22">
        <f t="shared" si="17"/>
        <v>5.3484724742594336</v>
      </c>
      <c r="AD22">
        <f t="shared" si="18"/>
        <v>4.6637293692033497</v>
      </c>
      <c r="AE22">
        <f t="shared" si="19"/>
        <v>-66.759570770586038</v>
      </c>
      <c r="AF22">
        <f t="shared" si="20"/>
        <v>-135.69311461476636</v>
      </c>
      <c r="AG22">
        <f t="shared" si="21"/>
        <v>-10.412269661162423</v>
      </c>
      <c r="AH22">
        <f t="shared" si="22"/>
        <v>-4.2206974241452144E-2</v>
      </c>
      <c r="AI22">
        <v>236</v>
      </c>
      <c r="AJ22">
        <v>34</v>
      </c>
      <c r="AK22">
        <f t="shared" si="23"/>
        <v>1</v>
      </c>
      <c r="AL22">
        <f t="shared" si="24"/>
        <v>0</v>
      </c>
      <c r="AM22">
        <f t="shared" si="25"/>
        <v>52158.472221211188</v>
      </c>
      <c r="AN22" t="s">
        <v>424</v>
      </c>
      <c r="AO22">
        <v>7908.84</v>
      </c>
      <c r="AP22">
        <v>439.396538461538</v>
      </c>
      <c r="AQ22">
        <v>1607.6730088797899</v>
      </c>
      <c r="AR22">
        <f t="shared" si="26"/>
        <v>0.72668786747393055</v>
      </c>
      <c r="AS22">
        <v>-4.6059481583150603</v>
      </c>
      <c r="AT22" t="s">
        <v>456</v>
      </c>
      <c r="AU22">
        <v>8256.51</v>
      </c>
      <c r="AV22">
        <v>340.26895999999999</v>
      </c>
      <c r="AW22">
        <v>376.17116737607302</v>
      </c>
      <c r="AX22">
        <f t="shared" si="27"/>
        <v>9.5441146184870096E-2</v>
      </c>
      <c r="AY22">
        <v>0.5</v>
      </c>
      <c r="AZ22">
        <f t="shared" si="28"/>
        <v>1019.0028572395198</v>
      </c>
      <c r="BA22">
        <f t="shared" si="29"/>
        <v>3.1202405965660369</v>
      </c>
      <c r="BB22">
        <f t="shared" si="30"/>
        <v>48.627400330298663</v>
      </c>
      <c r="BC22">
        <f t="shared" si="31"/>
        <v>7.5821070569039948E-3</v>
      </c>
      <c r="BD22">
        <f t="shared" si="32"/>
        <v>3.2737805241530813</v>
      </c>
      <c r="BE22">
        <f t="shared" si="33"/>
        <v>231.90041250107066</v>
      </c>
      <c r="BF22" t="s">
        <v>457</v>
      </c>
      <c r="BG22">
        <v>259.24</v>
      </c>
      <c r="BH22">
        <f t="shared" si="34"/>
        <v>259.24</v>
      </c>
      <c r="BI22">
        <f t="shared" si="35"/>
        <v>0.31084564027516859</v>
      </c>
      <c r="BJ22">
        <f t="shared" si="36"/>
        <v>0.30703710722911587</v>
      </c>
      <c r="BK22">
        <f t="shared" si="37"/>
        <v>0.91328366585062049</v>
      </c>
      <c r="BL22">
        <f t="shared" si="38"/>
        <v>-0.5678449451493478</v>
      </c>
      <c r="BM22">
        <f t="shared" si="39"/>
        <v>1.0541185007884561</v>
      </c>
      <c r="BN22">
        <f t="shared" si="40"/>
        <v>0.23392171792007121</v>
      </c>
      <c r="BO22">
        <f t="shared" si="41"/>
        <v>0.76607828207992879</v>
      </c>
      <c r="BP22">
        <v>2140</v>
      </c>
      <c r="BQ22">
        <v>290</v>
      </c>
      <c r="BR22">
        <v>368.6</v>
      </c>
      <c r="BS22">
        <v>95</v>
      </c>
      <c r="BT22">
        <v>8256.51</v>
      </c>
      <c r="BU22">
        <v>367.71</v>
      </c>
      <c r="BV22">
        <v>0.89</v>
      </c>
      <c r="BW22">
        <v>300</v>
      </c>
      <c r="BX22">
        <v>24.1</v>
      </c>
      <c r="BY22">
        <v>376.17116737607302</v>
      </c>
      <c r="BZ22">
        <v>1.2913744593890299</v>
      </c>
      <c r="CA22">
        <v>-6.98960719162889</v>
      </c>
      <c r="CB22">
        <v>0.94301844115976297</v>
      </c>
      <c r="CC22">
        <v>0.66239446493710996</v>
      </c>
      <c r="CD22">
        <v>-5.8519441601779798E-3</v>
      </c>
      <c r="CE22">
        <v>290</v>
      </c>
      <c r="CF22">
        <v>366.98</v>
      </c>
      <c r="CG22">
        <v>655</v>
      </c>
      <c r="CH22">
        <v>8231.43</v>
      </c>
      <c r="CI22">
        <v>367.68</v>
      </c>
      <c r="CJ22">
        <v>-0.7</v>
      </c>
      <c r="CX22">
        <f t="shared" si="42"/>
        <v>1199.954</v>
      </c>
      <c r="CY22">
        <f t="shared" si="43"/>
        <v>1019.0028572395198</v>
      </c>
      <c r="CZ22">
        <f t="shared" si="44"/>
        <v>0.84920160042761628</v>
      </c>
      <c r="DA22">
        <f t="shared" si="45"/>
        <v>0.17735908882529944</v>
      </c>
      <c r="DB22">
        <v>2</v>
      </c>
      <c r="DC22">
        <v>0.5</v>
      </c>
      <c r="DD22" t="s">
        <v>426</v>
      </c>
      <c r="DE22">
        <v>2</v>
      </c>
      <c r="DF22">
        <v>1661385815</v>
      </c>
      <c r="DG22">
        <v>419.95773333333301</v>
      </c>
      <c r="DH22">
        <v>421.03086666666701</v>
      </c>
      <c r="DI22">
        <v>9.2795939999999995</v>
      </c>
      <c r="DJ22">
        <v>8.8510886666666693</v>
      </c>
      <c r="DK22">
        <v>423.20873333333299</v>
      </c>
      <c r="DL22">
        <v>9.4538066666666705</v>
      </c>
      <c r="DM22">
        <v>700.00286666666705</v>
      </c>
      <c r="DN22">
        <v>100.9198</v>
      </c>
      <c r="DO22">
        <v>0.14652906666666701</v>
      </c>
      <c r="DP22">
        <v>34.018320000000003</v>
      </c>
      <c r="DQ22">
        <v>34.431713333333299</v>
      </c>
      <c r="DR22">
        <v>999.9</v>
      </c>
      <c r="DS22">
        <v>0</v>
      </c>
      <c r="DT22">
        <v>0</v>
      </c>
      <c r="DU22">
        <v>10002.9606666667</v>
      </c>
      <c r="DV22">
        <v>0</v>
      </c>
      <c r="DW22">
        <v>2.2241399999999998</v>
      </c>
      <c r="DX22">
        <v>-1.0235008000000001</v>
      </c>
      <c r="DY22">
        <v>423.94139999999999</v>
      </c>
      <c r="DZ22">
        <v>424.79073333333298</v>
      </c>
      <c r="EA22">
        <v>0.42850606666666702</v>
      </c>
      <c r="EB22">
        <v>421.03086666666701</v>
      </c>
      <c r="EC22">
        <v>8.8510886666666693</v>
      </c>
      <c r="ED22">
        <v>0.93649453333333299</v>
      </c>
      <c r="EE22">
        <v>0.89324973333333302</v>
      </c>
      <c r="EF22">
        <v>5.9640979999999999</v>
      </c>
      <c r="EG22">
        <v>5.2824473333333302</v>
      </c>
      <c r="EH22">
        <v>1199.954</v>
      </c>
      <c r="EI22">
        <v>0.691998</v>
      </c>
      <c r="EJ22">
        <v>0.308002</v>
      </c>
      <c r="EK22">
        <v>0</v>
      </c>
      <c r="EL22">
        <v>340.27273333333301</v>
      </c>
      <c r="EM22">
        <v>5.0003000000000002</v>
      </c>
      <c r="EN22">
        <v>3864.8180000000002</v>
      </c>
      <c r="EO22">
        <v>12570.56</v>
      </c>
      <c r="EP22">
        <v>43.516466666666702</v>
      </c>
      <c r="EQ22">
        <v>45.125</v>
      </c>
      <c r="ER22">
        <v>44.712333333333298</v>
      </c>
      <c r="ES22">
        <v>45.028933333333299</v>
      </c>
      <c r="ET22">
        <v>45.6291333333333</v>
      </c>
      <c r="EU22">
        <v>826.904</v>
      </c>
      <c r="EV22">
        <v>368.05</v>
      </c>
      <c r="EW22">
        <v>0</v>
      </c>
      <c r="EX22">
        <v>296.59999990463302</v>
      </c>
      <c r="EY22">
        <v>0</v>
      </c>
      <c r="EZ22">
        <v>340.26895999999999</v>
      </c>
      <c r="FA22">
        <v>-1.0976153912633999</v>
      </c>
      <c r="FB22">
        <v>-3.6538461244826199</v>
      </c>
      <c r="FC22">
        <v>3864.8948</v>
      </c>
      <c r="FD22">
        <v>15</v>
      </c>
      <c r="FE22">
        <v>1661385846</v>
      </c>
      <c r="FF22" t="s">
        <v>458</v>
      </c>
      <c r="FG22">
        <v>1661385846</v>
      </c>
      <c r="FH22">
        <v>1661385543</v>
      </c>
      <c r="FI22">
        <v>51</v>
      </c>
      <c r="FJ22">
        <v>-4.9000000000000002E-2</v>
      </c>
      <c r="FK22">
        <v>-1E-3</v>
      </c>
      <c r="FL22">
        <v>-3.2509999999999999</v>
      </c>
      <c r="FM22">
        <v>-0.17799999999999999</v>
      </c>
      <c r="FN22">
        <v>421</v>
      </c>
      <c r="FO22">
        <v>9</v>
      </c>
      <c r="FP22">
        <v>0.42</v>
      </c>
      <c r="FQ22">
        <v>0.17</v>
      </c>
      <c r="FR22">
        <v>-1.0211266666666701</v>
      </c>
      <c r="FS22">
        <v>-0.10359677922078001</v>
      </c>
      <c r="FT22">
        <v>3.1204451314536402E-2</v>
      </c>
      <c r="FU22">
        <v>1</v>
      </c>
      <c r="FV22">
        <v>340.29802941176501</v>
      </c>
      <c r="FW22">
        <v>-0.67167303759024899</v>
      </c>
      <c r="FX22">
        <v>0.18148204988115499</v>
      </c>
      <c r="FY22">
        <v>1</v>
      </c>
      <c r="FZ22">
        <v>0.42503457142857098</v>
      </c>
      <c r="GA22">
        <v>6.8183532467532698E-2</v>
      </c>
      <c r="GB22">
        <v>7.18887276130488E-3</v>
      </c>
      <c r="GC22">
        <v>1</v>
      </c>
      <c r="GD22">
        <v>3</v>
      </c>
      <c r="GE22">
        <v>3</v>
      </c>
      <c r="GF22" t="s">
        <v>437</v>
      </c>
      <c r="GG22">
        <v>3.3268499999999999</v>
      </c>
      <c r="GH22">
        <v>2.9083399999999999</v>
      </c>
      <c r="GI22">
        <v>0.103077</v>
      </c>
      <c r="GJ22">
        <v>0.10265299999999999</v>
      </c>
      <c r="GK22">
        <v>5.8776700000000001E-2</v>
      </c>
      <c r="GL22">
        <v>5.5875500000000002E-2</v>
      </c>
      <c r="GM22">
        <v>31382.6</v>
      </c>
      <c r="GN22">
        <v>28353.3</v>
      </c>
      <c r="GO22">
        <v>31213</v>
      </c>
      <c r="GP22">
        <v>28923.3</v>
      </c>
      <c r="GQ22">
        <v>39181.1</v>
      </c>
      <c r="GR22">
        <v>37139.1</v>
      </c>
      <c r="GS22">
        <v>44271.3</v>
      </c>
      <c r="GT22">
        <v>42002.7</v>
      </c>
      <c r="GU22">
        <v>1.9895799999999999</v>
      </c>
      <c r="GV22">
        <v>2.2734200000000002</v>
      </c>
      <c r="GW22">
        <v>0.298321</v>
      </c>
      <c r="GX22">
        <v>0</v>
      </c>
      <c r="GY22">
        <v>29.6037</v>
      </c>
      <c r="GZ22">
        <v>999.9</v>
      </c>
      <c r="HA22">
        <v>36.814999999999998</v>
      </c>
      <c r="HB22">
        <v>31.582000000000001</v>
      </c>
      <c r="HC22">
        <v>17.010300000000001</v>
      </c>
      <c r="HD22">
        <v>61.186700000000002</v>
      </c>
      <c r="HE22">
        <v>41.774799999999999</v>
      </c>
      <c r="HF22">
        <v>2</v>
      </c>
      <c r="HG22">
        <v>-9.7002000000000008E-3</v>
      </c>
      <c r="HH22">
        <v>-2.60724</v>
      </c>
      <c r="HI22">
        <v>19.766200000000001</v>
      </c>
      <c r="HJ22">
        <v>5.2258300000000002</v>
      </c>
      <c r="HK22">
        <v>11.986000000000001</v>
      </c>
      <c r="HL22">
        <v>4.9910500000000004</v>
      </c>
      <c r="HM22">
        <v>3.29548</v>
      </c>
      <c r="HN22">
        <v>9999</v>
      </c>
      <c r="HO22">
        <v>9999</v>
      </c>
      <c r="HP22">
        <v>999.9</v>
      </c>
      <c r="HQ22">
        <v>9999</v>
      </c>
      <c r="HR22">
        <v>4.97166</v>
      </c>
      <c r="HS22">
        <v>1.8708899999999999</v>
      </c>
      <c r="HT22">
        <v>1.8704099999999999</v>
      </c>
      <c r="HU22">
        <v>1.8725499999999999</v>
      </c>
      <c r="HV22">
        <v>1.8696600000000001</v>
      </c>
      <c r="HW22">
        <v>1.8792599999999999</v>
      </c>
      <c r="HX22">
        <v>1.87619</v>
      </c>
      <c r="HY22">
        <v>1.87157</v>
      </c>
      <c r="HZ22">
        <v>0</v>
      </c>
      <c r="IA22">
        <v>0</v>
      </c>
      <c r="IB22">
        <v>0</v>
      </c>
      <c r="IC22">
        <v>4.5</v>
      </c>
      <c r="ID22" t="s">
        <v>429</v>
      </c>
      <c r="IE22" t="s">
        <v>430</v>
      </c>
      <c r="IF22" t="s">
        <v>431</v>
      </c>
      <c r="IG22" t="s">
        <v>431</v>
      </c>
      <c r="IH22" t="s">
        <v>431</v>
      </c>
      <c r="II22" t="s">
        <v>431</v>
      </c>
      <c r="IJ22">
        <v>0</v>
      </c>
      <c r="IK22">
        <v>100</v>
      </c>
      <c r="IL22">
        <v>100</v>
      </c>
      <c r="IM22">
        <v>-3.2509999999999999</v>
      </c>
      <c r="IN22">
        <v>-0.17419999999999999</v>
      </c>
      <c r="IO22">
        <v>-2.4275007596868901</v>
      </c>
      <c r="IP22">
        <v>-2.2040790174604999E-3</v>
      </c>
      <c r="IQ22">
        <v>9.2619741190362804E-7</v>
      </c>
      <c r="IR22">
        <v>-9.2239158235341894E-11</v>
      </c>
      <c r="IS22">
        <v>-0.203180426493038</v>
      </c>
      <c r="IT22">
        <v>-1.9198164839598301E-3</v>
      </c>
      <c r="IU22">
        <v>5.7639259002565302E-4</v>
      </c>
      <c r="IV22">
        <v>-5.2053891959579596E-6</v>
      </c>
      <c r="IW22">
        <v>6</v>
      </c>
      <c r="IX22">
        <v>2107</v>
      </c>
      <c r="IY22">
        <v>1</v>
      </c>
      <c r="IZ22">
        <v>50</v>
      </c>
      <c r="JA22">
        <v>4.5999999999999996</v>
      </c>
      <c r="JB22">
        <v>4.7</v>
      </c>
      <c r="JC22">
        <v>1.31836</v>
      </c>
      <c r="JD22">
        <v>2.4609399999999999</v>
      </c>
      <c r="JE22">
        <v>2.04956</v>
      </c>
      <c r="JF22">
        <v>2.5610400000000002</v>
      </c>
      <c r="JG22">
        <v>2.2949199999999998</v>
      </c>
      <c r="JH22">
        <v>2.49878</v>
      </c>
      <c r="JI22">
        <v>35.591500000000003</v>
      </c>
      <c r="JJ22">
        <v>24.2364</v>
      </c>
      <c r="JK22">
        <v>18</v>
      </c>
      <c r="JL22">
        <v>459.78800000000001</v>
      </c>
      <c r="JM22">
        <v>682.16099999999994</v>
      </c>
      <c r="JN22">
        <v>34.920499999999997</v>
      </c>
      <c r="JO22">
        <v>27.2883</v>
      </c>
      <c r="JP22">
        <v>29.999500000000001</v>
      </c>
      <c r="JQ22">
        <v>27.016999999999999</v>
      </c>
      <c r="JR22">
        <v>26.977699999999999</v>
      </c>
      <c r="JS22">
        <v>26.402000000000001</v>
      </c>
      <c r="JT22">
        <v>100</v>
      </c>
      <c r="JU22">
        <v>0</v>
      </c>
      <c r="JV22">
        <v>34.820700000000002</v>
      </c>
      <c r="JW22">
        <v>421.07799999999997</v>
      </c>
      <c r="JX22">
        <v>0</v>
      </c>
      <c r="JY22">
        <v>99.748000000000005</v>
      </c>
      <c r="JZ22">
        <v>96.311099999999996</v>
      </c>
    </row>
    <row r="23" spans="1:286" x14ac:dyDescent="0.2">
      <c r="A23">
        <v>7</v>
      </c>
      <c r="B23">
        <v>1661386123</v>
      </c>
      <c r="C23">
        <v>2913</v>
      </c>
      <c r="D23" t="s">
        <v>459</v>
      </c>
      <c r="E23" t="s">
        <v>460</v>
      </c>
      <c r="F23">
        <v>15</v>
      </c>
      <c r="G23" t="s">
        <v>421</v>
      </c>
      <c r="H23" t="s">
        <v>422</v>
      </c>
      <c r="J23" t="s">
        <v>423</v>
      </c>
      <c r="K23">
        <v>1661386114.5</v>
      </c>
      <c r="L23">
        <f t="shared" si="0"/>
        <v>1.6817367020894086E-3</v>
      </c>
      <c r="M23">
        <f t="shared" si="1"/>
        <v>1.6817367020894085</v>
      </c>
      <c r="N23">
        <f t="shared" si="2"/>
        <v>2.6230421674689706</v>
      </c>
      <c r="O23">
        <f t="shared" si="3"/>
        <v>420.00256250000001</v>
      </c>
      <c r="P23">
        <f t="shared" si="4"/>
        <v>244.7054920648624</v>
      </c>
      <c r="Q23">
        <f t="shared" si="5"/>
        <v>24.731582366627265</v>
      </c>
      <c r="R23">
        <f t="shared" si="6"/>
        <v>42.448282958479609</v>
      </c>
      <c r="S23">
        <f t="shared" si="7"/>
        <v>2.9176155385918945E-2</v>
      </c>
      <c r="T23">
        <f t="shared" si="8"/>
        <v>3.026833145671171</v>
      </c>
      <c r="U23">
        <f t="shared" si="9"/>
        <v>2.9020812509119101E-2</v>
      </c>
      <c r="V23">
        <f t="shared" si="10"/>
        <v>1.8151895666815694E-2</v>
      </c>
      <c r="W23">
        <f t="shared" si="11"/>
        <v>212.83050160937574</v>
      </c>
      <c r="X23">
        <f t="shared" si="12"/>
        <v>37.824064055609611</v>
      </c>
      <c r="Y23">
        <f t="shared" si="13"/>
        <v>37.824064055609611</v>
      </c>
      <c r="Z23">
        <f t="shared" si="14"/>
        <v>6.594067630730466</v>
      </c>
      <c r="AA23">
        <f t="shared" si="15"/>
        <v>15.134142527690891</v>
      </c>
      <c r="AB23">
        <f t="shared" si="16"/>
        <v>0.95608154216954155</v>
      </c>
      <c r="AC23">
        <f t="shared" si="17"/>
        <v>6.3173816449805615</v>
      </c>
      <c r="AD23">
        <f t="shared" si="18"/>
        <v>5.6379860885609245</v>
      </c>
      <c r="AE23">
        <f t="shared" si="19"/>
        <v>-74.164588562142924</v>
      </c>
      <c r="AF23">
        <f t="shared" si="20"/>
        <v>-128.54940927113157</v>
      </c>
      <c r="AG23">
        <f t="shared" si="21"/>
        <v>-10.155126315583194</v>
      </c>
      <c r="AH23">
        <f t="shared" si="22"/>
        <v>-3.8622539481963258E-2</v>
      </c>
      <c r="AI23">
        <v>224</v>
      </c>
      <c r="AJ23">
        <v>32</v>
      </c>
      <c r="AK23">
        <f t="shared" si="23"/>
        <v>1</v>
      </c>
      <c r="AL23">
        <f t="shared" si="24"/>
        <v>0</v>
      </c>
      <c r="AM23">
        <f t="shared" si="25"/>
        <v>51652.298030646307</v>
      </c>
      <c r="AN23" t="s">
        <v>424</v>
      </c>
      <c r="AO23">
        <v>7908.84</v>
      </c>
      <c r="AP23">
        <v>439.396538461538</v>
      </c>
      <c r="AQ23">
        <v>1607.6730088797899</v>
      </c>
      <c r="AR23">
        <f t="shared" si="26"/>
        <v>0.72668786747393055</v>
      </c>
      <c r="AS23">
        <v>-4.6059481583150603</v>
      </c>
      <c r="AT23" t="s">
        <v>461</v>
      </c>
      <c r="AU23">
        <v>8235.66</v>
      </c>
      <c r="AV23">
        <v>335.54487999999998</v>
      </c>
      <c r="AW23">
        <v>365.69016686527601</v>
      </c>
      <c r="AX23">
        <f t="shared" si="27"/>
        <v>8.2433955289757277E-2</v>
      </c>
      <c r="AY23">
        <v>0.5</v>
      </c>
      <c r="AZ23">
        <f t="shared" si="28"/>
        <v>1019.0331909893139</v>
      </c>
      <c r="BA23">
        <f t="shared" si="29"/>
        <v>2.6230421674689706</v>
      </c>
      <c r="BB23">
        <f t="shared" si="30"/>
        <v>42.001468252395895</v>
      </c>
      <c r="BC23">
        <f t="shared" si="31"/>
        <v>7.0939694503629148E-3</v>
      </c>
      <c r="BD23">
        <f t="shared" si="32"/>
        <v>3.3962708176183281</v>
      </c>
      <c r="BE23">
        <f t="shared" si="33"/>
        <v>227.87416410895719</v>
      </c>
      <c r="BF23" t="s">
        <v>462</v>
      </c>
      <c r="BG23">
        <v>262.17</v>
      </c>
      <c r="BH23">
        <f t="shared" si="34"/>
        <v>262.17</v>
      </c>
      <c r="BI23">
        <f t="shared" si="35"/>
        <v>0.28308162549914528</v>
      </c>
      <c r="BJ23">
        <f t="shared" si="36"/>
        <v>0.29120206987791997</v>
      </c>
      <c r="BK23">
        <f t="shared" si="37"/>
        <v>0.92306210674960687</v>
      </c>
      <c r="BL23">
        <f t="shared" si="38"/>
        <v>-0.4089916002160775</v>
      </c>
      <c r="BM23">
        <f t="shared" si="39"/>
        <v>1.063089836577702</v>
      </c>
      <c r="BN23">
        <f t="shared" si="40"/>
        <v>0.22752380146552764</v>
      </c>
      <c r="BO23">
        <f t="shared" si="41"/>
        <v>0.77247619853447236</v>
      </c>
      <c r="BP23">
        <v>2142</v>
      </c>
      <c r="BQ23">
        <v>290</v>
      </c>
      <c r="BR23">
        <v>360.79</v>
      </c>
      <c r="BS23">
        <v>275</v>
      </c>
      <c r="BT23">
        <v>8235.66</v>
      </c>
      <c r="BU23">
        <v>360.45</v>
      </c>
      <c r="BV23">
        <v>0.34</v>
      </c>
      <c r="BW23">
        <v>300</v>
      </c>
      <c r="BX23">
        <v>24.2</v>
      </c>
      <c r="BY23">
        <v>365.69016686527601</v>
      </c>
      <c r="BZ23">
        <v>1.2929056120236699</v>
      </c>
      <c r="CA23">
        <v>-4.3141380179889701</v>
      </c>
      <c r="CB23">
        <v>0.94362860340889099</v>
      </c>
      <c r="CC23">
        <v>0.42742517258818302</v>
      </c>
      <c r="CD23">
        <v>-5.84893259176863E-3</v>
      </c>
      <c r="CE23">
        <v>290</v>
      </c>
      <c r="CF23">
        <v>360.01</v>
      </c>
      <c r="CG23">
        <v>795</v>
      </c>
      <c r="CH23">
        <v>8222.11</v>
      </c>
      <c r="CI23">
        <v>360.44</v>
      </c>
      <c r="CJ23">
        <v>-0.43</v>
      </c>
      <c r="CX23">
        <f t="shared" si="42"/>
        <v>1199.98875</v>
      </c>
      <c r="CY23">
        <f t="shared" si="43"/>
        <v>1019.0331909893139</v>
      </c>
      <c r="CZ23">
        <f t="shared" si="44"/>
        <v>0.84920228709586976</v>
      </c>
      <c r="DA23">
        <f t="shared" si="45"/>
        <v>0.17736041409502859</v>
      </c>
      <c r="DB23">
        <v>2</v>
      </c>
      <c r="DC23">
        <v>0.5</v>
      </c>
      <c r="DD23" t="s">
        <v>426</v>
      </c>
      <c r="DE23">
        <v>2</v>
      </c>
      <c r="DF23">
        <v>1661386114.5</v>
      </c>
      <c r="DG23">
        <v>420.00256250000001</v>
      </c>
      <c r="DH23">
        <v>420.95381250000003</v>
      </c>
      <c r="DI23">
        <v>9.4599043750000007</v>
      </c>
      <c r="DJ23">
        <v>8.9839537499999995</v>
      </c>
      <c r="DK23">
        <v>423.26956250000001</v>
      </c>
      <c r="DL23">
        <v>9.6327487499999993</v>
      </c>
      <c r="DM23">
        <v>700.00018750000004</v>
      </c>
      <c r="DN23">
        <v>100.91443750000001</v>
      </c>
      <c r="DO23">
        <v>0.15228625000000001</v>
      </c>
      <c r="DP23">
        <v>37.036299999999997</v>
      </c>
      <c r="DQ23">
        <v>37.274349999999998</v>
      </c>
      <c r="DR23">
        <v>999.9</v>
      </c>
      <c r="DS23">
        <v>0</v>
      </c>
      <c r="DT23">
        <v>0</v>
      </c>
      <c r="DU23">
        <v>10003.828125</v>
      </c>
      <c r="DV23">
        <v>0</v>
      </c>
      <c r="DW23">
        <v>2.2241399999999998</v>
      </c>
      <c r="DX23">
        <v>-0.93416593749999999</v>
      </c>
      <c r="DY23">
        <v>424.03093749999999</v>
      </c>
      <c r="DZ23">
        <v>424.77</v>
      </c>
      <c r="EA23">
        <v>0.47595143750000002</v>
      </c>
      <c r="EB23">
        <v>420.95381250000003</v>
      </c>
      <c r="EC23">
        <v>8.9839537499999995</v>
      </c>
      <c r="ED23">
        <v>0.95464162500000005</v>
      </c>
      <c r="EE23">
        <v>0.90661131250000004</v>
      </c>
      <c r="EF23">
        <v>6.2419012499999997</v>
      </c>
      <c r="EG23">
        <v>5.49611625</v>
      </c>
      <c r="EH23">
        <v>1199.98875</v>
      </c>
      <c r="EI23">
        <v>0.69197474999999997</v>
      </c>
      <c r="EJ23">
        <v>0.30802524999999997</v>
      </c>
      <c r="EK23">
        <v>0</v>
      </c>
      <c r="EL23">
        <v>335.53331250000002</v>
      </c>
      <c r="EM23">
        <v>5.0003000000000002</v>
      </c>
      <c r="EN23">
        <v>3825.4556250000001</v>
      </c>
      <c r="EO23">
        <v>12570.88125</v>
      </c>
      <c r="EP23">
        <v>44.218312500000003</v>
      </c>
      <c r="EQ23">
        <v>45.573812500000003</v>
      </c>
      <c r="ER23">
        <v>45.347437499999998</v>
      </c>
      <c r="ES23">
        <v>45.6208125</v>
      </c>
      <c r="ET23">
        <v>46.472312500000001</v>
      </c>
      <c r="EU23">
        <v>826.90062499999999</v>
      </c>
      <c r="EV23">
        <v>368.08812499999999</v>
      </c>
      <c r="EW23">
        <v>0</v>
      </c>
      <c r="EX23">
        <v>296.39999985694902</v>
      </c>
      <c r="EY23">
        <v>0</v>
      </c>
      <c r="EZ23">
        <v>335.54487999999998</v>
      </c>
      <c r="FA23">
        <v>-0.40569230558878899</v>
      </c>
      <c r="FB23">
        <v>-0.74769231163032401</v>
      </c>
      <c r="FC23">
        <v>3825.4448000000002</v>
      </c>
      <c r="FD23">
        <v>15</v>
      </c>
      <c r="FE23">
        <v>1661386143</v>
      </c>
      <c r="FF23" t="s">
        <v>463</v>
      </c>
      <c r="FG23">
        <v>1661386143</v>
      </c>
      <c r="FH23">
        <v>1661385543</v>
      </c>
      <c r="FI23">
        <v>52</v>
      </c>
      <c r="FJ23">
        <v>-1.6E-2</v>
      </c>
      <c r="FK23">
        <v>-1E-3</v>
      </c>
      <c r="FL23">
        <v>-3.2669999999999999</v>
      </c>
      <c r="FM23">
        <v>-0.17799999999999999</v>
      </c>
      <c r="FN23">
        <v>421</v>
      </c>
      <c r="FO23">
        <v>9</v>
      </c>
      <c r="FP23">
        <v>0.28999999999999998</v>
      </c>
      <c r="FQ23">
        <v>0.17</v>
      </c>
      <c r="FR23">
        <v>-0.93592619047619097</v>
      </c>
      <c r="FS23">
        <v>0.15621748051948001</v>
      </c>
      <c r="FT23">
        <v>3.3404321714440098E-2</v>
      </c>
      <c r="FU23">
        <v>1</v>
      </c>
      <c r="FV23">
        <v>335.54608823529401</v>
      </c>
      <c r="FW23">
        <v>-5.9877771430787097E-2</v>
      </c>
      <c r="FX23">
        <v>0.20429410282684801</v>
      </c>
      <c r="FY23">
        <v>1</v>
      </c>
      <c r="FZ23">
        <v>0.47616028571428598</v>
      </c>
      <c r="GA23">
        <v>-1.4354025974019299E-3</v>
      </c>
      <c r="GB23">
        <v>6.7425939214159705E-4</v>
      </c>
      <c r="GC23">
        <v>1</v>
      </c>
      <c r="GD23">
        <v>3</v>
      </c>
      <c r="GE23">
        <v>3</v>
      </c>
      <c r="GF23" t="s">
        <v>437</v>
      </c>
      <c r="GG23">
        <v>3.3269199999999999</v>
      </c>
      <c r="GH23">
        <v>2.91364</v>
      </c>
      <c r="GI23">
        <v>0.10305599999999999</v>
      </c>
      <c r="GJ23">
        <v>0.102585</v>
      </c>
      <c r="GK23">
        <v>5.9606100000000002E-2</v>
      </c>
      <c r="GL23">
        <v>5.6524900000000003E-2</v>
      </c>
      <c r="GM23">
        <v>31376.9</v>
      </c>
      <c r="GN23">
        <v>28349.1</v>
      </c>
      <c r="GO23">
        <v>31207.5</v>
      </c>
      <c r="GP23">
        <v>28917.8</v>
      </c>
      <c r="GQ23">
        <v>39139.1</v>
      </c>
      <c r="GR23">
        <v>37106.6</v>
      </c>
      <c r="GS23">
        <v>44263.3</v>
      </c>
      <c r="GT23">
        <v>41995.199999999997</v>
      </c>
      <c r="GU23">
        <v>2.0116999999999998</v>
      </c>
      <c r="GV23">
        <v>2.2711000000000001</v>
      </c>
      <c r="GW23">
        <v>0.35627199999999998</v>
      </c>
      <c r="GX23">
        <v>0</v>
      </c>
      <c r="GY23">
        <v>31.5304</v>
      </c>
      <c r="GZ23">
        <v>999.9</v>
      </c>
      <c r="HA23">
        <v>36.667999999999999</v>
      </c>
      <c r="HB23">
        <v>31.611999999999998</v>
      </c>
      <c r="HC23">
        <v>16.973800000000001</v>
      </c>
      <c r="HD23">
        <v>61.246699999999997</v>
      </c>
      <c r="HE23">
        <v>41.975200000000001</v>
      </c>
      <c r="HF23">
        <v>2</v>
      </c>
      <c r="HG23">
        <v>2.4720499999999999E-3</v>
      </c>
      <c r="HH23">
        <v>-3.52644</v>
      </c>
      <c r="HI23">
        <v>19.701000000000001</v>
      </c>
      <c r="HJ23">
        <v>5.2217799999999999</v>
      </c>
      <c r="HK23">
        <v>11.986000000000001</v>
      </c>
      <c r="HL23">
        <v>4.9911500000000002</v>
      </c>
      <c r="HM23">
        <v>3.2945500000000001</v>
      </c>
      <c r="HN23">
        <v>9999</v>
      </c>
      <c r="HO23">
        <v>9999</v>
      </c>
      <c r="HP23">
        <v>999.9</v>
      </c>
      <c r="HQ23">
        <v>9999</v>
      </c>
      <c r="HR23">
        <v>4.9716699999999996</v>
      </c>
      <c r="HS23">
        <v>1.8708899999999999</v>
      </c>
      <c r="HT23">
        <v>1.8704000000000001</v>
      </c>
      <c r="HU23">
        <v>1.8725499999999999</v>
      </c>
      <c r="HV23">
        <v>1.86965</v>
      </c>
      <c r="HW23">
        <v>1.8792899999999999</v>
      </c>
      <c r="HX23">
        <v>1.87615</v>
      </c>
      <c r="HY23">
        <v>1.87158</v>
      </c>
      <c r="HZ23">
        <v>0</v>
      </c>
      <c r="IA23">
        <v>0</v>
      </c>
      <c r="IB23">
        <v>0</v>
      </c>
      <c r="IC23">
        <v>4.5</v>
      </c>
      <c r="ID23" t="s">
        <v>429</v>
      </c>
      <c r="IE23" t="s">
        <v>430</v>
      </c>
      <c r="IF23" t="s">
        <v>431</v>
      </c>
      <c r="IG23" t="s">
        <v>431</v>
      </c>
      <c r="IH23" t="s">
        <v>431</v>
      </c>
      <c r="II23" t="s">
        <v>431</v>
      </c>
      <c r="IJ23">
        <v>0</v>
      </c>
      <c r="IK23">
        <v>100</v>
      </c>
      <c r="IL23">
        <v>100</v>
      </c>
      <c r="IM23">
        <v>-3.2669999999999999</v>
      </c>
      <c r="IN23">
        <v>-0.17280000000000001</v>
      </c>
      <c r="IO23">
        <v>-2.4759970896160102</v>
      </c>
      <c r="IP23">
        <v>-2.2040790174604999E-3</v>
      </c>
      <c r="IQ23">
        <v>9.2619741190362804E-7</v>
      </c>
      <c r="IR23">
        <v>-9.2239158235341894E-11</v>
      </c>
      <c r="IS23">
        <v>-0.203180426493038</v>
      </c>
      <c r="IT23">
        <v>-1.9198164839598301E-3</v>
      </c>
      <c r="IU23">
        <v>5.7639259002565302E-4</v>
      </c>
      <c r="IV23">
        <v>-5.2053891959579596E-6</v>
      </c>
      <c r="IW23">
        <v>6</v>
      </c>
      <c r="IX23">
        <v>2107</v>
      </c>
      <c r="IY23">
        <v>1</v>
      </c>
      <c r="IZ23">
        <v>50</v>
      </c>
      <c r="JA23">
        <v>4.5999999999999996</v>
      </c>
      <c r="JB23">
        <v>9.6999999999999993</v>
      </c>
      <c r="JC23">
        <v>1.31836</v>
      </c>
      <c r="JD23">
        <v>2.4536099999999998</v>
      </c>
      <c r="JE23">
        <v>2.04956</v>
      </c>
      <c r="JF23">
        <v>2.5610400000000002</v>
      </c>
      <c r="JG23">
        <v>2.2961399999999998</v>
      </c>
      <c r="JH23">
        <v>2.52197</v>
      </c>
      <c r="JI23">
        <v>35.614800000000002</v>
      </c>
      <c r="JJ23">
        <v>24.2364</v>
      </c>
      <c r="JK23">
        <v>18</v>
      </c>
      <c r="JL23">
        <v>473.64</v>
      </c>
      <c r="JM23">
        <v>681.67499999999995</v>
      </c>
      <c r="JN23">
        <v>39.290100000000002</v>
      </c>
      <c r="JO23">
        <v>27.460699999999999</v>
      </c>
      <c r="JP23">
        <v>30.000399999999999</v>
      </c>
      <c r="JQ23">
        <v>27.141300000000001</v>
      </c>
      <c r="JR23">
        <v>27.100999999999999</v>
      </c>
      <c r="JS23">
        <v>26.4086</v>
      </c>
      <c r="JT23">
        <v>100</v>
      </c>
      <c r="JU23">
        <v>0</v>
      </c>
      <c r="JV23">
        <v>39.267099999999999</v>
      </c>
      <c r="JW23">
        <v>420.95699999999999</v>
      </c>
      <c r="JX23">
        <v>0</v>
      </c>
      <c r="JY23">
        <v>99.730099999999993</v>
      </c>
      <c r="JZ23">
        <v>96.293300000000002</v>
      </c>
    </row>
    <row r="24" spans="1:286" x14ac:dyDescent="0.2">
      <c r="A24">
        <v>8</v>
      </c>
      <c r="B24">
        <v>1661386423</v>
      </c>
      <c r="C24">
        <v>3213</v>
      </c>
      <c r="D24" t="s">
        <v>464</v>
      </c>
      <c r="E24" t="s">
        <v>465</v>
      </c>
      <c r="F24">
        <v>15</v>
      </c>
      <c r="G24" t="s">
        <v>421</v>
      </c>
      <c r="H24" t="s">
        <v>422</v>
      </c>
      <c r="J24" t="s">
        <v>423</v>
      </c>
      <c r="K24">
        <v>1661386415</v>
      </c>
      <c r="L24">
        <f t="shared" si="0"/>
        <v>1.8743966375767689E-3</v>
      </c>
      <c r="M24">
        <f t="shared" si="1"/>
        <v>1.8743966375767689</v>
      </c>
      <c r="N24">
        <f t="shared" si="2"/>
        <v>2.1184975867825617</v>
      </c>
      <c r="O24">
        <f t="shared" si="3"/>
        <v>419.98160000000001</v>
      </c>
      <c r="P24">
        <f t="shared" si="4"/>
        <v>257.48105926919476</v>
      </c>
      <c r="Q24">
        <f t="shared" si="5"/>
        <v>26.021492295001291</v>
      </c>
      <c r="R24">
        <f t="shared" si="6"/>
        <v>42.444085011381716</v>
      </c>
      <c r="S24">
        <f t="shared" si="7"/>
        <v>2.722642368704135E-2</v>
      </c>
      <c r="T24">
        <f t="shared" si="8"/>
        <v>3.0266039190866172</v>
      </c>
      <c r="U24">
        <f t="shared" si="9"/>
        <v>2.709108687116471E-2</v>
      </c>
      <c r="V24">
        <f t="shared" si="10"/>
        <v>1.6944032553422719E-2</v>
      </c>
      <c r="W24">
        <f t="shared" si="11"/>
        <v>212.82776127273507</v>
      </c>
      <c r="X24">
        <f t="shared" si="12"/>
        <v>40.655257663990184</v>
      </c>
      <c r="Y24">
        <f t="shared" si="13"/>
        <v>40.655257663990184</v>
      </c>
      <c r="Z24">
        <f t="shared" si="14"/>
        <v>7.6771466560370367</v>
      </c>
      <c r="AA24">
        <f t="shared" si="15"/>
        <v>13.337845897558823</v>
      </c>
      <c r="AB24">
        <f t="shared" si="16"/>
        <v>0.98445815695937111</v>
      </c>
      <c r="AC24">
        <f t="shared" si="17"/>
        <v>7.3809381553849933</v>
      </c>
      <c r="AD24">
        <f t="shared" si="18"/>
        <v>6.6926884990776658</v>
      </c>
      <c r="AE24">
        <f t="shared" si="19"/>
        <v>-82.660891717135513</v>
      </c>
      <c r="AF24">
        <f t="shared" si="20"/>
        <v>-120.42254185657502</v>
      </c>
      <c r="AG24">
        <f t="shared" si="21"/>
        <v>-9.7788550396178291</v>
      </c>
      <c r="AH24">
        <f t="shared" si="22"/>
        <v>-3.4527340593299982E-2</v>
      </c>
      <c r="AI24">
        <v>214</v>
      </c>
      <c r="AJ24">
        <v>31</v>
      </c>
      <c r="AK24">
        <f t="shared" si="23"/>
        <v>1</v>
      </c>
      <c r="AL24">
        <f t="shared" si="24"/>
        <v>0</v>
      </c>
      <c r="AM24">
        <f t="shared" si="25"/>
        <v>51169.729400398661</v>
      </c>
      <c r="AN24" t="s">
        <v>424</v>
      </c>
      <c r="AO24">
        <v>7908.84</v>
      </c>
      <c r="AP24">
        <v>439.396538461538</v>
      </c>
      <c r="AQ24">
        <v>1607.6730088797899</v>
      </c>
      <c r="AR24">
        <f t="shared" si="26"/>
        <v>0.72668786747393055</v>
      </c>
      <c r="AS24">
        <v>-4.6059481583150603</v>
      </c>
      <c r="AT24" t="s">
        <v>466</v>
      </c>
      <c r="AU24">
        <v>8238.0300000000007</v>
      </c>
      <c r="AV24">
        <v>333.39368000000002</v>
      </c>
      <c r="AW24">
        <v>360.200738477144</v>
      </c>
      <c r="AX24">
        <f t="shared" si="27"/>
        <v>7.4422552797861585E-2</v>
      </c>
      <c r="AY24">
        <v>0.5</v>
      </c>
      <c r="AZ24">
        <f t="shared" si="28"/>
        <v>1019.0347372397615</v>
      </c>
      <c r="BA24">
        <f t="shared" si="29"/>
        <v>2.1184975867825617</v>
      </c>
      <c r="BB24">
        <f t="shared" si="30"/>
        <v>37.919583267540581</v>
      </c>
      <c r="BC24">
        <f t="shared" si="31"/>
        <v>6.5988385865156964E-3</v>
      </c>
      <c r="BD24">
        <f t="shared" si="32"/>
        <v>3.4632696081543495</v>
      </c>
      <c r="BE24">
        <f t="shared" si="33"/>
        <v>225.73051057190432</v>
      </c>
      <c r="BF24" t="s">
        <v>467</v>
      </c>
      <c r="BG24">
        <v>260.93</v>
      </c>
      <c r="BH24">
        <f t="shared" si="34"/>
        <v>260.93</v>
      </c>
      <c r="BI24">
        <f t="shared" si="35"/>
        <v>0.27559837577468782</v>
      </c>
      <c r="BJ24">
        <f t="shared" si="36"/>
        <v>0.2700398817252278</v>
      </c>
      <c r="BK24">
        <f t="shared" si="37"/>
        <v>0.92628828379089445</v>
      </c>
      <c r="BL24">
        <f t="shared" si="38"/>
        <v>-0.33849091091227657</v>
      </c>
      <c r="BM24">
        <f t="shared" si="39"/>
        <v>1.0677885774383877</v>
      </c>
      <c r="BN24">
        <f t="shared" si="40"/>
        <v>0.21134625688934383</v>
      </c>
      <c r="BO24">
        <f t="shared" si="41"/>
        <v>0.78865374311065617</v>
      </c>
      <c r="BP24">
        <v>2144</v>
      </c>
      <c r="BQ24">
        <v>290</v>
      </c>
      <c r="BR24">
        <v>355.2</v>
      </c>
      <c r="BS24">
        <v>185</v>
      </c>
      <c r="BT24">
        <v>8238.0300000000007</v>
      </c>
      <c r="BU24">
        <v>354.92</v>
      </c>
      <c r="BV24">
        <v>0.28000000000000003</v>
      </c>
      <c r="BW24">
        <v>300</v>
      </c>
      <c r="BX24">
        <v>24.2</v>
      </c>
      <c r="BY24">
        <v>360.200738477144</v>
      </c>
      <c r="BZ24">
        <v>1.5198585964353299</v>
      </c>
      <c r="CA24">
        <v>-4.3527780894143202</v>
      </c>
      <c r="CB24">
        <v>1.1086077106393399</v>
      </c>
      <c r="CC24">
        <v>0.355079402310364</v>
      </c>
      <c r="CD24">
        <v>-5.8458200222469402E-3</v>
      </c>
      <c r="CE24">
        <v>290</v>
      </c>
      <c r="CF24">
        <v>355.4</v>
      </c>
      <c r="CG24">
        <v>855</v>
      </c>
      <c r="CH24">
        <v>8215.5300000000007</v>
      </c>
      <c r="CI24">
        <v>354.9</v>
      </c>
      <c r="CJ24">
        <v>0.5</v>
      </c>
      <c r="CX24">
        <f t="shared" si="42"/>
        <v>1199.9926666666699</v>
      </c>
      <c r="CY24">
        <f t="shared" si="43"/>
        <v>1019.0347372397615</v>
      </c>
      <c r="CZ24">
        <f t="shared" si="44"/>
        <v>0.84920080392693409</v>
      </c>
      <c r="DA24">
        <f t="shared" si="45"/>
        <v>0.17735755157898284</v>
      </c>
      <c r="DB24">
        <v>2</v>
      </c>
      <c r="DC24">
        <v>0.5</v>
      </c>
      <c r="DD24" t="s">
        <v>426</v>
      </c>
      <c r="DE24">
        <v>2</v>
      </c>
      <c r="DF24">
        <v>1661386415</v>
      </c>
      <c r="DG24">
        <v>419.98160000000001</v>
      </c>
      <c r="DH24">
        <v>420.81180000000001</v>
      </c>
      <c r="DI24">
        <v>9.7411526666666699</v>
      </c>
      <c r="DJ24">
        <v>9.2108293333333293</v>
      </c>
      <c r="DK24">
        <v>423.2826</v>
      </c>
      <c r="DL24">
        <v>9.9121526666666693</v>
      </c>
      <c r="DM24">
        <v>700.00233333333301</v>
      </c>
      <c r="DN24">
        <v>100.9038</v>
      </c>
      <c r="DO24">
        <v>0.157972733333333</v>
      </c>
      <c r="DP24">
        <v>39.91724</v>
      </c>
      <c r="DQ24">
        <v>39.9975733333333</v>
      </c>
      <c r="DR24">
        <v>999.9</v>
      </c>
      <c r="DS24">
        <v>0</v>
      </c>
      <c r="DT24">
        <v>0</v>
      </c>
      <c r="DU24">
        <v>10003.496666666701</v>
      </c>
      <c r="DV24">
        <v>0</v>
      </c>
      <c r="DW24">
        <v>2.2241399999999998</v>
      </c>
      <c r="DX24">
        <v>-0.79516593333333296</v>
      </c>
      <c r="DY24">
        <v>424.14833333333303</v>
      </c>
      <c r="DZ24">
        <v>424.72379999999998</v>
      </c>
      <c r="EA24">
        <v>0.53067180000000003</v>
      </c>
      <c r="EB24">
        <v>420.81180000000001</v>
      </c>
      <c r="EC24">
        <v>9.2108293333333293</v>
      </c>
      <c r="ED24">
        <v>0.98295433333333304</v>
      </c>
      <c r="EE24">
        <v>0.9294076</v>
      </c>
      <c r="EF24">
        <v>6.6661380000000001</v>
      </c>
      <c r="EG24">
        <v>5.8543213333333304</v>
      </c>
      <c r="EH24">
        <v>1199.9926666666699</v>
      </c>
      <c r="EI24">
        <v>0.69202200000000003</v>
      </c>
      <c r="EJ24">
        <v>0.30797799999999997</v>
      </c>
      <c r="EK24">
        <v>0</v>
      </c>
      <c r="EL24">
        <v>333.37933333333302</v>
      </c>
      <c r="EM24">
        <v>5.0003000000000002</v>
      </c>
      <c r="EN24">
        <v>3813.1993333333298</v>
      </c>
      <c r="EO24">
        <v>12571.0333333333</v>
      </c>
      <c r="EP24">
        <v>44.870733333333298</v>
      </c>
      <c r="EQ24">
        <v>46.1374</v>
      </c>
      <c r="ER24">
        <v>45.949733333333299</v>
      </c>
      <c r="ES24">
        <v>46.195399999999999</v>
      </c>
      <c r="ET24">
        <v>47.320399999999999</v>
      </c>
      <c r="EU24">
        <v>826.96266666666702</v>
      </c>
      <c r="EV24">
        <v>368.03</v>
      </c>
      <c r="EW24">
        <v>0</v>
      </c>
      <c r="EX24">
        <v>296.39999985694902</v>
      </c>
      <c r="EY24">
        <v>0</v>
      </c>
      <c r="EZ24">
        <v>333.39368000000002</v>
      </c>
      <c r="FA24">
        <v>-0.17384615331355399</v>
      </c>
      <c r="FB24">
        <v>0.27230768458626398</v>
      </c>
      <c r="FC24">
        <v>3813.1916000000001</v>
      </c>
      <c r="FD24">
        <v>15</v>
      </c>
      <c r="FE24">
        <v>1661386449</v>
      </c>
      <c r="FF24" t="s">
        <v>468</v>
      </c>
      <c r="FG24">
        <v>1661386447</v>
      </c>
      <c r="FH24">
        <v>1661386449</v>
      </c>
      <c r="FI24">
        <v>53</v>
      </c>
      <c r="FJ24">
        <v>-3.3000000000000002E-2</v>
      </c>
      <c r="FK24">
        <v>3.0000000000000001E-3</v>
      </c>
      <c r="FL24">
        <v>-3.3010000000000002</v>
      </c>
      <c r="FM24">
        <v>-0.17100000000000001</v>
      </c>
      <c r="FN24">
        <v>421</v>
      </c>
      <c r="FO24">
        <v>9</v>
      </c>
      <c r="FP24">
        <v>0.46</v>
      </c>
      <c r="FQ24">
        <v>0.08</v>
      </c>
      <c r="FR24">
        <v>-0.80364985</v>
      </c>
      <c r="FS24">
        <v>3.0488616541353299E-2</v>
      </c>
      <c r="FT24">
        <v>2.9108411406799602E-2</v>
      </c>
      <c r="FU24">
        <v>1</v>
      </c>
      <c r="FV24">
        <v>333.36347058823497</v>
      </c>
      <c r="FW24">
        <v>-4.4919812649123004E-3</v>
      </c>
      <c r="FX24">
        <v>0.166601362061742</v>
      </c>
      <c r="FY24">
        <v>1</v>
      </c>
      <c r="FZ24">
        <v>0.53036295</v>
      </c>
      <c r="GA24">
        <v>7.0654285714289904E-3</v>
      </c>
      <c r="GB24">
        <v>8.1277109169802201E-4</v>
      </c>
      <c r="GC24">
        <v>1</v>
      </c>
      <c r="GD24">
        <v>3</v>
      </c>
      <c r="GE24">
        <v>3</v>
      </c>
      <c r="GF24" t="s">
        <v>437</v>
      </c>
      <c r="GG24">
        <v>3.3269299999999999</v>
      </c>
      <c r="GH24">
        <v>2.91933</v>
      </c>
      <c r="GI24">
        <v>0.10301100000000001</v>
      </c>
      <c r="GJ24">
        <v>0.10251200000000001</v>
      </c>
      <c r="GK24">
        <v>6.09226E-2</v>
      </c>
      <c r="GL24">
        <v>5.7602399999999998E-2</v>
      </c>
      <c r="GM24">
        <v>31369.200000000001</v>
      </c>
      <c r="GN24">
        <v>28342.1</v>
      </c>
      <c r="GO24">
        <v>31199.5</v>
      </c>
      <c r="GP24">
        <v>28909.7</v>
      </c>
      <c r="GQ24">
        <v>39073.5</v>
      </c>
      <c r="GR24">
        <v>37053.199999999997</v>
      </c>
      <c r="GS24">
        <v>44251.6</v>
      </c>
      <c r="GT24">
        <v>41983.1</v>
      </c>
      <c r="GU24">
        <v>2.0294500000000002</v>
      </c>
      <c r="GV24">
        <v>2.2680199999999999</v>
      </c>
      <c r="GW24">
        <v>0.39766699999999999</v>
      </c>
      <c r="GX24">
        <v>0</v>
      </c>
      <c r="GY24">
        <v>33.610500000000002</v>
      </c>
      <c r="GZ24">
        <v>999.9</v>
      </c>
      <c r="HA24">
        <v>36.570999999999998</v>
      </c>
      <c r="HB24">
        <v>31.632000000000001</v>
      </c>
      <c r="HC24">
        <v>16.950299999999999</v>
      </c>
      <c r="HD24">
        <v>61.966700000000003</v>
      </c>
      <c r="HE24">
        <v>42.111400000000003</v>
      </c>
      <c r="HF24">
        <v>2</v>
      </c>
      <c r="HG24">
        <v>2.0757100000000001E-2</v>
      </c>
      <c r="HH24">
        <v>-5.1217199999999998</v>
      </c>
      <c r="HI24">
        <v>19.544</v>
      </c>
      <c r="HJ24">
        <v>5.2208800000000002</v>
      </c>
      <c r="HK24">
        <v>11.986000000000001</v>
      </c>
      <c r="HL24">
        <v>4.9907000000000004</v>
      </c>
      <c r="HM24">
        <v>3.2947000000000002</v>
      </c>
      <c r="HN24">
        <v>9999</v>
      </c>
      <c r="HO24">
        <v>9999</v>
      </c>
      <c r="HP24">
        <v>999.9</v>
      </c>
      <c r="HQ24">
        <v>9999</v>
      </c>
      <c r="HR24">
        <v>4.9716399999999998</v>
      </c>
      <c r="HS24">
        <v>1.8708800000000001</v>
      </c>
      <c r="HT24">
        <v>1.87042</v>
      </c>
      <c r="HU24">
        <v>1.8725400000000001</v>
      </c>
      <c r="HV24">
        <v>1.8696600000000001</v>
      </c>
      <c r="HW24">
        <v>1.87927</v>
      </c>
      <c r="HX24">
        <v>1.8761399999999999</v>
      </c>
      <c r="HY24">
        <v>1.8715299999999999</v>
      </c>
      <c r="HZ24">
        <v>0</v>
      </c>
      <c r="IA24">
        <v>0</v>
      </c>
      <c r="IB24">
        <v>0</v>
      </c>
      <c r="IC24">
        <v>4.5</v>
      </c>
      <c r="ID24" t="s">
        <v>429</v>
      </c>
      <c r="IE24" t="s">
        <v>430</v>
      </c>
      <c r="IF24" t="s">
        <v>431</v>
      </c>
      <c r="IG24" t="s">
        <v>431</v>
      </c>
      <c r="IH24" t="s">
        <v>431</v>
      </c>
      <c r="II24" t="s">
        <v>431</v>
      </c>
      <c r="IJ24">
        <v>0</v>
      </c>
      <c r="IK24">
        <v>100</v>
      </c>
      <c r="IL24">
        <v>100</v>
      </c>
      <c r="IM24">
        <v>-3.3010000000000002</v>
      </c>
      <c r="IN24">
        <v>-0.17100000000000001</v>
      </c>
      <c r="IO24">
        <v>-2.4920222703613599</v>
      </c>
      <c r="IP24">
        <v>-2.2040790174604999E-3</v>
      </c>
      <c r="IQ24">
        <v>9.2619741190362804E-7</v>
      </c>
      <c r="IR24">
        <v>-9.2239158235341894E-11</v>
      </c>
      <c r="IS24">
        <v>-0.203180426493038</v>
      </c>
      <c r="IT24">
        <v>-1.9198164839598301E-3</v>
      </c>
      <c r="IU24">
        <v>5.7639259002565302E-4</v>
      </c>
      <c r="IV24">
        <v>-5.2053891959579596E-6</v>
      </c>
      <c r="IW24">
        <v>6</v>
      </c>
      <c r="IX24">
        <v>2107</v>
      </c>
      <c r="IY24">
        <v>1</v>
      </c>
      <c r="IZ24">
        <v>50</v>
      </c>
      <c r="JA24">
        <v>4.7</v>
      </c>
      <c r="JB24">
        <v>14.7</v>
      </c>
      <c r="JC24">
        <v>1.31836</v>
      </c>
      <c r="JD24">
        <v>2.4621599999999999</v>
      </c>
      <c r="JE24">
        <v>2.04956</v>
      </c>
      <c r="JF24">
        <v>2.5610400000000002</v>
      </c>
      <c r="JG24">
        <v>2.2949199999999998</v>
      </c>
      <c r="JH24">
        <v>2.48047</v>
      </c>
      <c r="JI24">
        <v>35.661299999999997</v>
      </c>
      <c r="JJ24">
        <v>24.218800000000002</v>
      </c>
      <c r="JK24">
        <v>18</v>
      </c>
      <c r="JL24">
        <v>485.59800000000001</v>
      </c>
      <c r="JM24">
        <v>681.10500000000002</v>
      </c>
      <c r="JN24">
        <v>43.867899999999999</v>
      </c>
      <c r="JO24">
        <v>27.692699999999999</v>
      </c>
      <c r="JP24">
        <v>30.000399999999999</v>
      </c>
      <c r="JQ24">
        <v>27.311900000000001</v>
      </c>
      <c r="JR24">
        <v>27.2699</v>
      </c>
      <c r="JS24">
        <v>26.408799999999999</v>
      </c>
      <c r="JT24">
        <v>100</v>
      </c>
      <c r="JU24">
        <v>0</v>
      </c>
      <c r="JV24">
        <v>43.8889</v>
      </c>
      <c r="JW24">
        <v>420.75599999999997</v>
      </c>
      <c r="JX24">
        <v>0</v>
      </c>
      <c r="JY24">
        <v>99.704099999999997</v>
      </c>
      <c r="JZ24">
        <v>96.266000000000005</v>
      </c>
    </row>
    <row r="25" spans="1:286" x14ac:dyDescent="0.2">
      <c r="A25">
        <v>9</v>
      </c>
      <c r="B25">
        <v>1661386723</v>
      </c>
      <c r="C25">
        <v>3513</v>
      </c>
      <c r="D25" t="s">
        <v>469</v>
      </c>
      <c r="E25" t="s">
        <v>470</v>
      </c>
      <c r="F25">
        <v>15</v>
      </c>
      <c r="G25" t="s">
        <v>421</v>
      </c>
      <c r="H25" t="s">
        <v>422</v>
      </c>
      <c r="J25" t="s">
        <v>423</v>
      </c>
      <c r="K25">
        <v>1661386715</v>
      </c>
      <c r="L25">
        <f t="shared" si="0"/>
        <v>2.1812669548343109E-3</v>
      </c>
      <c r="M25">
        <f t="shared" si="1"/>
        <v>2.1812669548343107</v>
      </c>
      <c r="N25">
        <f t="shared" si="2"/>
        <v>1.2481473343681244</v>
      </c>
      <c r="O25">
        <f t="shared" si="3"/>
        <v>420.05119999999999</v>
      </c>
      <c r="P25">
        <f t="shared" si="4"/>
        <v>300.03602540201382</v>
      </c>
      <c r="Q25">
        <f t="shared" si="5"/>
        <v>30.321210095421556</v>
      </c>
      <c r="R25">
        <f t="shared" si="6"/>
        <v>42.449771386514485</v>
      </c>
      <c r="S25">
        <f t="shared" si="7"/>
        <v>2.7225910682266204E-2</v>
      </c>
      <c r="T25">
        <f t="shared" si="8"/>
        <v>3.0251005354708886</v>
      </c>
      <c r="U25">
        <f t="shared" si="9"/>
        <v>2.7090512057993538E-2</v>
      </c>
      <c r="V25">
        <f t="shared" si="10"/>
        <v>1.6943678796148793E-2</v>
      </c>
      <c r="W25">
        <f t="shared" si="11"/>
        <v>212.83399627244623</v>
      </c>
      <c r="X25">
        <f t="shared" si="12"/>
        <v>43.170621591844068</v>
      </c>
      <c r="Y25">
        <f t="shared" si="13"/>
        <v>43.170621591844068</v>
      </c>
      <c r="Z25">
        <f t="shared" si="14"/>
        <v>8.7654542821472798</v>
      </c>
      <c r="AA25">
        <f t="shared" si="15"/>
        <v>12.075497968716538</v>
      </c>
      <c r="AB25">
        <f t="shared" si="16"/>
        <v>1.0224984309441021</v>
      </c>
      <c r="AC25">
        <f t="shared" si="17"/>
        <v>8.467546709817217</v>
      </c>
      <c r="AD25">
        <f t="shared" si="18"/>
        <v>7.7429558512031775</v>
      </c>
      <c r="AE25">
        <f t="shared" si="19"/>
        <v>-96.193872708193112</v>
      </c>
      <c r="AF25">
        <f t="shared" si="20"/>
        <v>-107.70220602278889</v>
      </c>
      <c r="AG25">
        <f t="shared" si="21"/>
        <v>-8.9660183877305482</v>
      </c>
      <c r="AH25">
        <f t="shared" si="22"/>
        <v>-2.8100846266312374E-2</v>
      </c>
      <c r="AI25">
        <v>206</v>
      </c>
      <c r="AJ25">
        <v>29</v>
      </c>
      <c r="AK25">
        <f t="shared" si="23"/>
        <v>1</v>
      </c>
      <c r="AL25">
        <f t="shared" si="24"/>
        <v>0</v>
      </c>
      <c r="AM25">
        <f t="shared" si="25"/>
        <v>50704.824337864266</v>
      </c>
      <c r="AN25" t="s">
        <v>424</v>
      </c>
      <c r="AO25">
        <v>7908.84</v>
      </c>
      <c r="AP25">
        <v>439.396538461538</v>
      </c>
      <c r="AQ25">
        <v>1607.6730088797899</v>
      </c>
      <c r="AR25">
        <f t="shared" si="26"/>
        <v>0.72668786747393055</v>
      </c>
      <c r="AS25">
        <v>-4.6059481583150603</v>
      </c>
      <c r="AT25" t="s">
        <v>471</v>
      </c>
      <c r="AU25">
        <v>8226.2800000000007</v>
      </c>
      <c r="AV25">
        <v>333.59500000000003</v>
      </c>
      <c r="AW25">
        <v>354.23677491391902</v>
      </c>
      <c r="AX25">
        <f t="shared" si="27"/>
        <v>5.8271123654327073E-2</v>
      </c>
      <c r="AY25">
        <v>0.5</v>
      </c>
      <c r="AZ25">
        <f t="shared" si="28"/>
        <v>1019.0596772396067</v>
      </c>
      <c r="BA25">
        <f t="shared" si="29"/>
        <v>1.2481473343681244</v>
      </c>
      <c r="BB25">
        <f t="shared" si="30"/>
        <v>29.690876231783879</v>
      </c>
      <c r="BC25">
        <f t="shared" si="31"/>
        <v>5.7446051722314781E-3</v>
      </c>
      <c r="BD25">
        <f t="shared" si="32"/>
        <v>3.5384136338483239</v>
      </c>
      <c r="BE25">
        <f t="shared" si="33"/>
        <v>223.37373027842506</v>
      </c>
      <c r="BF25" t="s">
        <v>472</v>
      </c>
      <c r="BG25">
        <v>267.42</v>
      </c>
      <c r="BH25">
        <f t="shared" si="34"/>
        <v>267.42</v>
      </c>
      <c r="BI25">
        <f t="shared" si="35"/>
        <v>0.24508120291862934</v>
      </c>
      <c r="BJ25">
        <f t="shared" si="36"/>
        <v>0.23776251691433858</v>
      </c>
      <c r="BK25">
        <f t="shared" si="37"/>
        <v>0.93522359260623333</v>
      </c>
      <c r="BL25">
        <f t="shared" si="38"/>
        <v>-0.24238882371222983</v>
      </c>
      <c r="BM25">
        <f t="shared" si="39"/>
        <v>1.0728935022693142</v>
      </c>
      <c r="BN25">
        <f t="shared" si="40"/>
        <v>0.19059773759568466</v>
      </c>
      <c r="BO25">
        <f t="shared" si="41"/>
        <v>0.80940226240431534</v>
      </c>
      <c r="BP25">
        <v>2146</v>
      </c>
      <c r="BQ25">
        <v>290</v>
      </c>
      <c r="BR25">
        <v>352.56</v>
      </c>
      <c r="BS25">
        <v>275</v>
      </c>
      <c r="BT25">
        <v>8226.2800000000007</v>
      </c>
      <c r="BU25">
        <v>351.73</v>
      </c>
      <c r="BV25">
        <v>0.83</v>
      </c>
      <c r="BW25">
        <v>300</v>
      </c>
      <c r="BX25">
        <v>24.2</v>
      </c>
      <c r="BY25">
        <v>354.23677491391902</v>
      </c>
      <c r="BZ25">
        <v>0.94415513953872898</v>
      </c>
      <c r="CA25">
        <v>-2.0598115141153301</v>
      </c>
      <c r="CB25">
        <v>0.68828632793534605</v>
      </c>
      <c r="CC25">
        <v>0.24234334102416599</v>
      </c>
      <c r="CD25">
        <v>-5.8426767519466098E-3</v>
      </c>
      <c r="CE25">
        <v>290</v>
      </c>
      <c r="CF25">
        <v>351.99</v>
      </c>
      <c r="CG25">
        <v>645</v>
      </c>
      <c r="CH25">
        <v>8217.48</v>
      </c>
      <c r="CI25">
        <v>351.73</v>
      </c>
      <c r="CJ25">
        <v>0.26</v>
      </c>
      <c r="CX25">
        <f t="shared" si="42"/>
        <v>1200.0213333333299</v>
      </c>
      <c r="CY25">
        <f t="shared" si="43"/>
        <v>1019.0596772396067</v>
      </c>
      <c r="CZ25">
        <f t="shared" si="44"/>
        <v>0.84920130078766065</v>
      </c>
      <c r="DA25">
        <f t="shared" si="45"/>
        <v>0.17735851052018534</v>
      </c>
      <c r="DB25">
        <v>2</v>
      </c>
      <c r="DC25">
        <v>0.5</v>
      </c>
      <c r="DD25" t="s">
        <v>426</v>
      </c>
      <c r="DE25">
        <v>2</v>
      </c>
      <c r="DF25">
        <v>1661386715</v>
      </c>
      <c r="DG25">
        <v>420.05119999999999</v>
      </c>
      <c r="DH25">
        <v>420.6696</v>
      </c>
      <c r="DI25">
        <v>10.11788</v>
      </c>
      <c r="DJ25">
        <v>9.5009639999999997</v>
      </c>
      <c r="DK25">
        <v>423.31319999999999</v>
      </c>
      <c r="DL25">
        <v>10.282033333333301</v>
      </c>
      <c r="DM25">
        <v>699.99713333333295</v>
      </c>
      <c r="DN25">
        <v>100.896066666667</v>
      </c>
      <c r="DO25">
        <v>0.162498066666667</v>
      </c>
      <c r="DP25">
        <v>42.510233333333296</v>
      </c>
      <c r="DQ25">
        <v>42.384073333333298</v>
      </c>
      <c r="DR25">
        <v>999.9</v>
      </c>
      <c r="DS25">
        <v>0</v>
      </c>
      <c r="DT25">
        <v>0</v>
      </c>
      <c r="DU25">
        <v>9995.1766666666699</v>
      </c>
      <c r="DV25">
        <v>0</v>
      </c>
      <c r="DW25">
        <v>2.2241399999999998</v>
      </c>
      <c r="DX25">
        <v>-0.65631713333333297</v>
      </c>
      <c r="DY25">
        <v>424.3064</v>
      </c>
      <c r="DZ25">
        <v>424.70466666666698</v>
      </c>
      <c r="EA25">
        <v>0.61691326666666702</v>
      </c>
      <c r="EB25">
        <v>420.6696</v>
      </c>
      <c r="EC25">
        <v>9.5009639999999997</v>
      </c>
      <c r="ED25">
        <v>1.02085466666667</v>
      </c>
      <c r="EE25">
        <v>0.95861046666666705</v>
      </c>
      <c r="EF25">
        <v>7.2174659999999999</v>
      </c>
      <c r="EG25">
        <v>6.3020293333333299</v>
      </c>
      <c r="EH25">
        <v>1200.0213333333299</v>
      </c>
      <c r="EI25">
        <v>0.69200626666666698</v>
      </c>
      <c r="EJ25">
        <v>0.30799373333333302</v>
      </c>
      <c r="EK25">
        <v>0</v>
      </c>
      <c r="EL25">
        <v>333.65086666666701</v>
      </c>
      <c r="EM25">
        <v>5.0003000000000002</v>
      </c>
      <c r="EN25">
        <v>3826.4853333333299</v>
      </c>
      <c r="EO25">
        <v>12571.2866666667</v>
      </c>
      <c r="EP25">
        <v>45.582933333333301</v>
      </c>
      <c r="EQ25">
        <v>46.678733333333298</v>
      </c>
      <c r="ER25">
        <v>46.637333333333302</v>
      </c>
      <c r="ES25">
        <v>46.812266666666702</v>
      </c>
      <c r="ET25">
        <v>48.145533333333297</v>
      </c>
      <c r="EU25">
        <v>826.96266666666702</v>
      </c>
      <c r="EV25">
        <v>368.05866666666702</v>
      </c>
      <c r="EW25">
        <v>0</v>
      </c>
      <c r="EX25">
        <v>297</v>
      </c>
      <c r="EY25">
        <v>0</v>
      </c>
      <c r="EZ25">
        <v>333.59500000000003</v>
      </c>
      <c r="FA25">
        <v>0.28834188863447202</v>
      </c>
      <c r="FB25">
        <v>4.3343589574424097</v>
      </c>
      <c r="FC25">
        <v>3826.4746153846199</v>
      </c>
      <c r="FD25">
        <v>15</v>
      </c>
      <c r="FE25">
        <v>1661386747</v>
      </c>
      <c r="FF25" t="s">
        <v>473</v>
      </c>
      <c r="FG25">
        <v>1661386747</v>
      </c>
      <c r="FH25">
        <v>1661386449</v>
      </c>
      <c r="FI25">
        <v>54</v>
      </c>
      <c r="FJ25">
        <v>3.9E-2</v>
      </c>
      <c r="FK25">
        <v>3.0000000000000001E-3</v>
      </c>
      <c r="FL25">
        <v>-3.262</v>
      </c>
      <c r="FM25">
        <v>-0.17100000000000001</v>
      </c>
      <c r="FN25">
        <v>421</v>
      </c>
      <c r="FO25">
        <v>9</v>
      </c>
      <c r="FP25">
        <v>0.33</v>
      </c>
      <c r="FQ25">
        <v>0.08</v>
      </c>
      <c r="FR25">
        <v>-0.65192519047619002</v>
      </c>
      <c r="FS25">
        <v>-4.2899532467533502E-2</v>
      </c>
      <c r="FT25">
        <v>4.6659424564878899E-2</v>
      </c>
      <c r="FU25">
        <v>1</v>
      </c>
      <c r="FV25">
        <v>333.562147058824</v>
      </c>
      <c r="FW25">
        <v>0.33981665788405102</v>
      </c>
      <c r="FX25">
        <v>0.20815409059763501</v>
      </c>
      <c r="FY25">
        <v>1</v>
      </c>
      <c r="FZ25">
        <v>0.61591438095238105</v>
      </c>
      <c r="GA25">
        <v>1.9126441558441901E-2</v>
      </c>
      <c r="GB25">
        <v>2.1490900948605298E-3</v>
      </c>
      <c r="GC25">
        <v>1</v>
      </c>
      <c r="GD25">
        <v>3</v>
      </c>
      <c r="GE25">
        <v>3</v>
      </c>
      <c r="GF25" t="s">
        <v>437</v>
      </c>
      <c r="GG25">
        <v>3.3270499999999998</v>
      </c>
      <c r="GH25">
        <v>2.9249200000000002</v>
      </c>
      <c r="GI25">
        <v>0.102967</v>
      </c>
      <c r="GJ25">
        <v>0.102453</v>
      </c>
      <c r="GK25">
        <v>6.2656799999999999E-2</v>
      </c>
      <c r="GL25">
        <v>5.8981499999999999E-2</v>
      </c>
      <c r="GM25">
        <v>31359.5</v>
      </c>
      <c r="GN25">
        <v>28333.1</v>
      </c>
      <c r="GO25">
        <v>31189.599999999999</v>
      </c>
      <c r="GP25">
        <v>28899.9</v>
      </c>
      <c r="GQ25">
        <v>38987.4</v>
      </c>
      <c r="GR25">
        <v>36986</v>
      </c>
      <c r="GS25">
        <v>44236.5</v>
      </c>
      <c r="GT25">
        <v>41968.800000000003</v>
      </c>
      <c r="GU25">
        <v>2.0411999999999999</v>
      </c>
      <c r="GV25">
        <v>2.2644299999999999</v>
      </c>
      <c r="GW25">
        <v>0.44722099999999998</v>
      </c>
      <c r="GX25">
        <v>0</v>
      </c>
      <c r="GY25">
        <v>35.280700000000003</v>
      </c>
      <c r="GZ25">
        <v>999.9</v>
      </c>
      <c r="HA25">
        <v>36.521999999999998</v>
      </c>
      <c r="HB25">
        <v>31.652000000000001</v>
      </c>
      <c r="HC25">
        <v>16.946000000000002</v>
      </c>
      <c r="HD25">
        <v>61.576799999999999</v>
      </c>
      <c r="HE25">
        <v>42.195500000000003</v>
      </c>
      <c r="HF25">
        <v>2</v>
      </c>
      <c r="HG25">
        <v>4.1598099999999999E-2</v>
      </c>
      <c r="HH25">
        <v>-6.6666699999999999</v>
      </c>
      <c r="HI25">
        <v>19.370699999999999</v>
      </c>
      <c r="HJ25">
        <v>5.2253800000000004</v>
      </c>
      <c r="HK25">
        <v>11.9861</v>
      </c>
      <c r="HL25">
        <v>4.9913999999999996</v>
      </c>
      <c r="HM25">
        <v>3.2955800000000002</v>
      </c>
      <c r="HN25">
        <v>9999</v>
      </c>
      <c r="HO25">
        <v>9999</v>
      </c>
      <c r="HP25">
        <v>999.9</v>
      </c>
      <c r="HQ25">
        <v>9999</v>
      </c>
      <c r="HR25">
        <v>4.9716199999999997</v>
      </c>
      <c r="HS25">
        <v>1.8708800000000001</v>
      </c>
      <c r="HT25">
        <v>1.87039</v>
      </c>
      <c r="HU25">
        <v>1.8725400000000001</v>
      </c>
      <c r="HV25">
        <v>1.86964</v>
      </c>
      <c r="HW25">
        <v>1.8792599999999999</v>
      </c>
      <c r="HX25">
        <v>1.8761000000000001</v>
      </c>
      <c r="HY25">
        <v>1.87155</v>
      </c>
      <c r="HZ25">
        <v>0</v>
      </c>
      <c r="IA25">
        <v>0</v>
      </c>
      <c r="IB25">
        <v>0</v>
      </c>
      <c r="IC25">
        <v>4.5</v>
      </c>
      <c r="ID25" t="s">
        <v>429</v>
      </c>
      <c r="IE25" t="s">
        <v>430</v>
      </c>
      <c r="IF25" t="s">
        <v>431</v>
      </c>
      <c r="IG25" t="s">
        <v>431</v>
      </c>
      <c r="IH25" t="s">
        <v>431</v>
      </c>
      <c r="II25" t="s">
        <v>431</v>
      </c>
      <c r="IJ25">
        <v>0</v>
      </c>
      <c r="IK25">
        <v>100</v>
      </c>
      <c r="IL25">
        <v>100</v>
      </c>
      <c r="IM25">
        <v>-3.262</v>
      </c>
      <c r="IN25">
        <v>-0.1641</v>
      </c>
      <c r="IO25">
        <v>-2.52575512380055</v>
      </c>
      <c r="IP25">
        <v>-2.2040790174604999E-3</v>
      </c>
      <c r="IQ25">
        <v>9.2619741190362804E-7</v>
      </c>
      <c r="IR25">
        <v>-9.2239158235341894E-11</v>
      </c>
      <c r="IS25">
        <v>-0.19968862862098699</v>
      </c>
      <c r="IT25">
        <v>-1.9198164839598301E-3</v>
      </c>
      <c r="IU25">
        <v>5.7639259002565302E-4</v>
      </c>
      <c r="IV25">
        <v>-5.2053891959579596E-6</v>
      </c>
      <c r="IW25">
        <v>6</v>
      </c>
      <c r="IX25">
        <v>2107</v>
      </c>
      <c r="IY25">
        <v>1</v>
      </c>
      <c r="IZ25">
        <v>50</v>
      </c>
      <c r="JA25">
        <v>4.5999999999999996</v>
      </c>
      <c r="JB25">
        <v>4.5999999999999996</v>
      </c>
      <c r="JC25">
        <v>1.31836</v>
      </c>
      <c r="JD25">
        <v>2.4609399999999999</v>
      </c>
      <c r="JE25">
        <v>2.04956</v>
      </c>
      <c r="JF25">
        <v>2.5610400000000002</v>
      </c>
      <c r="JG25">
        <v>2.2961399999999998</v>
      </c>
      <c r="JH25">
        <v>2.4523899999999998</v>
      </c>
      <c r="JI25">
        <v>35.707799999999999</v>
      </c>
      <c r="JJ25">
        <v>24.2013</v>
      </c>
      <c r="JK25">
        <v>18</v>
      </c>
      <c r="JL25">
        <v>494.36200000000002</v>
      </c>
      <c r="JM25">
        <v>680.38499999999999</v>
      </c>
      <c r="JN25">
        <v>49.332799999999999</v>
      </c>
      <c r="JO25">
        <v>27.934899999999999</v>
      </c>
      <c r="JP25">
        <v>30.000399999999999</v>
      </c>
      <c r="JQ25">
        <v>27.507899999999999</v>
      </c>
      <c r="JR25">
        <v>27.464400000000001</v>
      </c>
      <c r="JS25">
        <v>26.415299999999998</v>
      </c>
      <c r="JT25">
        <v>100</v>
      </c>
      <c r="JU25">
        <v>0</v>
      </c>
      <c r="JV25">
        <v>118.319</v>
      </c>
      <c r="JW25">
        <v>420.71899999999999</v>
      </c>
      <c r="JX25">
        <v>0</v>
      </c>
      <c r="JY25">
        <v>99.671099999999996</v>
      </c>
      <c r="JZ25">
        <v>96.2333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25</v>
      </c>
    </row>
    <row r="15" spans="1:2" x14ac:dyDescent="0.2">
      <c r="A15" t="s">
        <v>27</v>
      </c>
      <c r="B15" t="s">
        <v>23</v>
      </c>
    </row>
    <row r="16" spans="1:2" x14ac:dyDescent="0.2">
      <c r="A16" t="s">
        <v>28</v>
      </c>
      <c r="B16" t="s">
        <v>11</v>
      </c>
    </row>
    <row r="17" spans="1:2" x14ac:dyDescent="0.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2024-08-10T16:49:13Z</dcterms:created>
  <dcterms:modified xsi:type="dcterms:W3CDTF">2024-08-12T18:03:46Z</dcterms:modified>
</cp:coreProperties>
</file>