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KE 5108 - CAs\Rita CA\time_series_CA\regression_excel\"/>
    </mc:Choice>
  </mc:AlternateContent>
  <xr:revisionPtr revIDLastSave="0" documentId="10_ncr:100000_{91FF08AC-3136-48C9-B757-888E4DEBA25F}" xr6:coauthVersionLast="31" xr6:coauthVersionMax="36" xr10:uidLastSave="{00000000-0000-0000-0000-000000000000}"/>
  <bookViews>
    <workbookView xWindow="0" yWindow="435" windowWidth="33600" windowHeight="20565" activeTab="4" xr2:uid="{00000000-000D-0000-FFFF-FFFF00000000}"/>
  </bookViews>
  <sheets>
    <sheet name="Information" sheetId="2" r:id="rId1"/>
    <sheet name="regression" sheetId="3" r:id="rId2"/>
    <sheet name="TVRating_Data" sheetId="1" r:id="rId3"/>
    <sheet name="r_dummy" sheetId="5" r:id="rId4"/>
    <sheet name="dummy_variable" sheetId="4" r:id="rId5"/>
  </sheets>
  <definedNames>
    <definedName name="solver_typ" localSheetId="2" hidden="1">2</definedName>
    <definedName name="solver_ver" localSheetId="2" hidden="1">17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2" i="4"/>
  <c r="J95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2" i="4"/>
  <c r="C3" i="4"/>
  <c r="C4" i="4"/>
  <c r="C5" i="4"/>
  <c r="H5" i="4" s="1"/>
  <c r="I5" i="4" s="1"/>
  <c r="J5" i="4" s="1"/>
  <c r="C6" i="4"/>
  <c r="H6" i="4" s="1"/>
  <c r="I6" i="4" s="1"/>
  <c r="J6" i="4" s="1"/>
  <c r="C7" i="4"/>
  <c r="H7" i="4" s="1"/>
  <c r="I7" i="4" s="1"/>
  <c r="J7" i="4" s="1"/>
  <c r="C8" i="4"/>
  <c r="H8" i="4" s="1"/>
  <c r="I8" i="4" s="1"/>
  <c r="J8" i="4" s="1"/>
  <c r="C9" i="4"/>
  <c r="H9" i="4" s="1"/>
  <c r="I9" i="4" s="1"/>
  <c r="J9" i="4" s="1"/>
  <c r="C10" i="4"/>
  <c r="H10" i="4" s="1"/>
  <c r="I10" i="4" s="1"/>
  <c r="J10" i="4" s="1"/>
  <c r="C11" i="4"/>
  <c r="C12" i="4"/>
  <c r="C13" i="4"/>
  <c r="H13" i="4" s="1"/>
  <c r="I13" i="4" s="1"/>
  <c r="J13" i="4" s="1"/>
  <c r="C14" i="4"/>
  <c r="H14" i="4" s="1"/>
  <c r="I14" i="4" s="1"/>
  <c r="J14" i="4" s="1"/>
  <c r="C15" i="4"/>
  <c r="H15" i="4" s="1"/>
  <c r="I15" i="4" s="1"/>
  <c r="J15" i="4" s="1"/>
  <c r="C16" i="4"/>
  <c r="H16" i="4" s="1"/>
  <c r="I16" i="4" s="1"/>
  <c r="J16" i="4" s="1"/>
  <c r="C17" i="4"/>
  <c r="H17" i="4" s="1"/>
  <c r="I17" i="4" s="1"/>
  <c r="J17" i="4" s="1"/>
  <c r="C18" i="4"/>
  <c r="H18" i="4" s="1"/>
  <c r="I18" i="4" s="1"/>
  <c r="J18" i="4" s="1"/>
  <c r="C19" i="4"/>
  <c r="C20" i="4"/>
  <c r="C21" i="4"/>
  <c r="H21" i="4" s="1"/>
  <c r="I21" i="4" s="1"/>
  <c r="J21" i="4" s="1"/>
  <c r="C22" i="4"/>
  <c r="H22" i="4" s="1"/>
  <c r="I22" i="4" s="1"/>
  <c r="J22" i="4" s="1"/>
  <c r="C23" i="4"/>
  <c r="H23" i="4" s="1"/>
  <c r="I23" i="4" s="1"/>
  <c r="J23" i="4" s="1"/>
  <c r="C24" i="4"/>
  <c r="H24" i="4" s="1"/>
  <c r="I24" i="4" s="1"/>
  <c r="J24" i="4" s="1"/>
  <c r="C25" i="4"/>
  <c r="H25" i="4" s="1"/>
  <c r="I25" i="4" s="1"/>
  <c r="J25" i="4" s="1"/>
  <c r="C26" i="4"/>
  <c r="H26" i="4" s="1"/>
  <c r="I26" i="4" s="1"/>
  <c r="J26" i="4" s="1"/>
  <c r="C27" i="4"/>
  <c r="C28" i="4"/>
  <c r="C29" i="4"/>
  <c r="H29" i="4" s="1"/>
  <c r="I29" i="4" s="1"/>
  <c r="J29" i="4" s="1"/>
  <c r="C30" i="4"/>
  <c r="H30" i="4" s="1"/>
  <c r="I30" i="4" s="1"/>
  <c r="J30" i="4" s="1"/>
  <c r="C31" i="4"/>
  <c r="H31" i="4" s="1"/>
  <c r="I31" i="4" s="1"/>
  <c r="J31" i="4" s="1"/>
  <c r="C32" i="4"/>
  <c r="H32" i="4" s="1"/>
  <c r="I32" i="4" s="1"/>
  <c r="J32" i="4" s="1"/>
  <c r="C33" i="4"/>
  <c r="H33" i="4" s="1"/>
  <c r="I33" i="4" s="1"/>
  <c r="J33" i="4" s="1"/>
  <c r="C34" i="4"/>
  <c r="H34" i="4" s="1"/>
  <c r="I34" i="4" s="1"/>
  <c r="J34" i="4" s="1"/>
  <c r="C35" i="4"/>
  <c r="C36" i="4"/>
  <c r="C37" i="4"/>
  <c r="H37" i="4" s="1"/>
  <c r="I37" i="4" s="1"/>
  <c r="J37" i="4" s="1"/>
  <c r="C38" i="4"/>
  <c r="H38" i="4" s="1"/>
  <c r="I38" i="4" s="1"/>
  <c r="J38" i="4" s="1"/>
  <c r="C39" i="4"/>
  <c r="H39" i="4" s="1"/>
  <c r="I39" i="4" s="1"/>
  <c r="J39" i="4" s="1"/>
  <c r="C40" i="4"/>
  <c r="H40" i="4" s="1"/>
  <c r="I40" i="4" s="1"/>
  <c r="J40" i="4" s="1"/>
  <c r="C41" i="4"/>
  <c r="H41" i="4" s="1"/>
  <c r="I41" i="4" s="1"/>
  <c r="J41" i="4" s="1"/>
  <c r="C42" i="4"/>
  <c r="H42" i="4" s="1"/>
  <c r="I42" i="4" s="1"/>
  <c r="J42" i="4" s="1"/>
  <c r="C43" i="4"/>
  <c r="C44" i="4"/>
  <c r="C45" i="4"/>
  <c r="H45" i="4" s="1"/>
  <c r="I45" i="4" s="1"/>
  <c r="J45" i="4" s="1"/>
  <c r="C46" i="4"/>
  <c r="H46" i="4" s="1"/>
  <c r="I46" i="4" s="1"/>
  <c r="J46" i="4" s="1"/>
  <c r="C47" i="4"/>
  <c r="H47" i="4" s="1"/>
  <c r="I47" i="4" s="1"/>
  <c r="J47" i="4" s="1"/>
  <c r="C48" i="4"/>
  <c r="H48" i="4" s="1"/>
  <c r="I48" i="4" s="1"/>
  <c r="J48" i="4" s="1"/>
  <c r="C49" i="4"/>
  <c r="H49" i="4" s="1"/>
  <c r="I49" i="4" s="1"/>
  <c r="J49" i="4" s="1"/>
  <c r="C50" i="4"/>
  <c r="H50" i="4" s="1"/>
  <c r="I50" i="4" s="1"/>
  <c r="J50" i="4" s="1"/>
  <c r="C51" i="4"/>
  <c r="C52" i="4"/>
  <c r="C53" i="4"/>
  <c r="H53" i="4" s="1"/>
  <c r="I53" i="4" s="1"/>
  <c r="J53" i="4" s="1"/>
  <c r="C54" i="4"/>
  <c r="H54" i="4" s="1"/>
  <c r="I54" i="4" s="1"/>
  <c r="J54" i="4" s="1"/>
  <c r="C55" i="4"/>
  <c r="H55" i="4" s="1"/>
  <c r="I55" i="4" s="1"/>
  <c r="J55" i="4" s="1"/>
  <c r="C56" i="4"/>
  <c r="H56" i="4" s="1"/>
  <c r="I56" i="4" s="1"/>
  <c r="J56" i="4" s="1"/>
  <c r="C57" i="4"/>
  <c r="H57" i="4" s="1"/>
  <c r="I57" i="4" s="1"/>
  <c r="J57" i="4" s="1"/>
  <c r="C58" i="4"/>
  <c r="H58" i="4" s="1"/>
  <c r="I58" i="4" s="1"/>
  <c r="J58" i="4" s="1"/>
  <c r="C59" i="4"/>
  <c r="C60" i="4"/>
  <c r="C61" i="4"/>
  <c r="H61" i="4" s="1"/>
  <c r="I61" i="4" s="1"/>
  <c r="J61" i="4" s="1"/>
  <c r="C62" i="4"/>
  <c r="H62" i="4" s="1"/>
  <c r="I62" i="4" s="1"/>
  <c r="J62" i="4" s="1"/>
  <c r="C63" i="4"/>
  <c r="H63" i="4" s="1"/>
  <c r="I63" i="4" s="1"/>
  <c r="J63" i="4" s="1"/>
  <c r="C64" i="4"/>
  <c r="H64" i="4" s="1"/>
  <c r="I64" i="4" s="1"/>
  <c r="J64" i="4" s="1"/>
  <c r="C65" i="4"/>
  <c r="H65" i="4" s="1"/>
  <c r="I65" i="4" s="1"/>
  <c r="J65" i="4" s="1"/>
  <c r="C66" i="4"/>
  <c r="H66" i="4" s="1"/>
  <c r="I66" i="4" s="1"/>
  <c r="J66" i="4" s="1"/>
  <c r="C67" i="4"/>
  <c r="C68" i="4"/>
  <c r="C69" i="4"/>
  <c r="H69" i="4" s="1"/>
  <c r="I69" i="4" s="1"/>
  <c r="J69" i="4" s="1"/>
  <c r="C70" i="4"/>
  <c r="H70" i="4" s="1"/>
  <c r="I70" i="4" s="1"/>
  <c r="J70" i="4" s="1"/>
  <c r="C71" i="4"/>
  <c r="H71" i="4" s="1"/>
  <c r="I71" i="4" s="1"/>
  <c r="J71" i="4" s="1"/>
  <c r="C72" i="4"/>
  <c r="H72" i="4" s="1"/>
  <c r="I72" i="4" s="1"/>
  <c r="J72" i="4" s="1"/>
  <c r="C73" i="4"/>
  <c r="H73" i="4" s="1"/>
  <c r="I73" i="4" s="1"/>
  <c r="J73" i="4" s="1"/>
  <c r="C74" i="4"/>
  <c r="H74" i="4" s="1"/>
  <c r="I74" i="4" s="1"/>
  <c r="J74" i="4" s="1"/>
  <c r="C75" i="4"/>
  <c r="C76" i="4"/>
  <c r="C77" i="4"/>
  <c r="H77" i="4" s="1"/>
  <c r="I77" i="4" s="1"/>
  <c r="J77" i="4" s="1"/>
  <c r="C78" i="4"/>
  <c r="H78" i="4" s="1"/>
  <c r="I78" i="4" s="1"/>
  <c r="J78" i="4" s="1"/>
  <c r="C79" i="4"/>
  <c r="H79" i="4" s="1"/>
  <c r="I79" i="4" s="1"/>
  <c r="J79" i="4" s="1"/>
  <c r="C80" i="4"/>
  <c r="H80" i="4" s="1"/>
  <c r="I80" i="4" s="1"/>
  <c r="J80" i="4" s="1"/>
  <c r="C81" i="4"/>
  <c r="H81" i="4" s="1"/>
  <c r="I81" i="4" s="1"/>
  <c r="J81" i="4" s="1"/>
  <c r="C82" i="4"/>
  <c r="H82" i="4" s="1"/>
  <c r="I82" i="4" s="1"/>
  <c r="J82" i="4" s="1"/>
  <c r="C83" i="4"/>
  <c r="C84" i="4"/>
  <c r="C85" i="4"/>
  <c r="H85" i="4" s="1"/>
  <c r="I85" i="4" s="1"/>
  <c r="J85" i="4" s="1"/>
  <c r="C86" i="4"/>
  <c r="H86" i="4" s="1"/>
  <c r="I86" i="4" s="1"/>
  <c r="J86" i="4" s="1"/>
  <c r="C87" i="4"/>
  <c r="H87" i="4" s="1"/>
  <c r="I87" i="4" s="1"/>
  <c r="J87" i="4" s="1"/>
  <c r="C88" i="4"/>
  <c r="H88" i="4" s="1"/>
  <c r="I88" i="4" s="1"/>
  <c r="J88" i="4" s="1"/>
  <c r="C89" i="4"/>
  <c r="H89" i="4" s="1"/>
  <c r="I89" i="4" s="1"/>
  <c r="J89" i="4" s="1"/>
  <c r="C90" i="4"/>
  <c r="H90" i="4" s="1"/>
  <c r="I90" i="4" s="1"/>
  <c r="J90" i="4" s="1"/>
  <c r="C91" i="4"/>
  <c r="C92" i="4"/>
  <c r="C93" i="4"/>
  <c r="H93" i="4" s="1"/>
  <c r="I93" i="4" s="1"/>
  <c r="J93" i="4" s="1"/>
  <c r="C2" i="4"/>
  <c r="H2" i="4" s="1"/>
  <c r="I2" i="4" s="1"/>
  <c r="J2" i="4" s="1"/>
  <c r="H84" i="4" l="1"/>
  <c r="I84" i="4" s="1"/>
  <c r="J84" i="4" s="1"/>
  <c r="H68" i="4"/>
  <c r="I68" i="4" s="1"/>
  <c r="J68" i="4" s="1"/>
  <c r="H44" i="4"/>
  <c r="I44" i="4" s="1"/>
  <c r="J44" i="4" s="1"/>
  <c r="H20" i="4"/>
  <c r="I20" i="4" s="1"/>
  <c r="J20" i="4" s="1"/>
  <c r="H12" i="4"/>
  <c r="I12" i="4" s="1"/>
  <c r="J12" i="4" s="1"/>
  <c r="H4" i="4"/>
  <c r="I4" i="4" s="1"/>
  <c r="J4" i="4" s="1"/>
  <c r="H92" i="4"/>
  <c r="I92" i="4" s="1"/>
  <c r="J92" i="4" s="1"/>
  <c r="H76" i="4"/>
  <c r="I76" i="4" s="1"/>
  <c r="J76" i="4" s="1"/>
  <c r="H60" i="4"/>
  <c r="I60" i="4" s="1"/>
  <c r="J60" i="4" s="1"/>
  <c r="H52" i="4"/>
  <c r="I52" i="4" s="1"/>
  <c r="J52" i="4" s="1"/>
  <c r="H36" i="4"/>
  <c r="I36" i="4" s="1"/>
  <c r="J36" i="4" s="1"/>
  <c r="H28" i="4"/>
  <c r="I28" i="4" s="1"/>
  <c r="J28" i="4" s="1"/>
  <c r="H91" i="4"/>
  <c r="I91" i="4" s="1"/>
  <c r="J91" i="4" s="1"/>
  <c r="H83" i="4"/>
  <c r="I83" i="4" s="1"/>
  <c r="J83" i="4" s="1"/>
  <c r="H75" i="4"/>
  <c r="I75" i="4" s="1"/>
  <c r="J75" i="4" s="1"/>
  <c r="H67" i="4"/>
  <c r="I67" i="4" s="1"/>
  <c r="J67" i="4" s="1"/>
  <c r="H59" i="4"/>
  <c r="I59" i="4" s="1"/>
  <c r="J59" i="4" s="1"/>
  <c r="H51" i="4"/>
  <c r="I51" i="4" s="1"/>
  <c r="J51" i="4" s="1"/>
  <c r="H43" i="4"/>
  <c r="I43" i="4" s="1"/>
  <c r="J43" i="4" s="1"/>
  <c r="H35" i="4"/>
  <c r="I35" i="4" s="1"/>
  <c r="J35" i="4" s="1"/>
  <c r="H27" i="4"/>
  <c r="I27" i="4" s="1"/>
  <c r="J27" i="4" s="1"/>
  <c r="H19" i="4"/>
  <c r="I19" i="4" s="1"/>
  <c r="J19" i="4" s="1"/>
  <c r="H11" i="4"/>
  <c r="I11" i="4" s="1"/>
  <c r="J11" i="4" s="1"/>
  <c r="H3" i="4"/>
  <c r="I3" i="4" s="1"/>
  <c r="J3" i="4" s="1"/>
  <c r="J97" i="4" s="1"/>
  <c r="F2" i="1"/>
  <c r="F5" i="1"/>
  <c r="F6" i="1"/>
  <c r="F9" i="1"/>
  <c r="F10" i="1"/>
  <c r="F13" i="1"/>
  <c r="F14" i="1"/>
  <c r="F17" i="1"/>
  <c r="F18" i="1"/>
  <c r="F21" i="1"/>
  <c r="F22" i="1"/>
  <c r="F25" i="1"/>
  <c r="F26" i="1"/>
  <c r="F29" i="1"/>
  <c r="F30" i="1"/>
  <c r="F33" i="1"/>
  <c r="F34" i="1"/>
  <c r="F37" i="1"/>
  <c r="F38" i="1"/>
  <c r="F41" i="1"/>
  <c r="F42" i="1"/>
  <c r="F45" i="1"/>
  <c r="F46" i="1"/>
  <c r="F49" i="1"/>
  <c r="F50" i="1"/>
  <c r="F53" i="1"/>
  <c r="F54" i="1"/>
  <c r="F57" i="1"/>
  <c r="F58" i="1"/>
  <c r="F61" i="1"/>
  <c r="F62" i="1"/>
  <c r="F65" i="1"/>
  <c r="F66" i="1"/>
  <c r="F69" i="1"/>
  <c r="F70" i="1"/>
  <c r="F73" i="1"/>
  <c r="E3" i="1"/>
  <c r="F3" i="1" s="1"/>
  <c r="E4" i="1"/>
  <c r="F4" i="1" s="1"/>
  <c r="E5" i="1"/>
  <c r="E6" i="1"/>
  <c r="E7" i="1"/>
  <c r="F7" i="1" s="1"/>
  <c r="E8" i="1"/>
  <c r="F8" i="1" s="1"/>
  <c r="E9" i="1"/>
  <c r="E10" i="1"/>
  <c r="E11" i="1"/>
  <c r="F11" i="1" s="1"/>
  <c r="E12" i="1"/>
  <c r="F12" i="1" s="1"/>
  <c r="E13" i="1"/>
  <c r="E14" i="1"/>
  <c r="E15" i="1"/>
  <c r="F15" i="1" s="1"/>
  <c r="E16" i="1"/>
  <c r="F16" i="1" s="1"/>
  <c r="E17" i="1"/>
  <c r="E18" i="1"/>
  <c r="E19" i="1"/>
  <c r="F19" i="1" s="1"/>
  <c r="E20" i="1"/>
  <c r="F20" i="1" s="1"/>
  <c r="E21" i="1"/>
  <c r="E22" i="1"/>
  <c r="E23" i="1"/>
  <c r="F23" i="1" s="1"/>
  <c r="E24" i="1"/>
  <c r="F24" i="1" s="1"/>
  <c r="E25" i="1"/>
  <c r="E26" i="1"/>
  <c r="E27" i="1"/>
  <c r="F27" i="1" s="1"/>
  <c r="E28" i="1"/>
  <c r="F28" i="1" s="1"/>
  <c r="E29" i="1"/>
  <c r="E30" i="1"/>
  <c r="E31" i="1"/>
  <c r="F31" i="1" s="1"/>
  <c r="E32" i="1"/>
  <c r="F32" i="1" s="1"/>
  <c r="E33" i="1"/>
  <c r="E34" i="1"/>
  <c r="E35" i="1"/>
  <c r="F35" i="1" s="1"/>
  <c r="E36" i="1"/>
  <c r="F36" i="1" s="1"/>
  <c r="E37" i="1"/>
  <c r="E38" i="1"/>
  <c r="E39" i="1"/>
  <c r="F39" i="1" s="1"/>
  <c r="E40" i="1"/>
  <c r="F40" i="1" s="1"/>
  <c r="E41" i="1"/>
  <c r="E42" i="1"/>
  <c r="E43" i="1"/>
  <c r="F43" i="1" s="1"/>
  <c r="E44" i="1"/>
  <c r="F44" i="1" s="1"/>
  <c r="E45" i="1"/>
  <c r="E46" i="1"/>
  <c r="E47" i="1"/>
  <c r="F47" i="1" s="1"/>
  <c r="E48" i="1"/>
  <c r="F48" i="1" s="1"/>
  <c r="E49" i="1"/>
  <c r="E50" i="1"/>
  <c r="E51" i="1"/>
  <c r="F51" i="1" s="1"/>
  <c r="E52" i="1"/>
  <c r="F52" i="1" s="1"/>
  <c r="E53" i="1"/>
  <c r="E54" i="1"/>
  <c r="E55" i="1"/>
  <c r="F55" i="1" s="1"/>
  <c r="E56" i="1"/>
  <c r="F56" i="1" s="1"/>
  <c r="E57" i="1"/>
  <c r="E58" i="1"/>
  <c r="E59" i="1"/>
  <c r="F59" i="1" s="1"/>
  <c r="E60" i="1"/>
  <c r="F60" i="1" s="1"/>
  <c r="E61" i="1"/>
  <c r="E62" i="1"/>
  <c r="E63" i="1"/>
  <c r="F63" i="1" s="1"/>
  <c r="E64" i="1"/>
  <c r="F64" i="1" s="1"/>
  <c r="E65" i="1"/>
  <c r="E66" i="1"/>
  <c r="E67" i="1"/>
  <c r="F67" i="1" s="1"/>
  <c r="E68" i="1"/>
  <c r="F68" i="1" s="1"/>
  <c r="E69" i="1"/>
  <c r="E70" i="1"/>
  <c r="E71" i="1"/>
  <c r="F71" i="1" s="1"/>
  <c r="E72" i="1"/>
  <c r="F72" i="1" s="1"/>
  <c r="E73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2" i="1"/>
  <c r="F97" i="1" l="1"/>
  <c r="F76" i="1"/>
  <c r="F78" i="1"/>
  <c r="F79" i="1"/>
  <c r="F80" i="1"/>
  <c r="F84" i="1"/>
  <c r="F85" i="1"/>
  <c r="F86" i="1"/>
  <c r="F88" i="1"/>
  <c r="F92" i="1"/>
  <c r="F93" i="1"/>
  <c r="E74" i="1"/>
  <c r="F74" i="1" s="1"/>
  <c r="E75" i="1"/>
  <c r="F75" i="1" s="1"/>
  <c r="E76" i="1"/>
  <c r="E77" i="1"/>
  <c r="F77" i="1" s="1"/>
  <c r="E78" i="1"/>
  <c r="E79" i="1"/>
  <c r="E80" i="1"/>
  <c r="E81" i="1"/>
  <c r="F81" i="1" s="1"/>
  <c r="E82" i="1"/>
  <c r="F82" i="1" s="1"/>
  <c r="E83" i="1"/>
  <c r="F83" i="1" s="1"/>
  <c r="E84" i="1"/>
  <c r="E85" i="1"/>
  <c r="E86" i="1"/>
  <c r="E87" i="1"/>
  <c r="F87" i="1" s="1"/>
  <c r="E88" i="1"/>
  <c r="E89" i="1"/>
  <c r="F89" i="1" s="1"/>
  <c r="E90" i="1"/>
  <c r="F90" i="1" s="1"/>
  <c r="E91" i="1"/>
  <c r="F91" i="1" s="1"/>
  <c r="E92" i="1"/>
  <c r="E93" i="1"/>
  <c r="F94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2" i="1"/>
</calcChain>
</file>

<file path=xl/sharedStrings.xml><?xml version="1.0" encoding="utf-8"?>
<sst xmlns="http://schemas.openxmlformats.org/spreadsheetml/2006/main" count="271" uniqueCount="241">
  <si>
    <t>GRPRatingsDate</t>
  </si>
  <si>
    <t>GRP</t>
  </si>
  <si>
    <t>17-Jun-2007 (25)</t>
  </si>
  <si>
    <t>24-Jun-2007 (26)</t>
  </si>
  <si>
    <t>01-Jul-2007 (27)</t>
  </si>
  <si>
    <t>08-Jul-2007 (28)</t>
  </si>
  <si>
    <t>15-Jul-2007 (29)</t>
  </si>
  <si>
    <t>22-Jul-2007 (30)</t>
  </si>
  <si>
    <t>29-Jul-2007 (31)</t>
  </si>
  <si>
    <t>05-Aug-2007 (32)</t>
  </si>
  <si>
    <t>12-Aug-2007 (33)</t>
  </si>
  <si>
    <t>19-Aug-2007 (34)</t>
  </si>
  <si>
    <t>26-Aug-2007 (35)</t>
  </si>
  <si>
    <t>02-Sep-2007 (36)</t>
  </si>
  <si>
    <t>09-Sep-2007 (37)</t>
  </si>
  <si>
    <t>16-Sep-2007 (38)</t>
  </si>
  <si>
    <t>23-Sep-2007 (39)</t>
  </si>
  <si>
    <t>30-Sep-2007 (40)</t>
  </si>
  <si>
    <t>07-Oct-2007 (41)</t>
  </si>
  <si>
    <t>14-Oct-2007 (42)</t>
  </si>
  <si>
    <t>21-Oct-2007 (43)</t>
  </si>
  <si>
    <t>28-Oct-2007 (44)</t>
  </si>
  <si>
    <t>04-Nov-2007 (45)</t>
  </si>
  <si>
    <t>11-Nov-2007 (46)</t>
  </si>
  <si>
    <t>18-Nov-2007 (47)</t>
  </si>
  <si>
    <t>25-Nov-2007 (48)</t>
  </si>
  <si>
    <t>02-Dec-2007 (49)</t>
  </si>
  <si>
    <t>09-Dec-2007 (50)</t>
  </si>
  <si>
    <t>16-Dec-2007 (51)</t>
  </si>
  <si>
    <t>23-Dec-2007 (52)</t>
  </si>
  <si>
    <t>30-Dec-2007 (1)</t>
  </si>
  <si>
    <t>06-Jan-2008 (2)</t>
  </si>
  <si>
    <t>13-Jan-2008 (3)</t>
  </si>
  <si>
    <t>20-Jan-2008 (4)</t>
  </si>
  <si>
    <t>27-Jan-2008 (5)</t>
  </si>
  <si>
    <t>03-Feb-2008 (6)</t>
  </si>
  <si>
    <t>10-Feb-2008 (7)</t>
  </si>
  <si>
    <t>17-Feb-2008 (8)</t>
  </si>
  <si>
    <t>24-Feb-2008 (9)</t>
  </si>
  <si>
    <t>02-Mar-2008 (10)</t>
  </si>
  <si>
    <t>09-Mar-2008 (11)</t>
  </si>
  <si>
    <t>16-Mar-2008 (12)</t>
  </si>
  <si>
    <t>23-Mar-2008 (13)</t>
  </si>
  <si>
    <t>30-Mar-2008 (14)</t>
  </si>
  <si>
    <t>06-Apr-2008 (15)</t>
  </si>
  <si>
    <t>13-Apr-2008 (16)</t>
  </si>
  <si>
    <t>20-Apr-2008 (17)</t>
  </si>
  <si>
    <t>27-Apr-2008 (18)</t>
  </si>
  <si>
    <t>04-May-2008 (19)</t>
  </si>
  <si>
    <t>11-May-2008 (20)</t>
  </si>
  <si>
    <t>18-May-2008 (21)</t>
  </si>
  <si>
    <t>25-May-2008 (22)</t>
  </si>
  <si>
    <t>01-Jun-2008 (23)</t>
  </si>
  <si>
    <t>08-Jun-2008 (24)</t>
  </si>
  <si>
    <t>15-Jun-2008 (25)</t>
  </si>
  <si>
    <t>22-Jun-2008 (26)</t>
  </si>
  <si>
    <t>29-Jun-2008 (27)</t>
  </si>
  <si>
    <t>06-Jul-2008 (28)</t>
  </si>
  <si>
    <t>13-Jul-2008 (29)</t>
  </si>
  <si>
    <t>20-Jul-2008 (30)</t>
  </si>
  <si>
    <t>27-Jul-2008 (31)</t>
  </si>
  <si>
    <t>03-Aug-2008 (32)</t>
  </si>
  <si>
    <t>10-Aug-2008 (33)</t>
  </si>
  <si>
    <t>17-Aug-2008 (34)</t>
  </si>
  <si>
    <t>24-Aug-2008 (35)</t>
  </si>
  <si>
    <t>31-Aug-2008 (36)</t>
  </si>
  <si>
    <t>07-Sep-2008 (37)</t>
  </si>
  <si>
    <t>14-Sep-2008 (38)</t>
  </si>
  <si>
    <t>21-Sep-2008 (39)</t>
  </si>
  <si>
    <t>28-Sep-2008 (40)</t>
  </si>
  <si>
    <t>05-Oct-2008 (41)</t>
  </si>
  <si>
    <t>12-Oct-2008 (42)</t>
  </si>
  <si>
    <t>19-Oct-2008 (43)</t>
  </si>
  <si>
    <t>26-Oct-2008 (44)</t>
  </si>
  <si>
    <t>02-Nov-2008 (45)</t>
  </si>
  <si>
    <t>09-Nov-2008 (46)</t>
  </si>
  <si>
    <t>16-Nov-2008 (47)</t>
  </si>
  <si>
    <t>23-Nov-2008 (48)</t>
  </si>
  <si>
    <t>30-Nov-2008 (49)</t>
  </si>
  <si>
    <t>07-Dec-2008 (50)</t>
  </si>
  <si>
    <t>14-Dec-2008 (51)</t>
  </si>
  <si>
    <t>21-Dec-2008 (52)</t>
  </si>
  <si>
    <t>28-Dec-2008 (1)</t>
  </si>
  <si>
    <t>04-Jan-2009 (2)</t>
  </si>
  <si>
    <t>11-Jan-2009 (3)</t>
  </si>
  <si>
    <t>18-Jan-2009 (4)</t>
  </si>
  <si>
    <t>25-Jan-2009 (5)</t>
  </si>
  <si>
    <t>01-Feb-2009 (6)</t>
  </si>
  <si>
    <t>08-Feb-2009 (7)</t>
  </si>
  <si>
    <t>15-Feb-2009 (8)</t>
  </si>
  <si>
    <t>22-Feb-2009 (9)</t>
  </si>
  <si>
    <t>01-Mar-2009 (10)</t>
  </si>
  <si>
    <t>08-Mar-2009 (11)</t>
  </si>
  <si>
    <t>15-Mar-2009 (12)</t>
  </si>
  <si>
    <t>Ratings Provider :</t>
  </si>
  <si>
    <t>Channel :</t>
  </si>
  <si>
    <t>DayPart :</t>
  </si>
  <si>
    <t>All DayPart</t>
  </si>
  <si>
    <t>Forecast From :</t>
  </si>
  <si>
    <t>Forecast To :</t>
  </si>
  <si>
    <t>Daily/Weekly :</t>
  </si>
  <si>
    <t>Weekly</t>
  </si>
  <si>
    <t>TV ABC</t>
  </si>
  <si>
    <t>XYZ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</si>
  <si>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</si>
  <si>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</si>
  <si>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</si>
  <si>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</si>
  <si>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</si>
  <si>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</si>
  <si>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</si>
  <si>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</si>
  <si>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</si>
  <si>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</si>
  <si>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</si>
  <si>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</si>
  <si>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</si>
  <si>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</si>
  <si>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</si>
  <si>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</si>
  <si>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</si>
  <si>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</si>
  <si>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</si>
  <si>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</si>
  <si>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</si>
  <si>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</si>
  <si>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</si>
  <si>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</si>
  <si>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</si>
  <si>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regression output</t>
  </si>
  <si>
    <t>error</t>
  </si>
  <si>
    <t>y^0.7</t>
  </si>
  <si>
    <t>Train MAPE</t>
  </si>
  <si>
    <t>17-Jun-2007</t>
  </si>
  <si>
    <t>24-Jun-2007</t>
  </si>
  <si>
    <t>01-Jul-2007</t>
  </si>
  <si>
    <t>08-Jul-2007</t>
  </si>
  <si>
    <t>15-Jul-2007</t>
  </si>
  <si>
    <t>22-Jul-2007</t>
  </si>
  <si>
    <t>29-Jul-2007</t>
  </si>
  <si>
    <t>05-Aug-2007</t>
  </si>
  <si>
    <t>12-Aug-2007</t>
  </si>
  <si>
    <t>19-Aug-2007</t>
  </si>
  <si>
    <t>26-Aug-2007</t>
  </si>
  <si>
    <t>02-Sep-2007</t>
  </si>
  <si>
    <t>09-Sep-2007</t>
  </si>
  <si>
    <t>16-Sep-2007</t>
  </si>
  <si>
    <t>23-Sep-2007</t>
  </si>
  <si>
    <t>30-Sep-2007</t>
  </si>
  <si>
    <t>07-Oct-2007</t>
  </si>
  <si>
    <t>14-Oct-2007</t>
  </si>
  <si>
    <t>21-Oct-2007</t>
  </si>
  <si>
    <t>28-Oct-2007</t>
  </si>
  <si>
    <t>04-Nov-2007</t>
  </si>
  <si>
    <t>11-Nov-2007</t>
  </si>
  <si>
    <t>18-Nov-2007</t>
  </si>
  <si>
    <t>25-Nov-2007</t>
  </si>
  <si>
    <t>02-Dec-2007</t>
  </si>
  <si>
    <t>09-Dec-2007</t>
  </si>
  <si>
    <t>16-Dec-2007</t>
  </si>
  <si>
    <t>23-Dec-2007</t>
  </si>
  <si>
    <t>30-Dec-2007</t>
  </si>
  <si>
    <t>06-Jan-2008</t>
  </si>
  <si>
    <t>13-Jan-2008</t>
  </si>
  <si>
    <t>20-Jan-2008</t>
  </si>
  <si>
    <t>27-Jan-2008</t>
  </si>
  <si>
    <t>03-Feb-2008</t>
  </si>
  <si>
    <t>10-Feb-2008</t>
  </si>
  <si>
    <t>17-Feb-2008</t>
  </si>
  <si>
    <t>24-Feb-2008</t>
  </si>
  <si>
    <t>02-Mar-2008</t>
  </si>
  <si>
    <t>09-Mar-2008</t>
  </si>
  <si>
    <t>16-Mar-2008</t>
  </si>
  <si>
    <t>23-Mar-2008</t>
  </si>
  <si>
    <t>30-Mar-2008</t>
  </si>
  <si>
    <t>06-Apr-2008</t>
  </si>
  <si>
    <t>13-Apr-2008</t>
  </si>
  <si>
    <t>20-Apr-2008</t>
  </si>
  <si>
    <t>27-Apr-2008</t>
  </si>
  <si>
    <t>04-May-2008</t>
  </si>
  <si>
    <t>11-May-2008</t>
  </si>
  <si>
    <t>18-May-2008</t>
  </si>
  <si>
    <t>25-May-2008</t>
  </si>
  <si>
    <t>01-Jun-2008</t>
  </si>
  <si>
    <t>08-Jun-2008</t>
  </si>
  <si>
    <t>15-Jun-2008</t>
  </si>
  <si>
    <t>22-Jun-2008</t>
  </si>
  <si>
    <t>29-Jun-2008</t>
  </si>
  <si>
    <t>06-Jul-2008</t>
  </si>
  <si>
    <t>13-Jul-2008</t>
  </si>
  <si>
    <t>20-Jul-2008</t>
  </si>
  <si>
    <t>27-Jul-2008</t>
  </si>
  <si>
    <t>03-Aug-2008</t>
  </si>
  <si>
    <t>10-Aug-2008</t>
  </si>
  <si>
    <t>17-Aug-2008</t>
  </si>
  <si>
    <t>24-Aug-2008</t>
  </si>
  <si>
    <t>31-Aug-2008</t>
  </si>
  <si>
    <t>07-Sep-2008</t>
  </si>
  <si>
    <t>14-Sep-2008</t>
  </si>
  <si>
    <t>21-Sep-2008</t>
  </si>
  <si>
    <t>28-Sep-2008</t>
  </si>
  <si>
    <t>05-Oct-2008</t>
  </si>
  <si>
    <t>12-Oct-2008</t>
  </si>
  <si>
    <t>19-Oct-2008</t>
  </si>
  <si>
    <t>26-Oct-2008</t>
  </si>
  <si>
    <t>02-Nov-2008</t>
  </si>
  <si>
    <t>09-Nov-2008</t>
  </si>
  <si>
    <t>16-Nov-2008</t>
  </si>
  <si>
    <t>23-Nov-2008</t>
  </si>
  <si>
    <t>30-Nov-2008</t>
  </si>
  <si>
    <t>07-Dec-2008</t>
  </si>
  <si>
    <t>14-Dec-2008</t>
  </si>
  <si>
    <t>21-Dec-2008</t>
  </si>
  <si>
    <t>28-Dec-2008</t>
  </si>
  <si>
    <t>04-Jan-2009</t>
  </si>
  <si>
    <t>11-Jan-2009</t>
  </si>
  <si>
    <t>18-Jan-2009</t>
  </si>
  <si>
    <t>25-Jan-2009</t>
  </si>
  <si>
    <t>01-Feb-2009</t>
  </si>
  <si>
    <t>08-Feb-2009</t>
  </si>
  <si>
    <t>15-Feb-2009</t>
  </si>
  <si>
    <t>22-Feb-2009</t>
  </si>
  <si>
    <t>01-Mar-2009</t>
  </si>
  <si>
    <t>08-Mar-2009</t>
  </si>
  <si>
    <t>15-Mar-2009</t>
  </si>
  <si>
    <t>Date</t>
  </si>
  <si>
    <t>Q1</t>
  </si>
  <si>
    <t>Q2</t>
  </si>
  <si>
    <t>Q3</t>
  </si>
  <si>
    <t>t</t>
  </si>
  <si>
    <t>X Variable 2</t>
  </si>
  <si>
    <t>X Variable 3</t>
  </si>
  <si>
    <t>X Variable 4</t>
  </si>
  <si>
    <t>RESIDUAL OUTPUT</t>
  </si>
  <si>
    <t>Observation</t>
  </si>
  <si>
    <t>Predicted Y</t>
  </si>
  <si>
    <t>Residuals</t>
  </si>
  <si>
    <t>regression_output</t>
  </si>
  <si>
    <t>actual_output</t>
  </si>
  <si>
    <t>test mape</t>
  </si>
  <si>
    <t>train 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</si>
</sst>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/>
    <xf numFmtId="0" fontId="0" fillId="2" borderId="0" xfId="0" applyFill="1" applyProtection="1"/>
    <xf numFmtId="15" fontId="0" fillId="0" borderId="0" xfId="0" applyNumberFormat="1" applyProtection="1"/>
    <xf numFmtId="0" fontId="0" fillId="3" borderId="0" xfId="0" applyFill="1" applyProtection="1"/>
    <xf numFmtId="0" fontId="0" fillId="4" borderId="0" xfId="0" applyFill="1" applyProtection="1"/>
    <xf numFmtId="164" fontId="0" fillId="2" borderId="0" xfId="0" applyNumberFormat="1" applyFill="1" applyProtection="1"/>
    <xf numFmtId="164" fontId="0" fillId="0" borderId="0" xfId="0" applyNumberFormat="1" applyProtection="1"/>
    <xf numFmtId="0" fontId="0" fillId="2" borderId="0" xfId="0" applyNumberFormat="1" applyFill="1" applyProtection="1"/>
    <xf numFmtId="0" fontId="0" fillId="0" borderId="0" xfId="0" applyNumberFormat="1" applyProtection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TVRating_Data!$D$2:$D$73</c:f>
              <c:numCache>
                <c:formatCode>General</c:formatCode>
                <c:ptCount val="72"/>
                <c:pt idx="0">
                  <c:v>243.6</c:v>
                </c:pt>
                <c:pt idx="1">
                  <c:v>263.19</c:v>
                </c:pt>
                <c:pt idx="2">
                  <c:v>269.89</c:v>
                </c:pt>
                <c:pt idx="3">
                  <c:v>252.88</c:v>
                </c:pt>
                <c:pt idx="4">
                  <c:v>303.45999999999998</c:v>
                </c:pt>
                <c:pt idx="5">
                  <c:v>286.29000000000002</c:v>
                </c:pt>
                <c:pt idx="6">
                  <c:v>292.27999999999997</c:v>
                </c:pt>
                <c:pt idx="7">
                  <c:v>288.72000000000003</c:v>
                </c:pt>
                <c:pt idx="8">
                  <c:v>285.7</c:v>
                </c:pt>
                <c:pt idx="9">
                  <c:v>286.01</c:v>
                </c:pt>
                <c:pt idx="10">
                  <c:v>308.58999999999997</c:v>
                </c:pt>
                <c:pt idx="11">
                  <c:v>320.57</c:v>
                </c:pt>
                <c:pt idx="12">
                  <c:v>312.67</c:v>
                </c:pt>
                <c:pt idx="13">
                  <c:v>278.58</c:v>
                </c:pt>
                <c:pt idx="14">
                  <c:v>303.06</c:v>
                </c:pt>
                <c:pt idx="15">
                  <c:v>327.22000000000003</c:v>
                </c:pt>
                <c:pt idx="16">
                  <c:v>315.14</c:v>
                </c:pt>
                <c:pt idx="17">
                  <c:v>254.39</c:v>
                </c:pt>
                <c:pt idx="18">
                  <c:v>258.73</c:v>
                </c:pt>
                <c:pt idx="19">
                  <c:v>272.35000000000002</c:v>
                </c:pt>
                <c:pt idx="20">
                  <c:v>234.26</c:v>
                </c:pt>
                <c:pt idx="21">
                  <c:v>259.35000000000002</c:v>
                </c:pt>
                <c:pt idx="22">
                  <c:v>272.67</c:v>
                </c:pt>
                <c:pt idx="23">
                  <c:v>269.02999999999997</c:v>
                </c:pt>
                <c:pt idx="24">
                  <c:v>291.72000000000003</c:v>
                </c:pt>
                <c:pt idx="25">
                  <c:v>275.29000000000002</c:v>
                </c:pt>
                <c:pt idx="26">
                  <c:v>276.38</c:v>
                </c:pt>
                <c:pt idx="27">
                  <c:v>274.68</c:v>
                </c:pt>
                <c:pt idx="28">
                  <c:v>273.7</c:v>
                </c:pt>
                <c:pt idx="29">
                  <c:v>271.83999999999997</c:v>
                </c:pt>
                <c:pt idx="30">
                  <c:v>267.63</c:v>
                </c:pt>
                <c:pt idx="31">
                  <c:v>260.45</c:v>
                </c:pt>
                <c:pt idx="32">
                  <c:v>301.67</c:v>
                </c:pt>
                <c:pt idx="33">
                  <c:v>281.60000000000002</c:v>
                </c:pt>
                <c:pt idx="34">
                  <c:v>286.82</c:v>
                </c:pt>
                <c:pt idx="35">
                  <c:v>292.87</c:v>
                </c:pt>
                <c:pt idx="36">
                  <c:v>289.83999999999997</c:v>
                </c:pt>
                <c:pt idx="37">
                  <c:v>237.74</c:v>
                </c:pt>
                <c:pt idx="38">
                  <c:v>268.69</c:v>
                </c:pt>
                <c:pt idx="39">
                  <c:v>261.45999999999998</c:v>
                </c:pt>
                <c:pt idx="40">
                  <c:v>240.68</c:v>
                </c:pt>
                <c:pt idx="41">
                  <c:v>231.89</c:v>
                </c:pt>
                <c:pt idx="42">
                  <c:v>212.18</c:v>
                </c:pt>
                <c:pt idx="43">
                  <c:v>218.16</c:v>
                </c:pt>
                <c:pt idx="44">
                  <c:v>219.96</c:v>
                </c:pt>
                <c:pt idx="45">
                  <c:v>210.24</c:v>
                </c:pt>
                <c:pt idx="46">
                  <c:v>210.17</c:v>
                </c:pt>
                <c:pt idx="47">
                  <c:v>228.25</c:v>
                </c:pt>
                <c:pt idx="48">
                  <c:v>227.32</c:v>
                </c:pt>
                <c:pt idx="49">
                  <c:v>218.16</c:v>
                </c:pt>
                <c:pt idx="50">
                  <c:v>228.92</c:v>
                </c:pt>
                <c:pt idx="51">
                  <c:v>231.79</c:v>
                </c:pt>
                <c:pt idx="52">
                  <c:v>231.19</c:v>
                </c:pt>
                <c:pt idx="53">
                  <c:v>214.32</c:v>
                </c:pt>
                <c:pt idx="54">
                  <c:v>233.76</c:v>
                </c:pt>
                <c:pt idx="55">
                  <c:v>231.12</c:v>
                </c:pt>
                <c:pt idx="56">
                  <c:v>224.72</c:v>
                </c:pt>
                <c:pt idx="57">
                  <c:v>216.19</c:v>
                </c:pt>
                <c:pt idx="58">
                  <c:v>216.75</c:v>
                </c:pt>
                <c:pt idx="59">
                  <c:v>211.68</c:v>
                </c:pt>
                <c:pt idx="60">
                  <c:v>209.41</c:v>
                </c:pt>
                <c:pt idx="61">
                  <c:v>219.99</c:v>
                </c:pt>
                <c:pt idx="62">
                  <c:v>205.17</c:v>
                </c:pt>
                <c:pt idx="63">
                  <c:v>195.25</c:v>
                </c:pt>
                <c:pt idx="64">
                  <c:v>212.45</c:v>
                </c:pt>
                <c:pt idx="65">
                  <c:v>232.21</c:v>
                </c:pt>
                <c:pt idx="66">
                  <c:v>236.31</c:v>
                </c:pt>
                <c:pt idx="67">
                  <c:v>219.91</c:v>
                </c:pt>
                <c:pt idx="68">
                  <c:v>193.84</c:v>
                </c:pt>
                <c:pt idx="69">
                  <c:v>201.3</c:v>
                </c:pt>
                <c:pt idx="70">
                  <c:v>198.4</c:v>
                </c:pt>
                <c:pt idx="71">
                  <c:v>170.74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3-4201-A353-5D4EC5AD4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237520"/>
        <c:axId val="596231288"/>
      </c:lineChart>
      <c:catAx>
        <c:axId val="596237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31288"/>
        <c:crosses val="autoZero"/>
        <c:auto val="1"/>
        <c:lblAlgn val="ctr"/>
        <c:lblOffset val="100"/>
        <c:noMultiLvlLbl val="0"/>
      </c:catAx>
      <c:valAx>
        <c:axId val="59623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3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degree</a:t>
            </a:r>
            <a:r>
              <a:rPr lang="en-US" baseline="0"/>
              <a:t>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TVRating_Data!$D$1</c:f>
              <c:strCache>
                <c:ptCount val="1"/>
                <c:pt idx="0">
                  <c:v>GRP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TVRating_Data!$D$2:$D$93</c:f>
              <c:numCache>
                <c:formatCode>General</c:formatCode>
                <c:ptCount val="92"/>
                <c:pt idx="0">
                  <c:v>243.6</c:v>
                </c:pt>
                <c:pt idx="1">
                  <c:v>263.19</c:v>
                </c:pt>
                <c:pt idx="2">
                  <c:v>269.89</c:v>
                </c:pt>
                <c:pt idx="3">
                  <c:v>252.88</c:v>
                </c:pt>
                <c:pt idx="4">
                  <c:v>303.45999999999998</c:v>
                </c:pt>
                <c:pt idx="5">
                  <c:v>286.29000000000002</c:v>
                </c:pt>
                <c:pt idx="6">
                  <c:v>292.27999999999997</c:v>
                </c:pt>
                <c:pt idx="7">
                  <c:v>288.72000000000003</c:v>
                </c:pt>
                <c:pt idx="8">
                  <c:v>285.7</c:v>
                </c:pt>
                <c:pt idx="9">
                  <c:v>286.01</c:v>
                </c:pt>
                <c:pt idx="10">
                  <c:v>308.58999999999997</c:v>
                </c:pt>
                <c:pt idx="11">
                  <c:v>320.57</c:v>
                </c:pt>
                <c:pt idx="12">
                  <c:v>312.67</c:v>
                </c:pt>
                <c:pt idx="13">
                  <c:v>278.58</c:v>
                </c:pt>
                <c:pt idx="14">
                  <c:v>303.06</c:v>
                </c:pt>
                <c:pt idx="15">
                  <c:v>327.22000000000003</c:v>
                </c:pt>
                <c:pt idx="16">
                  <c:v>315.14</c:v>
                </c:pt>
                <c:pt idx="17">
                  <c:v>254.39</c:v>
                </c:pt>
                <c:pt idx="18">
                  <c:v>258.73</c:v>
                </c:pt>
                <c:pt idx="19">
                  <c:v>272.35000000000002</c:v>
                </c:pt>
                <c:pt idx="20">
                  <c:v>234.26</c:v>
                </c:pt>
                <c:pt idx="21">
                  <c:v>259.35000000000002</c:v>
                </c:pt>
                <c:pt idx="22">
                  <c:v>272.67</c:v>
                </c:pt>
                <c:pt idx="23">
                  <c:v>269.02999999999997</c:v>
                </c:pt>
                <c:pt idx="24">
                  <c:v>291.72000000000003</c:v>
                </c:pt>
                <c:pt idx="25">
                  <c:v>275.29000000000002</c:v>
                </c:pt>
                <c:pt idx="26">
                  <c:v>276.38</c:v>
                </c:pt>
                <c:pt idx="27">
                  <c:v>274.68</c:v>
                </c:pt>
                <c:pt idx="28">
                  <c:v>273.7</c:v>
                </c:pt>
                <c:pt idx="29">
                  <c:v>271.83999999999997</c:v>
                </c:pt>
                <c:pt idx="30">
                  <c:v>267.63</c:v>
                </c:pt>
                <c:pt idx="31">
                  <c:v>260.45</c:v>
                </c:pt>
                <c:pt idx="32">
                  <c:v>301.67</c:v>
                </c:pt>
                <c:pt idx="33">
                  <c:v>281.60000000000002</c:v>
                </c:pt>
                <c:pt idx="34">
                  <c:v>286.82</c:v>
                </c:pt>
                <c:pt idx="35">
                  <c:v>292.87</c:v>
                </c:pt>
                <c:pt idx="36">
                  <c:v>289.83999999999997</c:v>
                </c:pt>
                <c:pt idx="37">
                  <c:v>237.74</c:v>
                </c:pt>
                <c:pt idx="38">
                  <c:v>268.69</c:v>
                </c:pt>
                <c:pt idx="39">
                  <c:v>261.45999999999998</c:v>
                </c:pt>
                <c:pt idx="40">
                  <c:v>240.68</c:v>
                </c:pt>
                <c:pt idx="41">
                  <c:v>231.89</c:v>
                </c:pt>
                <c:pt idx="42">
                  <c:v>212.18</c:v>
                </c:pt>
                <c:pt idx="43">
                  <c:v>218.16</c:v>
                </c:pt>
                <c:pt idx="44">
                  <c:v>219.96</c:v>
                </c:pt>
                <c:pt idx="45">
                  <c:v>210.24</c:v>
                </c:pt>
                <c:pt idx="46">
                  <c:v>210.17</c:v>
                </c:pt>
                <c:pt idx="47">
                  <c:v>228.25</c:v>
                </c:pt>
                <c:pt idx="48">
                  <c:v>227.32</c:v>
                </c:pt>
                <c:pt idx="49">
                  <c:v>218.16</c:v>
                </c:pt>
                <c:pt idx="50">
                  <c:v>228.92</c:v>
                </c:pt>
                <c:pt idx="51">
                  <c:v>231.79</c:v>
                </c:pt>
                <c:pt idx="52">
                  <c:v>231.19</c:v>
                </c:pt>
                <c:pt idx="53">
                  <c:v>214.32</c:v>
                </c:pt>
                <c:pt idx="54">
                  <c:v>233.76</c:v>
                </c:pt>
                <c:pt idx="55">
                  <c:v>231.12</c:v>
                </c:pt>
                <c:pt idx="56">
                  <c:v>224.72</c:v>
                </c:pt>
                <c:pt idx="57">
                  <c:v>216.19</c:v>
                </c:pt>
                <c:pt idx="58">
                  <c:v>216.75</c:v>
                </c:pt>
                <c:pt idx="59">
                  <c:v>211.68</c:v>
                </c:pt>
                <c:pt idx="60">
                  <c:v>209.41</c:v>
                </c:pt>
                <c:pt idx="61">
                  <c:v>219.99</c:v>
                </c:pt>
                <c:pt idx="62">
                  <c:v>205.17</c:v>
                </c:pt>
                <c:pt idx="63">
                  <c:v>195.25</c:v>
                </c:pt>
                <c:pt idx="64">
                  <c:v>212.45</c:v>
                </c:pt>
                <c:pt idx="65">
                  <c:v>232.21</c:v>
                </c:pt>
                <c:pt idx="66">
                  <c:v>236.31</c:v>
                </c:pt>
                <c:pt idx="67">
                  <c:v>219.91</c:v>
                </c:pt>
                <c:pt idx="68">
                  <c:v>193.84</c:v>
                </c:pt>
                <c:pt idx="69">
                  <c:v>201.3</c:v>
                </c:pt>
                <c:pt idx="70">
                  <c:v>198.4</c:v>
                </c:pt>
                <c:pt idx="71">
                  <c:v>170.74</c:v>
                </c:pt>
                <c:pt idx="72">
                  <c:v>206.61</c:v>
                </c:pt>
                <c:pt idx="73">
                  <c:v>188.68</c:v>
                </c:pt>
                <c:pt idx="74">
                  <c:v>197.64</c:v>
                </c:pt>
                <c:pt idx="75">
                  <c:v>193.16</c:v>
                </c:pt>
                <c:pt idx="76">
                  <c:v>184.74</c:v>
                </c:pt>
                <c:pt idx="77">
                  <c:v>188.88</c:v>
                </c:pt>
                <c:pt idx="78">
                  <c:v>224.85</c:v>
                </c:pt>
                <c:pt idx="79">
                  <c:v>186.91</c:v>
                </c:pt>
                <c:pt idx="80">
                  <c:v>192.65</c:v>
                </c:pt>
                <c:pt idx="81">
                  <c:v>200.88</c:v>
                </c:pt>
                <c:pt idx="82">
                  <c:v>198.88</c:v>
                </c:pt>
                <c:pt idx="83">
                  <c:v>227.61</c:v>
                </c:pt>
                <c:pt idx="84">
                  <c:v>214.15</c:v>
                </c:pt>
                <c:pt idx="85">
                  <c:v>191.91</c:v>
                </c:pt>
                <c:pt idx="86">
                  <c:v>208.17</c:v>
                </c:pt>
                <c:pt idx="87">
                  <c:v>204.2</c:v>
                </c:pt>
                <c:pt idx="88">
                  <c:v>200.61</c:v>
                </c:pt>
                <c:pt idx="89">
                  <c:v>208.56</c:v>
                </c:pt>
                <c:pt idx="90">
                  <c:v>191.74</c:v>
                </c:pt>
                <c:pt idx="91">
                  <c:v>222.07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8-46D2-8604-0BF42A72E7E3}"/>
            </c:ext>
          </c:extLst>
        </c:ser>
        <c:ser>
          <c:idx val="1"/>
          <c:order val="1"/>
          <c:tx>
            <c:strRef>
              <c:f>TVRating_Data!$E$1</c:f>
              <c:strCache>
                <c:ptCount val="1"/>
                <c:pt idx="0">
                  <c:v>regression output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TVRating_Data!$E$2:$E$93</c:f>
              <c:numCache>
                <c:formatCode>General</c:formatCode>
                <c:ptCount val="92"/>
                <c:pt idx="0">
                  <c:v>302.82</c:v>
                </c:pt>
                <c:pt idx="1">
                  <c:v>301.42</c:v>
                </c:pt>
                <c:pt idx="2">
                  <c:v>300.02</c:v>
                </c:pt>
                <c:pt idx="3">
                  <c:v>298.62</c:v>
                </c:pt>
                <c:pt idx="4">
                  <c:v>297.21999999999997</c:v>
                </c:pt>
                <c:pt idx="5">
                  <c:v>295.82</c:v>
                </c:pt>
                <c:pt idx="6">
                  <c:v>294.42</c:v>
                </c:pt>
                <c:pt idx="7">
                  <c:v>293.02</c:v>
                </c:pt>
                <c:pt idx="8">
                  <c:v>291.62</c:v>
                </c:pt>
                <c:pt idx="9">
                  <c:v>290.21999999999997</c:v>
                </c:pt>
                <c:pt idx="10">
                  <c:v>288.82</c:v>
                </c:pt>
                <c:pt idx="11">
                  <c:v>287.42</c:v>
                </c:pt>
                <c:pt idx="12">
                  <c:v>286.02</c:v>
                </c:pt>
                <c:pt idx="13">
                  <c:v>284.62</c:v>
                </c:pt>
                <c:pt idx="14">
                  <c:v>283.21999999999997</c:v>
                </c:pt>
                <c:pt idx="15">
                  <c:v>281.82</c:v>
                </c:pt>
                <c:pt idx="16">
                  <c:v>280.42</c:v>
                </c:pt>
                <c:pt idx="17">
                  <c:v>279.02</c:v>
                </c:pt>
                <c:pt idx="18">
                  <c:v>277.62</c:v>
                </c:pt>
                <c:pt idx="19">
                  <c:v>276.21999999999997</c:v>
                </c:pt>
                <c:pt idx="20">
                  <c:v>274.82</c:v>
                </c:pt>
                <c:pt idx="21">
                  <c:v>273.42</c:v>
                </c:pt>
                <c:pt idx="22">
                  <c:v>272.02</c:v>
                </c:pt>
                <c:pt idx="23">
                  <c:v>270.62</c:v>
                </c:pt>
                <c:pt idx="24">
                  <c:v>269.22000000000003</c:v>
                </c:pt>
                <c:pt idx="25">
                  <c:v>267.82</c:v>
                </c:pt>
                <c:pt idx="26">
                  <c:v>266.42</c:v>
                </c:pt>
                <c:pt idx="27">
                  <c:v>265.02</c:v>
                </c:pt>
                <c:pt idx="28">
                  <c:v>263.62</c:v>
                </c:pt>
                <c:pt idx="29">
                  <c:v>262.22000000000003</c:v>
                </c:pt>
                <c:pt idx="30">
                  <c:v>260.82</c:v>
                </c:pt>
                <c:pt idx="31">
                  <c:v>259.42</c:v>
                </c:pt>
                <c:pt idx="32">
                  <c:v>258.02</c:v>
                </c:pt>
                <c:pt idx="33">
                  <c:v>256.62</c:v>
                </c:pt>
                <c:pt idx="34">
                  <c:v>255.22</c:v>
                </c:pt>
                <c:pt idx="35">
                  <c:v>253.82</c:v>
                </c:pt>
                <c:pt idx="36">
                  <c:v>252.42</c:v>
                </c:pt>
                <c:pt idx="37">
                  <c:v>251.01999999999998</c:v>
                </c:pt>
                <c:pt idx="38">
                  <c:v>249.62</c:v>
                </c:pt>
                <c:pt idx="39">
                  <c:v>248.22</c:v>
                </c:pt>
                <c:pt idx="40">
                  <c:v>246.82</c:v>
                </c:pt>
                <c:pt idx="41">
                  <c:v>245.42</c:v>
                </c:pt>
                <c:pt idx="42">
                  <c:v>244.01999999999998</c:v>
                </c:pt>
                <c:pt idx="43">
                  <c:v>242.62</c:v>
                </c:pt>
                <c:pt idx="44">
                  <c:v>241.22</c:v>
                </c:pt>
                <c:pt idx="45">
                  <c:v>239.82</c:v>
                </c:pt>
                <c:pt idx="46">
                  <c:v>238.42000000000002</c:v>
                </c:pt>
                <c:pt idx="47">
                  <c:v>237.01999999999998</c:v>
                </c:pt>
                <c:pt idx="48">
                  <c:v>235.62</c:v>
                </c:pt>
                <c:pt idx="49">
                  <c:v>234.22</c:v>
                </c:pt>
                <c:pt idx="50">
                  <c:v>232.82</c:v>
                </c:pt>
                <c:pt idx="51">
                  <c:v>231.42000000000002</c:v>
                </c:pt>
                <c:pt idx="52">
                  <c:v>230.01999999999998</c:v>
                </c:pt>
                <c:pt idx="53">
                  <c:v>228.62</c:v>
                </c:pt>
                <c:pt idx="54">
                  <c:v>227.22</c:v>
                </c:pt>
                <c:pt idx="55">
                  <c:v>225.82</c:v>
                </c:pt>
                <c:pt idx="56">
                  <c:v>224.42000000000002</c:v>
                </c:pt>
                <c:pt idx="57">
                  <c:v>223.01999999999998</c:v>
                </c:pt>
                <c:pt idx="58">
                  <c:v>221.62</c:v>
                </c:pt>
                <c:pt idx="59">
                  <c:v>220.22</c:v>
                </c:pt>
                <c:pt idx="60">
                  <c:v>218.82</c:v>
                </c:pt>
                <c:pt idx="61">
                  <c:v>217.42000000000002</c:v>
                </c:pt>
                <c:pt idx="62">
                  <c:v>216.01999999999998</c:v>
                </c:pt>
                <c:pt idx="63">
                  <c:v>214.62</c:v>
                </c:pt>
                <c:pt idx="64">
                  <c:v>213.22</c:v>
                </c:pt>
                <c:pt idx="65">
                  <c:v>211.82</c:v>
                </c:pt>
                <c:pt idx="66">
                  <c:v>210.42000000000002</c:v>
                </c:pt>
                <c:pt idx="67">
                  <c:v>209.01999999999998</c:v>
                </c:pt>
                <c:pt idx="68">
                  <c:v>207.62</c:v>
                </c:pt>
                <c:pt idx="69">
                  <c:v>206.22</c:v>
                </c:pt>
                <c:pt idx="70">
                  <c:v>204.82</c:v>
                </c:pt>
                <c:pt idx="71">
                  <c:v>203.42000000000002</c:v>
                </c:pt>
                <c:pt idx="72">
                  <c:v>200.62</c:v>
                </c:pt>
                <c:pt idx="73">
                  <c:v>199.22</c:v>
                </c:pt>
                <c:pt idx="74">
                  <c:v>197.82</c:v>
                </c:pt>
                <c:pt idx="75">
                  <c:v>196.42000000000002</c:v>
                </c:pt>
                <c:pt idx="76">
                  <c:v>195.01999999999998</c:v>
                </c:pt>
                <c:pt idx="77">
                  <c:v>193.62</c:v>
                </c:pt>
                <c:pt idx="78">
                  <c:v>192.22</c:v>
                </c:pt>
                <c:pt idx="79">
                  <c:v>190.82</c:v>
                </c:pt>
                <c:pt idx="80">
                  <c:v>189.42000000000002</c:v>
                </c:pt>
                <c:pt idx="81">
                  <c:v>188.01999999999998</c:v>
                </c:pt>
                <c:pt idx="82">
                  <c:v>186.62</c:v>
                </c:pt>
                <c:pt idx="83">
                  <c:v>185.22</c:v>
                </c:pt>
                <c:pt idx="84">
                  <c:v>183.82</c:v>
                </c:pt>
                <c:pt idx="85">
                  <c:v>182.42000000000002</c:v>
                </c:pt>
                <c:pt idx="86">
                  <c:v>181.01999999999998</c:v>
                </c:pt>
                <c:pt idx="87">
                  <c:v>179.62</c:v>
                </c:pt>
                <c:pt idx="88">
                  <c:v>178.22</c:v>
                </c:pt>
                <c:pt idx="89">
                  <c:v>176.82</c:v>
                </c:pt>
                <c:pt idx="90">
                  <c:v>175.42000000000002</c:v>
                </c:pt>
                <c:pt idx="91">
                  <c:v>174.02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8-46D2-8604-0BF42A72E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239160"/>
        <c:axId val="596241456"/>
      </c:lineChart>
      <c:catAx>
        <c:axId val="59623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41456"/>
        <c:crosses val="autoZero"/>
        <c:auto val="1"/>
        <c:lblAlgn val="ctr"/>
        <c:lblOffset val="100"/>
        <c:noMultiLvlLbl val="0"/>
      </c:catAx>
      <c:valAx>
        <c:axId val="5962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23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y^0.7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TVRating_Data!$G$2</c:f>
              <c:strCache>
                <c:ptCount val="1"/>
                <c:pt idx="0">
                  <c:v>46.84617094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TVRating_Data!$G$2:$G$73</c:f>
              <c:numCache>
                <c:formatCode>General</c:formatCode>
                <c:ptCount val="72"/>
                <c:pt idx="0">
                  <c:v>46.846170937351211</c:v>
                </c:pt>
                <c:pt idx="1">
                  <c:v>49.45253612297693</c:v>
                </c:pt>
                <c:pt idx="2">
                  <c:v>50.330443269150699</c:v>
                </c:pt>
                <c:pt idx="3">
                  <c:v>48.088379021409963</c:v>
                </c:pt>
                <c:pt idx="4">
                  <c:v>54.635008809635373</c:v>
                </c:pt>
                <c:pt idx="5">
                  <c:v>52.452274455751024</c:v>
                </c:pt>
                <c:pt idx="6">
                  <c:v>53.21810046822327</c:v>
                </c:pt>
                <c:pt idx="7">
                  <c:v>52.763525772358179</c:v>
                </c:pt>
                <c:pt idx="8">
                  <c:v>52.376583750895719</c:v>
                </c:pt>
                <c:pt idx="9">
                  <c:v>52.416359283552318</c:v>
                </c:pt>
                <c:pt idx="10">
                  <c:v>55.279905749808833</c:v>
                </c:pt>
                <c:pt idx="11">
                  <c:v>56.773545152618674</c:v>
                </c:pt>
                <c:pt idx="12">
                  <c:v>55.790512323374607</c:v>
                </c:pt>
                <c:pt idx="13">
                  <c:v>51.459427923817294</c:v>
                </c:pt>
                <c:pt idx="14">
                  <c:v>54.584587571674597</c:v>
                </c:pt>
                <c:pt idx="15">
                  <c:v>57.595411858132962</c:v>
                </c:pt>
                <c:pt idx="16">
                  <c:v>56.098657915842537</c:v>
                </c:pt>
                <c:pt idx="17">
                  <c:v>48.289201573783863</c:v>
                </c:pt>
                <c:pt idx="18">
                  <c:v>48.86442041779982</c:v>
                </c:pt>
                <c:pt idx="19">
                  <c:v>50.65113315377063</c:v>
                </c:pt>
                <c:pt idx="20">
                  <c:v>45.581508856599243</c:v>
                </c:pt>
                <c:pt idx="21">
                  <c:v>48.94635735396426</c:v>
                </c:pt>
                <c:pt idx="22">
                  <c:v>50.692784907790966</c:v>
                </c:pt>
                <c:pt idx="23">
                  <c:v>50.218125551059117</c:v>
                </c:pt>
                <c:pt idx="24">
                  <c:v>53.146704902773003</c:v>
                </c:pt>
                <c:pt idx="25">
                  <c:v>51.033259194177958</c:v>
                </c:pt>
                <c:pt idx="26">
                  <c:v>51.174620268343602</c:v>
                </c:pt>
                <c:pt idx="27">
                  <c:v>50.954075600409382</c:v>
                </c:pt>
                <c:pt idx="28">
                  <c:v>50.826752055277183</c:v>
                </c:pt>
                <c:pt idx="29">
                  <c:v>50.584720310677142</c:v>
                </c:pt>
                <c:pt idx="30">
                  <c:v>50.035052045095213</c:v>
                </c:pt>
                <c:pt idx="31">
                  <c:v>49.091584889551662</c:v>
                </c:pt>
                <c:pt idx="32">
                  <c:v>54.409218285628775</c:v>
                </c:pt>
                <c:pt idx="33">
                  <c:v>51.849294965250529</c:v>
                </c:pt>
                <c:pt idx="34">
                  <c:v>52.520227909781923</c:v>
                </c:pt>
                <c:pt idx="35">
                  <c:v>53.293276416708501</c:v>
                </c:pt>
                <c:pt idx="36">
                  <c:v>52.906718395779066</c:v>
                </c:pt>
                <c:pt idx="37">
                  <c:v>46.054447953377846</c:v>
                </c:pt>
                <c:pt idx="38">
                  <c:v>50.173691172564418</c:v>
                </c:pt>
                <c:pt idx="39">
                  <c:v>49.224768208310742</c:v>
                </c:pt>
                <c:pt idx="40">
                  <c:v>46.452383410026108</c:v>
                </c:pt>
                <c:pt idx="41">
                  <c:v>45.258214288442858</c:v>
                </c:pt>
                <c:pt idx="42">
                  <c:v>42.529777588085665</c:v>
                </c:pt>
                <c:pt idx="43">
                  <c:v>43.365323193598542</c:v>
                </c:pt>
                <c:pt idx="44">
                  <c:v>43.615474109077851</c:v>
                </c:pt>
                <c:pt idx="45">
                  <c:v>42.257202587064299</c:v>
                </c:pt>
                <c:pt idx="46">
                  <c:v>42.247353336904233</c:v>
                </c:pt>
                <c:pt idx="47">
                  <c:v>44.75973950601005</c:v>
                </c:pt>
                <c:pt idx="48">
                  <c:v>44.632000489033608</c:v>
                </c:pt>
                <c:pt idx="49">
                  <c:v>43.365323193598542</c:v>
                </c:pt>
                <c:pt idx="50">
                  <c:v>44.851669786438769</c:v>
                </c:pt>
                <c:pt idx="51">
                  <c:v>45.244551431191169</c:v>
                </c:pt>
                <c:pt idx="52">
                  <c:v>45.162537115171659</c:v>
                </c:pt>
                <c:pt idx="53">
                  <c:v>42.829587379402298</c:v>
                </c:pt>
                <c:pt idx="54">
                  <c:v>45.51338523129062</c:v>
                </c:pt>
                <c:pt idx="55">
                  <c:v>45.152964621385394</c:v>
                </c:pt>
                <c:pt idx="56">
                  <c:v>44.274045631150322</c:v>
                </c:pt>
                <c:pt idx="57">
                  <c:v>43.090836119522137</c:v>
                </c:pt>
                <c:pt idx="58">
                  <c:v>43.168938954664725</c:v>
                </c:pt>
                <c:pt idx="59">
                  <c:v>42.459598074758588</c:v>
                </c:pt>
                <c:pt idx="60">
                  <c:v>42.140355181672582</c:v>
                </c:pt>
                <c:pt idx="61">
                  <c:v>43.619638076249906</c:v>
                </c:pt>
                <c:pt idx="62">
                  <c:v>41.541263424944404</c:v>
                </c:pt>
                <c:pt idx="63">
                  <c:v>40.12487844766288</c:v>
                </c:pt>
                <c:pt idx="64">
                  <c:v>42.567653893705852</c:v>
                </c:pt>
                <c:pt idx="65">
                  <c:v>45.3019235591116</c:v>
                </c:pt>
                <c:pt idx="66">
                  <c:v>45.860361114003076</c:v>
                </c:pt>
                <c:pt idx="67">
                  <c:v>43.608533785157157</c:v>
                </c:pt>
                <c:pt idx="68">
                  <c:v>39.921824470022784</c:v>
                </c:pt>
                <c:pt idx="69">
                  <c:v>40.991200956376375</c:v>
                </c:pt>
                <c:pt idx="70">
                  <c:v>40.576928291336223</c:v>
                </c:pt>
                <c:pt idx="71">
                  <c:v>36.528740149526151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B-4533-8BDB-5EC004525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126424"/>
        <c:axId val="741133640"/>
      </c:lineChart>
      <c:catAx>
        <c:axId val="74112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33640"/>
        <c:crosses val="autoZero"/>
        <c:auto val="1"/>
        <c:lblAlgn val="ctr"/>
        <c:lblOffset val="100"/>
        <c:noMultiLvlLbl val="0"/>
      </c:catAx>
      <c:valAx>
        <c:axId val="7411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12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dummy_variable!$B$2:$B$73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r_dummy!$C$28:$C$99</c:f>
              <c:numCache>
                <c:formatCode>General</c:formatCode>
                <c:ptCount val="72"/>
                <c:pt idx="0">
                  <c:v>-5.1055674917120157</c:v>
                </c:pt>
                <c:pt idx="1">
                  <c:v>-2.3190367950002866</c:v>
                </c:pt>
                <c:pt idx="2">
                  <c:v>-3.9383369088561153</c:v>
                </c:pt>
                <c:pt idx="3">
                  <c:v>-6.0002356455108483</c:v>
                </c:pt>
                <c:pt idx="4">
                  <c:v>0.72655965380057097</c:v>
                </c:pt>
                <c:pt idx="5">
                  <c:v>-1.2760091889977758</c:v>
                </c:pt>
                <c:pt idx="6">
                  <c:v>-0.33001766543952726</c:v>
                </c:pt>
                <c:pt idx="7">
                  <c:v>-0.60442685021860854</c:v>
                </c:pt>
                <c:pt idx="8">
                  <c:v>-0.8112033605950657</c:v>
                </c:pt>
                <c:pt idx="9">
                  <c:v>-0.59126231685246466</c:v>
                </c:pt>
                <c:pt idx="10">
                  <c:v>2.4524496604900534</c:v>
                </c:pt>
                <c:pt idx="11">
                  <c:v>4.1262545743859036</c:v>
                </c:pt>
                <c:pt idx="12">
                  <c:v>3.3233872562278393</c:v>
                </c:pt>
                <c:pt idx="13">
                  <c:v>-0.82753163224347048</c:v>
                </c:pt>
                <c:pt idx="14">
                  <c:v>2.4777935266998412</c:v>
                </c:pt>
                <c:pt idx="15">
                  <c:v>5.6687833242442096</c:v>
                </c:pt>
                <c:pt idx="16">
                  <c:v>5.0925035125503939</c:v>
                </c:pt>
                <c:pt idx="17">
                  <c:v>-2.5367873184222702</c:v>
                </c:pt>
                <c:pt idx="18">
                  <c:v>-1.7814029633203106</c:v>
                </c:pt>
                <c:pt idx="19">
                  <c:v>0.18547528373650124</c:v>
                </c:pt>
                <c:pt idx="20">
                  <c:v>-4.7039835023488763</c:v>
                </c:pt>
                <c:pt idx="21">
                  <c:v>-1.1589694938978568</c:v>
                </c:pt>
                <c:pt idx="22">
                  <c:v>0.76762357101485179</c:v>
                </c:pt>
                <c:pt idx="23">
                  <c:v>0.47312972536900588</c:v>
                </c:pt>
                <c:pt idx="24">
                  <c:v>3.5818745881689011</c:v>
                </c:pt>
                <c:pt idx="25">
                  <c:v>1.6485943906598592</c:v>
                </c:pt>
                <c:pt idx="26">
                  <c:v>1.970120975911513</c:v>
                </c:pt>
                <c:pt idx="27">
                  <c:v>1.9297418190632953</c:v>
                </c:pt>
                <c:pt idx="28">
                  <c:v>1.9825837850170984</c:v>
                </c:pt>
                <c:pt idx="29">
                  <c:v>-0.63885723670001937</c:v>
                </c:pt>
                <c:pt idx="30">
                  <c:v>-1.0083599911959382</c:v>
                </c:pt>
                <c:pt idx="31">
                  <c:v>-1.7716616356534871</c:v>
                </c:pt>
                <c:pt idx="32">
                  <c:v>3.7261372715096286</c:v>
                </c:pt>
                <c:pt idx="33">
                  <c:v>1.3463794622173921</c:v>
                </c:pt>
                <c:pt idx="34">
                  <c:v>2.1974779178347887</c:v>
                </c:pt>
                <c:pt idx="35">
                  <c:v>3.1506919358473695</c:v>
                </c:pt>
                <c:pt idx="36">
                  <c:v>2.944299426003937</c:v>
                </c:pt>
                <c:pt idx="37">
                  <c:v>-3.7278055053112737</c:v>
                </c:pt>
                <c:pt idx="38">
                  <c:v>0.57160322496130078</c:v>
                </c:pt>
                <c:pt idx="39">
                  <c:v>-0.19715422820636519</c:v>
                </c:pt>
                <c:pt idx="40">
                  <c:v>-2.7893735154049963</c:v>
                </c:pt>
                <c:pt idx="41">
                  <c:v>-3.8033771259022444</c:v>
                </c:pt>
                <c:pt idx="42">
                  <c:v>-1.8550093753653627</c:v>
                </c:pt>
                <c:pt idx="43">
                  <c:v>-0.83929825876647612</c:v>
                </c:pt>
                <c:pt idx="44">
                  <c:v>-0.4089818322011638</c:v>
                </c:pt>
                <c:pt idx="45">
                  <c:v>-1.5870878431287068</c:v>
                </c:pt>
                <c:pt idx="46">
                  <c:v>-1.4167715822027702</c:v>
                </c:pt>
                <c:pt idx="47">
                  <c:v>1.275780097989049</c:v>
                </c:pt>
                <c:pt idx="48">
                  <c:v>1.3282065920986099</c:v>
                </c:pt>
                <c:pt idx="49">
                  <c:v>0.24169480774954621</c:v>
                </c:pt>
                <c:pt idx="50">
                  <c:v>1.9082069116757836</c:v>
                </c:pt>
                <c:pt idx="51">
                  <c:v>2.4812540675141861</c:v>
                </c:pt>
                <c:pt idx="52">
                  <c:v>2.5794052625806856</c:v>
                </c:pt>
                <c:pt idx="53">
                  <c:v>0.42662103789732697</c:v>
                </c:pt>
                <c:pt idx="54">
                  <c:v>3.2905844008716514</c:v>
                </c:pt>
                <c:pt idx="55">
                  <c:v>0.43295653093682773</c:v>
                </c:pt>
                <c:pt idx="56">
                  <c:v>-0.26579694821223399</c:v>
                </c:pt>
                <c:pt idx="57">
                  <c:v>-1.2688409487544163</c:v>
                </c:pt>
                <c:pt idx="58">
                  <c:v>-1.0105726025258193</c:v>
                </c:pt>
                <c:pt idx="59">
                  <c:v>-1.5397479713459532</c:v>
                </c:pt>
                <c:pt idx="60">
                  <c:v>-1.6788253533459567</c:v>
                </c:pt>
                <c:pt idx="61">
                  <c:v>-1.937694768263043E-2</c:v>
                </c:pt>
                <c:pt idx="62">
                  <c:v>-1.9175860879021229</c:v>
                </c:pt>
                <c:pt idx="63">
                  <c:v>-3.1538055540976444</c:v>
                </c:pt>
                <c:pt idx="64">
                  <c:v>-0.53086459696866939</c:v>
                </c:pt>
                <c:pt idx="65">
                  <c:v>2.3835705795230879</c:v>
                </c:pt>
                <c:pt idx="66">
                  <c:v>3.1221736455005669</c:v>
                </c:pt>
                <c:pt idx="67">
                  <c:v>1.0505118277406496</c:v>
                </c:pt>
                <c:pt idx="68">
                  <c:v>-1.7157233567971133</c:v>
                </c:pt>
                <c:pt idx="69">
                  <c:v>-0.46618135935751326</c:v>
                </c:pt>
                <c:pt idx="70">
                  <c:v>-0.70028851331166209</c:v>
                </c:pt>
                <c:pt idx="71">
                  <c:v>-4.5683111440357251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53-4B25-8963-01CD5A6FE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29424"/>
        <c:axId val="584723848"/>
      </c:scatterChart>
      <c:valAx>
        <c:axId val="58472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723848"/>
        <c:crosses val="autoZero"/>
        <c:crossBetween val="midCat"/>
      </c:valAx>
      <c:valAx>
        <c:axId val="584723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729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dummy_variable!$C$2:$C$73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xVal>
          <c:yVal>
            <c:numRef>
              <c:f>r_dummy!$C$28:$C$99</c:f>
              <c:numCache>
                <c:formatCode>General</c:formatCode>
                <c:ptCount val="72"/>
                <c:pt idx="0">
                  <c:v>-5.1055674917120157</c:v>
                </c:pt>
                <c:pt idx="1">
                  <c:v>-2.3190367950002866</c:v>
                </c:pt>
                <c:pt idx="2">
                  <c:v>-3.9383369088561153</c:v>
                </c:pt>
                <c:pt idx="3">
                  <c:v>-6.0002356455108483</c:v>
                </c:pt>
                <c:pt idx="4">
                  <c:v>0.72655965380057097</c:v>
                </c:pt>
                <c:pt idx="5">
                  <c:v>-1.2760091889977758</c:v>
                </c:pt>
                <c:pt idx="6">
                  <c:v>-0.33001766543952726</c:v>
                </c:pt>
                <c:pt idx="7">
                  <c:v>-0.60442685021860854</c:v>
                </c:pt>
                <c:pt idx="8">
                  <c:v>-0.8112033605950657</c:v>
                </c:pt>
                <c:pt idx="9">
                  <c:v>-0.59126231685246466</c:v>
                </c:pt>
                <c:pt idx="10">
                  <c:v>2.4524496604900534</c:v>
                </c:pt>
                <c:pt idx="11">
                  <c:v>4.1262545743859036</c:v>
                </c:pt>
                <c:pt idx="12">
                  <c:v>3.3233872562278393</c:v>
                </c:pt>
                <c:pt idx="13">
                  <c:v>-0.82753163224347048</c:v>
                </c:pt>
                <c:pt idx="14">
                  <c:v>2.4777935266998412</c:v>
                </c:pt>
                <c:pt idx="15">
                  <c:v>5.6687833242442096</c:v>
                </c:pt>
                <c:pt idx="16">
                  <c:v>5.0925035125503939</c:v>
                </c:pt>
                <c:pt idx="17">
                  <c:v>-2.5367873184222702</c:v>
                </c:pt>
                <c:pt idx="18">
                  <c:v>-1.7814029633203106</c:v>
                </c:pt>
                <c:pt idx="19">
                  <c:v>0.18547528373650124</c:v>
                </c:pt>
                <c:pt idx="20">
                  <c:v>-4.7039835023488763</c:v>
                </c:pt>
                <c:pt idx="21">
                  <c:v>-1.1589694938978568</c:v>
                </c:pt>
                <c:pt idx="22">
                  <c:v>0.76762357101485179</c:v>
                </c:pt>
                <c:pt idx="23">
                  <c:v>0.47312972536900588</c:v>
                </c:pt>
                <c:pt idx="24">
                  <c:v>3.5818745881689011</c:v>
                </c:pt>
                <c:pt idx="25">
                  <c:v>1.6485943906598592</c:v>
                </c:pt>
                <c:pt idx="26">
                  <c:v>1.970120975911513</c:v>
                </c:pt>
                <c:pt idx="27">
                  <c:v>1.9297418190632953</c:v>
                </c:pt>
                <c:pt idx="28">
                  <c:v>1.9825837850170984</c:v>
                </c:pt>
                <c:pt idx="29">
                  <c:v>-0.63885723670001937</c:v>
                </c:pt>
                <c:pt idx="30">
                  <c:v>-1.0083599911959382</c:v>
                </c:pt>
                <c:pt idx="31">
                  <c:v>-1.7716616356534871</c:v>
                </c:pt>
                <c:pt idx="32">
                  <c:v>3.7261372715096286</c:v>
                </c:pt>
                <c:pt idx="33">
                  <c:v>1.3463794622173921</c:v>
                </c:pt>
                <c:pt idx="34">
                  <c:v>2.1974779178347887</c:v>
                </c:pt>
                <c:pt idx="35">
                  <c:v>3.1506919358473695</c:v>
                </c:pt>
                <c:pt idx="36">
                  <c:v>2.944299426003937</c:v>
                </c:pt>
                <c:pt idx="37">
                  <c:v>-3.7278055053112737</c:v>
                </c:pt>
                <c:pt idx="38">
                  <c:v>0.57160322496130078</c:v>
                </c:pt>
                <c:pt idx="39">
                  <c:v>-0.19715422820636519</c:v>
                </c:pt>
                <c:pt idx="40">
                  <c:v>-2.7893735154049963</c:v>
                </c:pt>
                <c:pt idx="41">
                  <c:v>-3.8033771259022444</c:v>
                </c:pt>
                <c:pt idx="42">
                  <c:v>-1.8550093753653627</c:v>
                </c:pt>
                <c:pt idx="43">
                  <c:v>-0.83929825876647612</c:v>
                </c:pt>
                <c:pt idx="44">
                  <c:v>-0.4089818322011638</c:v>
                </c:pt>
                <c:pt idx="45">
                  <c:v>-1.5870878431287068</c:v>
                </c:pt>
                <c:pt idx="46">
                  <c:v>-1.4167715822027702</c:v>
                </c:pt>
                <c:pt idx="47">
                  <c:v>1.275780097989049</c:v>
                </c:pt>
                <c:pt idx="48">
                  <c:v>1.3282065920986099</c:v>
                </c:pt>
                <c:pt idx="49">
                  <c:v>0.24169480774954621</c:v>
                </c:pt>
                <c:pt idx="50">
                  <c:v>1.9082069116757836</c:v>
                </c:pt>
                <c:pt idx="51">
                  <c:v>2.4812540675141861</c:v>
                </c:pt>
                <c:pt idx="52">
                  <c:v>2.5794052625806856</c:v>
                </c:pt>
                <c:pt idx="53">
                  <c:v>0.42662103789732697</c:v>
                </c:pt>
                <c:pt idx="54">
                  <c:v>3.2905844008716514</c:v>
                </c:pt>
                <c:pt idx="55">
                  <c:v>0.43295653093682773</c:v>
                </c:pt>
                <c:pt idx="56">
                  <c:v>-0.26579694821223399</c:v>
                </c:pt>
                <c:pt idx="57">
                  <c:v>-1.2688409487544163</c:v>
                </c:pt>
                <c:pt idx="58">
                  <c:v>-1.0105726025258193</c:v>
                </c:pt>
                <c:pt idx="59">
                  <c:v>-1.5397479713459532</c:v>
                </c:pt>
                <c:pt idx="60">
                  <c:v>-1.6788253533459567</c:v>
                </c:pt>
                <c:pt idx="61">
                  <c:v>-1.937694768263043E-2</c:v>
                </c:pt>
                <c:pt idx="62">
                  <c:v>-1.9175860879021229</c:v>
                </c:pt>
                <c:pt idx="63">
                  <c:v>-3.1538055540976444</c:v>
                </c:pt>
                <c:pt idx="64">
                  <c:v>-0.53086459696866939</c:v>
                </c:pt>
                <c:pt idx="65">
                  <c:v>2.3835705795230879</c:v>
                </c:pt>
                <c:pt idx="66">
                  <c:v>3.1221736455005669</c:v>
                </c:pt>
                <c:pt idx="67">
                  <c:v>1.0505118277406496</c:v>
                </c:pt>
                <c:pt idx="68">
                  <c:v>-1.7157233567971133</c:v>
                </c:pt>
                <c:pt idx="69">
                  <c:v>-0.46618135935751326</c:v>
                </c:pt>
                <c:pt idx="70">
                  <c:v>-0.70028851331166209</c:v>
                </c:pt>
                <c:pt idx="71">
                  <c:v>-4.5683111440357251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A8-467A-AB08-D013CEAD5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24832"/>
        <c:axId val="584725160"/>
      </c:scatterChart>
      <c:valAx>
        <c:axId val="58472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725160"/>
        <c:crosses val="autoZero"/>
        <c:crossBetween val="midCat"/>
      </c:valAx>
      <c:valAx>
        <c:axId val="584725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724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dummy_variable!$D$2:$D$73</c:f>
              <c:numCache>
                <c:formatCode>General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xVal>
          <c:yVal>
            <c:numRef>
              <c:f>r_dummy!$C$28:$C$99</c:f>
              <c:numCache>
                <c:formatCode>General</c:formatCode>
                <c:ptCount val="72"/>
                <c:pt idx="0">
                  <c:v>-5.1055674917120157</c:v>
                </c:pt>
                <c:pt idx="1">
                  <c:v>-2.3190367950002866</c:v>
                </c:pt>
                <c:pt idx="2">
                  <c:v>-3.9383369088561153</c:v>
                </c:pt>
                <c:pt idx="3">
                  <c:v>-6.0002356455108483</c:v>
                </c:pt>
                <c:pt idx="4">
                  <c:v>0.72655965380057097</c:v>
                </c:pt>
                <c:pt idx="5">
                  <c:v>-1.2760091889977758</c:v>
                </c:pt>
                <c:pt idx="6">
                  <c:v>-0.33001766543952726</c:v>
                </c:pt>
                <c:pt idx="7">
                  <c:v>-0.60442685021860854</c:v>
                </c:pt>
                <c:pt idx="8">
                  <c:v>-0.8112033605950657</c:v>
                </c:pt>
                <c:pt idx="9">
                  <c:v>-0.59126231685246466</c:v>
                </c:pt>
                <c:pt idx="10">
                  <c:v>2.4524496604900534</c:v>
                </c:pt>
                <c:pt idx="11">
                  <c:v>4.1262545743859036</c:v>
                </c:pt>
                <c:pt idx="12">
                  <c:v>3.3233872562278393</c:v>
                </c:pt>
                <c:pt idx="13">
                  <c:v>-0.82753163224347048</c:v>
                </c:pt>
                <c:pt idx="14">
                  <c:v>2.4777935266998412</c:v>
                </c:pt>
                <c:pt idx="15">
                  <c:v>5.6687833242442096</c:v>
                </c:pt>
                <c:pt idx="16">
                  <c:v>5.0925035125503939</c:v>
                </c:pt>
                <c:pt idx="17">
                  <c:v>-2.5367873184222702</c:v>
                </c:pt>
                <c:pt idx="18">
                  <c:v>-1.7814029633203106</c:v>
                </c:pt>
                <c:pt idx="19">
                  <c:v>0.18547528373650124</c:v>
                </c:pt>
                <c:pt idx="20">
                  <c:v>-4.7039835023488763</c:v>
                </c:pt>
                <c:pt idx="21">
                  <c:v>-1.1589694938978568</c:v>
                </c:pt>
                <c:pt idx="22">
                  <c:v>0.76762357101485179</c:v>
                </c:pt>
                <c:pt idx="23">
                  <c:v>0.47312972536900588</c:v>
                </c:pt>
                <c:pt idx="24">
                  <c:v>3.5818745881689011</c:v>
                </c:pt>
                <c:pt idx="25">
                  <c:v>1.6485943906598592</c:v>
                </c:pt>
                <c:pt idx="26">
                  <c:v>1.970120975911513</c:v>
                </c:pt>
                <c:pt idx="27">
                  <c:v>1.9297418190632953</c:v>
                </c:pt>
                <c:pt idx="28">
                  <c:v>1.9825837850170984</c:v>
                </c:pt>
                <c:pt idx="29">
                  <c:v>-0.63885723670001937</c:v>
                </c:pt>
                <c:pt idx="30">
                  <c:v>-1.0083599911959382</c:v>
                </c:pt>
                <c:pt idx="31">
                  <c:v>-1.7716616356534871</c:v>
                </c:pt>
                <c:pt idx="32">
                  <c:v>3.7261372715096286</c:v>
                </c:pt>
                <c:pt idx="33">
                  <c:v>1.3463794622173921</c:v>
                </c:pt>
                <c:pt idx="34">
                  <c:v>2.1974779178347887</c:v>
                </c:pt>
                <c:pt idx="35">
                  <c:v>3.1506919358473695</c:v>
                </c:pt>
                <c:pt idx="36">
                  <c:v>2.944299426003937</c:v>
                </c:pt>
                <c:pt idx="37">
                  <c:v>-3.7278055053112737</c:v>
                </c:pt>
                <c:pt idx="38">
                  <c:v>0.57160322496130078</c:v>
                </c:pt>
                <c:pt idx="39">
                  <c:v>-0.19715422820636519</c:v>
                </c:pt>
                <c:pt idx="40">
                  <c:v>-2.7893735154049963</c:v>
                </c:pt>
                <c:pt idx="41">
                  <c:v>-3.8033771259022444</c:v>
                </c:pt>
                <c:pt idx="42">
                  <c:v>-1.8550093753653627</c:v>
                </c:pt>
                <c:pt idx="43">
                  <c:v>-0.83929825876647612</c:v>
                </c:pt>
                <c:pt idx="44">
                  <c:v>-0.4089818322011638</c:v>
                </c:pt>
                <c:pt idx="45">
                  <c:v>-1.5870878431287068</c:v>
                </c:pt>
                <c:pt idx="46">
                  <c:v>-1.4167715822027702</c:v>
                </c:pt>
                <c:pt idx="47">
                  <c:v>1.275780097989049</c:v>
                </c:pt>
                <c:pt idx="48">
                  <c:v>1.3282065920986099</c:v>
                </c:pt>
                <c:pt idx="49">
                  <c:v>0.24169480774954621</c:v>
                </c:pt>
                <c:pt idx="50">
                  <c:v>1.9082069116757836</c:v>
                </c:pt>
                <c:pt idx="51">
                  <c:v>2.4812540675141861</c:v>
                </c:pt>
                <c:pt idx="52">
                  <c:v>2.5794052625806856</c:v>
                </c:pt>
                <c:pt idx="53">
                  <c:v>0.42662103789732697</c:v>
                </c:pt>
                <c:pt idx="54">
                  <c:v>3.2905844008716514</c:v>
                </c:pt>
                <c:pt idx="55">
                  <c:v>0.43295653093682773</c:v>
                </c:pt>
                <c:pt idx="56">
                  <c:v>-0.26579694821223399</c:v>
                </c:pt>
                <c:pt idx="57">
                  <c:v>-1.2688409487544163</c:v>
                </c:pt>
                <c:pt idx="58">
                  <c:v>-1.0105726025258193</c:v>
                </c:pt>
                <c:pt idx="59">
                  <c:v>-1.5397479713459532</c:v>
                </c:pt>
                <c:pt idx="60">
                  <c:v>-1.6788253533459567</c:v>
                </c:pt>
                <c:pt idx="61">
                  <c:v>-1.937694768263043E-2</c:v>
                </c:pt>
                <c:pt idx="62">
                  <c:v>-1.9175860879021229</c:v>
                </c:pt>
                <c:pt idx="63">
                  <c:v>-3.1538055540976444</c:v>
                </c:pt>
                <c:pt idx="64">
                  <c:v>-0.53086459696866939</c:v>
                </c:pt>
                <c:pt idx="65">
                  <c:v>2.3835705795230879</c:v>
                </c:pt>
                <c:pt idx="66">
                  <c:v>3.1221736455005669</c:v>
                </c:pt>
                <c:pt idx="67">
                  <c:v>1.0505118277406496</c:v>
                </c:pt>
                <c:pt idx="68">
                  <c:v>-1.7157233567971133</c:v>
                </c:pt>
                <c:pt idx="69">
                  <c:v>-0.46618135935751326</c:v>
                </c:pt>
                <c:pt idx="70">
                  <c:v>-0.70028851331166209</c:v>
                </c:pt>
                <c:pt idx="71">
                  <c:v>-4.5683111440357251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27-44A0-957B-33D502C7E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49104"/>
        <c:axId val="584749760"/>
      </c:scatterChart>
      <c:valAx>
        <c:axId val="58474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749760"/>
        <c:crosses val="autoZero"/>
        <c:crossBetween val="midCat"/>
      </c:valAx>
      <c:valAx>
        <c:axId val="584749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749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dummy_variable!$E$2:$E$73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xVal>
          <c:yVal>
            <c:numRef>
              <c:f>r_dummy!$C$28:$C$99</c:f>
              <c:numCache>
                <c:formatCode>General</c:formatCode>
                <c:ptCount val="72"/>
                <c:pt idx="0">
                  <c:v>-5.1055674917120157</c:v>
                </c:pt>
                <c:pt idx="1">
                  <c:v>-2.3190367950002866</c:v>
                </c:pt>
                <c:pt idx="2">
                  <c:v>-3.9383369088561153</c:v>
                </c:pt>
                <c:pt idx="3">
                  <c:v>-6.0002356455108483</c:v>
                </c:pt>
                <c:pt idx="4">
                  <c:v>0.72655965380057097</c:v>
                </c:pt>
                <c:pt idx="5">
                  <c:v>-1.2760091889977758</c:v>
                </c:pt>
                <c:pt idx="6">
                  <c:v>-0.33001766543952726</c:v>
                </c:pt>
                <c:pt idx="7">
                  <c:v>-0.60442685021860854</c:v>
                </c:pt>
                <c:pt idx="8">
                  <c:v>-0.8112033605950657</c:v>
                </c:pt>
                <c:pt idx="9">
                  <c:v>-0.59126231685246466</c:v>
                </c:pt>
                <c:pt idx="10">
                  <c:v>2.4524496604900534</c:v>
                </c:pt>
                <c:pt idx="11">
                  <c:v>4.1262545743859036</c:v>
                </c:pt>
                <c:pt idx="12">
                  <c:v>3.3233872562278393</c:v>
                </c:pt>
                <c:pt idx="13">
                  <c:v>-0.82753163224347048</c:v>
                </c:pt>
                <c:pt idx="14">
                  <c:v>2.4777935266998412</c:v>
                </c:pt>
                <c:pt idx="15">
                  <c:v>5.6687833242442096</c:v>
                </c:pt>
                <c:pt idx="16">
                  <c:v>5.0925035125503939</c:v>
                </c:pt>
                <c:pt idx="17">
                  <c:v>-2.5367873184222702</c:v>
                </c:pt>
                <c:pt idx="18">
                  <c:v>-1.7814029633203106</c:v>
                </c:pt>
                <c:pt idx="19">
                  <c:v>0.18547528373650124</c:v>
                </c:pt>
                <c:pt idx="20">
                  <c:v>-4.7039835023488763</c:v>
                </c:pt>
                <c:pt idx="21">
                  <c:v>-1.1589694938978568</c:v>
                </c:pt>
                <c:pt idx="22">
                  <c:v>0.76762357101485179</c:v>
                </c:pt>
                <c:pt idx="23">
                  <c:v>0.47312972536900588</c:v>
                </c:pt>
                <c:pt idx="24">
                  <c:v>3.5818745881689011</c:v>
                </c:pt>
                <c:pt idx="25">
                  <c:v>1.6485943906598592</c:v>
                </c:pt>
                <c:pt idx="26">
                  <c:v>1.970120975911513</c:v>
                </c:pt>
                <c:pt idx="27">
                  <c:v>1.9297418190632953</c:v>
                </c:pt>
                <c:pt idx="28">
                  <c:v>1.9825837850170984</c:v>
                </c:pt>
                <c:pt idx="29">
                  <c:v>-0.63885723670001937</c:v>
                </c:pt>
                <c:pt idx="30">
                  <c:v>-1.0083599911959382</c:v>
                </c:pt>
                <c:pt idx="31">
                  <c:v>-1.7716616356534871</c:v>
                </c:pt>
                <c:pt idx="32">
                  <c:v>3.7261372715096286</c:v>
                </c:pt>
                <c:pt idx="33">
                  <c:v>1.3463794622173921</c:v>
                </c:pt>
                <c:pt idx="34">
                  <c:v>2.1974779178347887</c:v>
                </c:pt>
                <c:pt idx="35">
                  <c:v>3.1506919358473695</c:v>
                </c:pt>
                <c:pt idx="36">
                  <c:v>2.944299426003937</c:v>
                </c:pt>
                <c:pt idx="37">
                  <c:v>-3.7278055053112737</c:v>
                </c:pt>
                <c:pt idx="38">
                  <c:v>0.57160322496130078</c:v>
                </c:pt>
                <c:pt idx="39">
                  <c:v>-0.19715422820636519</c:v>
                </c:pt>
                <c:pt idx="40">
                  <c:v>-2.7893735154049963</c:v>
                </c:pt>
                <c:pt idx="41">
                  <c:v>-3.8033771259022444</c:v>
                </c:pt>
                <c:pt idx="42">
                  <c:v>-1.8550093753653627</c:v>
                </c:pt>
                <c:pt idx="43">
                  <c:v>-0.83929825876647612</c:v>
                </c:pt>
                <c:pt idx="44">
                  <c:v>-0.4089818322011638</c:v>
                </c:pt>
                <c:pt idx="45">
                  <c:v>-1.5870878431287068</c:v>
                </c:pt>
                <c:pt idx="46">
                  <c:v>-1.4167715822027702</c:v>
                </c:pt>
                <c:pt idx="47">
                  <c:v>1.275780097989049</c:v>
                </c:pt>
                <c:pt idx="48">
                  <c:v>1.3282065920986099</c:v>
                </c:pt>
                <c:pt idx="49">
                  <c:v>0.24169480774954621</c:v>
                </c:pt>
                <c:pt idx="50">
                  <c:v>1.9082069116757836</c:v>
                </c:pt>
                <c:pt idx="51">
                  <c:v>2.4812540675141861</c:v>
                </c:pt>
                <c:pt idx="52">
                  <c:v>2.5794052625806856</c:v>
                </c:pt>
                <c:pt idx="53">
                  <c:v>0.42662103789732697</c:v>
                </c:pt>
                <c:pt idx="54">
                  <c:v>3.2905844008716514</c:v>
                </c:pt>
                <c:pt idx="55">
                  <c:v>0.43295653093682773</c:v>
                </c:pt>
                <c:pt idx="56">
                  <c:v>-0.26579694821223399</c:v>
                </c:pt>
                <c:pt idx="57">
                  <c:v>-1.2688409487544163</c:v>
                </c:pt>
                <c:pt idx="58">
                  <c:v>-1.0105726025258193</c:v>
                </c:pt>
                <c:pt idx="59">
                  <c:v>-1.5397479713459532</c:v>
                </c:pt>
                <c:pt idx="60">
                  <c:v>-1.6788253533459567</c:v>
                </c:pt>
                <c:pt idx="61">
                  <c:v>-1.937694768263043E-2</c:v>
                </c:pt>
                <c:pt idx="62">
                  <c:v>-1.9175860879021229</c:v>
                </c:pt>
                <c:pt idx="63">
                  <c:v>-3.1538055540976444</c:v>
                </c:pt>
                <c:pt idx="64">
                  <c:v>-0.53086459696866939</c:v>
                </c:pt>
                <c:pt idx="65">
                  <c:v>2.3835705795230879</c:v>
                </c:pt>
                <c:pt idx="66">
                  <c:v>3.1221736455005669</c:v>
                </c:pt>
                <c:pt idx="67">
                  <c:v>1.0505118277406496</c:v>
                </c:pt>
                <c:pt idx="68">
                  <c:v>-1.7157233567971133</c:v>
                </c:pt>
                <c:pt idx="69">
                  <c:v>-0.46618135935751326</c:v>
                </c:pt>
                <c:pt idx="70">
                  <c:v>-0.70028851331166209</c:v>
                </c:pt>
                <c:pt idx="71">
                  <c:v>-4.5683111440357251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AD-4014-A119-816E343E4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50416"/>
        <c:axId val="584743856"/>
      </c:scatterChart>
      <c:valAx>
        <c:axId val="58475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743856"/>
        <c:crosses val="autoZero"/>
        <c:crossBetween val="midCat"/>
      </c:valAx>
      <c:valAx>
        <c:axId val="584743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750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065127981368426E-2"/>
          <c:y val="7.739110209709274E-2"/>
          <c:w val="0.95789173843658426"/>
          <c:h val="0.85726089857485921"/>
        </c:manualLayout>
      </c:layout>
      <c:lineChart>
        <c:grouping val="standard"/>
        <c:varyColors val="0"/>
        <c:ser>
          <c:idx val="0"/>
          <c:order val="0"/>
          <c:tx>
            <c:strRef>
              <c:f>dummy_variable!$F$1</c:f>
              <c:strCache>
                <c:ptCount val="1"/>
                <c:pt idx="0">
                  <c:v>GRP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dummy_variable!$F$2:$F$93</c:f>
              <c:numCache>
                <c:formatCode>General</c:formatCode>
                <c:ptCount val="92"/>
                <c:pt idx="0">
                  <c:v>243.6</c:v>
                </c:pt>
                <c:pt idx="1">
                  <c:v>263.19</c:v>
                </c:pt>
                <c:pt idx="2">
                  <c:v>269.89</c:v>
                </c:pt>
                <c:pt idx="3">
                  <c:v>252.88</c:v>
                </c:pt>
                <c:pt idx="4">
                  <c:v>303.45999999999998</c:v>
                </c:pt>
                <c:pt idx="5">
                  <c:v>286.29000000000002</c:v>
                </c:pt>
                <c:pt idx="6">
                  <c:v>292.27999999999997</c:v>
                </c:pt>
                <c:pt idx="7">
                  <c:v>288.72000000000003</c:v>
                </c:pt>
                <c:pt idx="8">
                  <c:v>285.7</c:v>
                </c:pt>
                <c:pt idx="9">
                  <c:v>286.01</c:v>
                </c:pt>
                <c:pt idx="10">
                  <c:v>308.58999999999997</c:v>
                </c:pt>
                <c:pt idx="11">
                  <c:v>320.57</c:v>
                </c:pt>
                <c:pt idx="12">
                  <c:v>312.67</c:v>
                </c:pt>
                <c:pt idx="13">
                  <c:v>278.58</c:v>
                </c:pt>
                <c:pt idx="14">
                  <c:v>303.06</c:v>
                </c:pt>
                <c:pt idx="15">
                  <c:v>327.22000000000003</c:v>
                </c:pt>
                <c:pt idx="16">
                  <c:v>315.14</c:v>
                </c:pt>
                <c:pt idx="17">
                  <c:v>254.39</c:v>
                </c:pt>
                <c:pt idx="18">
                  <c:v>258.73</c:v>
                </c:pt>
                <c:pt idx="19">
                  <c:v>272.35000000000002</c:v>
                </c:pt>
                <c:pt idx="20">
                  <c:v>234.26</c:v>
                </c:pt>
                <c:pt idx="21">
                  <c:v>259.35000000000002</c:v>
                </c:pt>
                <c:pt idx="22">
                  <c:v>272.67</c:v>
                </c:pt>
                <c:pt idx="23">
                  <c:v>269.02999999999997</c:v>
                </c:pt>
                <c:pt idx="24">
                  <c:v>291.72000000000003</c:v>
                </c:pt>
                <c:pt idx="25">
                  <c:v>275.29000000000002</c:v>
                </c:pt>
                <c:pt idx="26">
                  <c:v>276.38</c:v>
                </c:pt>
                <c:pt idx="27">
                  <c:v>274.68</c:v>
                </c:pt>
                <c:pt idx="28">
                  <c:v>273.7</c:v>
                </c:pt>
                <c:pt idx="29">
                  <c:v>271.83999999999997</c:v>
                </c:pt>
                <c:pt idx="30">
                  <c:v>267.63</c:v>
                </c:pt>
                <c:pt idx="31">
                  <c:v>260.45</c:v>
                </c:pt>
                <c:pt idx="32">
                  <c:v>301.67</c:v>
                </c:pt>
                <c:pt idx="33">
                  <c:v>281.60000000000002</c:v>
                </c:pt>
                <c:pt idx="34">
                  <c:v>286.82</c:v>
                </c:pt>
                <c:pt idx="35">
                  <c:v>292.87</c:v>
                </c:pt>
                <c:pt idx="36">
                  <c:v>289.83999999999997</c:v>
                </c:pt>
                <c:pt idx="37">
                  <c:v>237.74</c:v>
                </c:pt>
                <c:pt idx="38">
                  <c:v>268.69</c:v>
                </c:pt>
                <c:pt idx="39">
                  <c:v>261.45999999999998</c:v>
                </c:pt>
                <c:pt idx="40">
                  <c:v>240.68</c:v>
                </c:pt>
                <c:pt idx="41">
                  <c:v>231.89</c:v>
                </c:pt>
                <c:pt idx="42">
                  <c:v>212.18</c:v>
                </c:pt>
                <c:pt idx="43">
                  <c:v>218.16</c:v>
                </c:pt>
                <c:pt idx="44">
                  <c:v>219.96</c:v>
                </c:pt>
                <c:pt idx="45">
                  <c:v>210.24</c:v>
                </c:pt>
                <c:pt idx="46">
                  <c:v>210.17</c:v>
                </c:pt>
                <c:pt idx="47">
                  <c:v>228.25</c:v>
                </c:pt>
                <c:pt idx="48">
                  <c:v>227.32</c:v>
                </c:pt>
                <c:pt idx="49">
                  <c:v>218.16</c:v>
                </c:pt>
                <c:pt idx="50">
                  <c:v>228.92</c:v>
                </c:pt>
                <c:pt idx="51">
                  <c:v>231.79</c:v>
                </c:pt>
                <c:pt idx="52">
                  <c:v>231.19</c:v>
                </c:pt>
                <c:pt idx="53">
                  <c:v>214.32</c:v>
                </c:pt>
                <c:pt idx="54">
                  <c:v>233.76</c:v>
                </c:pt>
                <c:pt idx="55">
                  <c:v>231.12</c:v>
                </c:pt>
                <c:pt idx="56">
                  <c:v>224.72</c:v>
                </c:pt>
                <c:pt idx="57">
                  <c:v>216.19</c:v>
                </c:pt>
                <c:pt idx="58">
                  <c:v>216.75</c:v>
                </c:pt>
                <c:pt idx="59">
                  <c:v>211.68</c:v>
                </c:pt>
                <c:pt idx="60">
                  <c:v>209.41</c:v>
                </c:pt>
                <c:pt idx="61">
                  <c:v>219.99</c:v>
                </c:pt>
                <c:pt idx="62">
                  <c:v>205.17</c:v>
                </c:pt>
                <c:pt idx="63">
                  <c:v>195.25</c:v>
                </c:pt>
                <c:pt idx="64">
                  <c:v>212.45</c:v>
                </c:pt>
                <c:pt idx="65">
                  <c:v>232.21</c:v>
                </c:pt>
                <c:pt idx="66">
                  <c:v>236.31</c:v>
                </c:pt>
                <c:pt idx="67">
                  <c:v>219.91</c:v>
                </c:pt>
                <c:pt idx="68">
                  <c:v>193.84</c:v>
                </c:pt>
                <c:pt idx="69">
                  <c:v>201.3</c:v>
                </c:pt>
                <c:pt idx="70">
                  <c:v>198.4</c:v>
                </c:pt>
                <c:pt idx="71">
                  <c:v>170.74</c:v>
                </c:pt>
                <c:pt idx="72">
                  <c:v>206.61</c:v>
                </c:pt>
                <c:pt idx="73">
                  <c:v>188.68</c:v>
                </c:pt>
                <c:pt idx="74">
                  <c:v>197.64</c:v>
                </c:pt>
                <c:pt idx="75">
                  <c:v>193.16</c:v>
                </c:pt>
                <c:pt idx="76">
                  <c:v>184.74</c:v>
                </c:pt>
                <c:pt idx="77">
                  <c:v>188.88</c:v>
                </c:pt>
                <c:pt idx="78">
                  <c:v>224.85</c:v>
                </c:pt>
                <c:pt idx="79">
                  <c:v>186.91</c:v>
                </c:pt>
                <c:pt idx="80">
                  <c:v>192.65</c:v>
                </c:pt>
                <c:pt idx="81">
                  <c:v>200.88</c:v>
                </c:pt>
                <c:pt idx="82">
                  <c:v>198.88</c:v>
                </c:pt>
                <c:pt idx="83">
                  <c:v>227.61</c:v>
                </c:pt>
                <c:pt idx="84">
                  <c:v>214.15</c:v>
                </c:pt>
                <c:pt idx="85">
                  <c:v>191.91</c:v>
                </c:pt>
                <c:pt idx="86">
                  <c:v>208.17</c:v>
                </c:pt>
                <c:pt idx="87">
                  <c:v>204.2</c:v>
                </c:pt>
                <c:pt idx="88">
                  <c:v>200.61</c:v>
                </c:pt>
                <c:pt idx="89">
                  <c:v>208.56</c:v>
                </c:pt>
                <c:pt idx="90">
                  <c:v>191.74</c:v>
                </c:pt>
                <c:pt idx="91">
                  <c:v>222.07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2-4304-8529-8D1D2BB67232}"/>
            </c:ext>
          </c:extLst>
        </c:ser>
        <c:ser>
          <c:idx val="1"/>
          <c:order val="1"/>
          <c:tx>
            <c:strRef>
              <c:f>dummy_variable!$I$1</c:f>
              <c:strCache>
                <c:ptCount val="1"/>
                <c:pt idx="0">
                  <c:v>actual_output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dummy_variable!$I$2:$I$93</c:f>
              <c:numCache>
                <c:formatCode>General</c:formatCode>
                <c:ptCount val="92"/>
                <c:pt idx="0">
                  <c:v>282.39304460425376</c:v>
                </c:pt>
                <c:pt idx="1">
                  <c:v>280.99501808681015</c:v>
                </c:pt>
                <c:pt idx="2">
                  <c:v>300.55582412741563</c:v>
                </c:pt>
                <c:pt idx="3">
                  <c:v>299.13136319255739</c:v>
                </c:pt>
                <c:pt idx="4">
                  <c:v>297.70893433565266</c:v>
                </c:pt>
                <c:pt idx="5">
                  <c:v>296.2885414348151</c:v>
                </c:pt>
                <c:pt idx="6">
                  <c:v>294.87018838857864</c:v>
                </c:pt>
                <c:pt idx="7">
                  <c:v>293.45387911607605</c:v>
                </c:pt>
                <c:pt idx="8">
                  <c:v>292.03961755721593</c:v>
                </c:pt>
                <c:pt idx="9">
                  <c:v>290.62740767286573</c:v>
                </c:pt>
                <c:pt idx="10">
                  <c:v>289.21725344503204</c:v>
                </c:pt>
                <c:pt idx="11">
                  <c:v>287.80915887704845</c:v>
                </c:pt>
                <c:pt idx="12">
                  <c:v>286.40312799376107</c:v>
                </c:pt>
                <c:pt idx="13">
                  <c:v>284.99916484171985</c:v>
                </c:pt>
                <c:pt idx="14">
                  <c:v>283.59727348936957</c:v>
                </c:pt>
                <c:pt idx="15">
                  <c:v>282.19745802724532</c:v>
                </c:pt>
                <c:pt idx="16">
                  <c:v>275.07849172438682</c:v>
                </c:pt>
                <c:pt idx="17">
                  <c:v>273.69144780620275</c:v>
                </c:pt>
                <c:pt idx="18">
                  <c:v>272.30650951169451</c:v>
                </c:pt>
                <c:pt idx="19">
                  <c:v>270.923681118015</c:v>
                </c:pt>
                <c:pt idx="20">
                  <c:v>269.54296692629481</c:v>
                </c:pt>
                <c:pt idx="21">
                  <c:v>268.16437126186224</c:v>
                </c:pt>
                <c:pt idx="22">
                  <c:v>266.7878984744691</c:v>
                </c:pt>
                <c:pt idx="23">
                  <c:v>265.41355293851444</c:v>
                </c:pt>
                <c:pt idx="24">
                  <c:v>264.04133905327564</c:v>
                </c:pt>
                <c:pt idx="25">
                  <c:v>262.67126124314075</c:v>
                </c:pt>
                <c:pt idx="26">
                  <c:v>261.30332395784325</c:v>
                </c:pt>
                <c:pt idx="27">
                  <c:v>259.93753167270017</c:v>
                </c:pt>
                <c:pt idx="28">
                  <c:v>258.57388888885521</c:v>
                </c:pt>
                <c:pt idx="29">
                  <c:v>276.75410002120492</c:v>
                </c:pt>
                <c:pt idx="30">
                  <c:v>275.36452231865212</c:v>
                </c:pt>
                <c:pt idx="31">
                  <c:v>273.97704511299804</c:v>
                </c:pt>
                <c:pt idx="32">
                  <c:v>272.5916726527675</c:v>
                </c:pt>
                <c:pt idx="33">
                  <c:v>271.20840921020016</c:v>
                </c:pt>
                <c:pt idx="34">
                  <c:v>269.82725908146841</c:v>
                </c:pt>
                <c:pt idx="35">
                  <c:v>268.44822658689691</c:v>
                </c:pt>
                <c:pt idx="36">
                  <c:v>267.07131607118708</c:v>
                </c:pt>
                <c:pt idx="37">
                  <c:v>265.69653190364164</c:v>
                </c:pt>
                <c:pt idx="38">
                  <c:v>264.32387847839334</c:v>
                </c:pt>
                <c:pt idx="39">
                  <c:v>262.95336021463737</c:v>
                </c:pt>
                <c:pt idx="40">
                  <c:v>261.58498155686601</c:v>
                </c:pt>
                <c:pt idx="41">
                  <c:v>260.21874697510583</c:v>
                </c:pt>
                <c:pt idx="42">
                  <c:v>225.52032205765053</c:v>
                </c:pt>
                <c:pt idx="43">
                  <c:v>224.21367036562799</c:v>
                </c:pt>
                <c:pt idx="44">
                  <c:v>222.90929912417758</c:v>
                </c:pt>
                <c:pt idx="45">
                  <c:v>221.60721366169474</c:v>
                </c:pt>
                <c:pt idx="46">
                  <c:v>220.30741934095249</c:v>
                </c:pt>
                <c:pt idx="47">
                  <c:v>219.0099215594673</c:v>
                </c:pt>
                <c:pt idx="48">
                  <c:v>217.71472574986802</c:v>
                </c:pt>
                <c:pt idx="49">
                  <c:v>216.42183738027143</c:v>
                </c:pt>
                <c:pt idx="50">
                  <c:v>215.13126195466322</c:v>
                </c:pt>
                <c:pt idx="51">
                  <c:v>213.84300501328471</c:v>
                </c:pt>
                <c:pt idx="52">
                  <c:v>212.55707213302534</c:v>
                </c:pt>
                <c:pt idx="53">
                  <c:v>211.27346892782066</c:v>
                </c:pt>
                <c:pt idx="54">
                  <c:v>209.99220104905729</c:v>
                </c:pt>
                <c:pt idx="55">
                  <c:v>227.95698778764211</c:v>
                </c:pt>
                <c:pt idx="56">
                  <c:v>226.6461080883783</c:v>
                </c:pt>
                <c:pt idx="57">
                  <c:v>225.33749901810145</c:v>
                </c:pt>
                <c:pt idx="58">
                  <c:v>224.03116584220788</c:v>
                </c:pt>
                <c:pt idx="59">
                  <c:v>222.72711385980867</c:v>
                </c:pt>
                <c:pt idx="60">
                  <c:v>221.42534840408317</c:v>
                </c:pt>
                <c:pt idx="61">
                  <c:v>220.12587484264077</c:v>
                </c:pt>
                <c:pt idx="62">
                  <c:v>218.8286985778843</c:v>
                </c:pt>
                <c:pt idx="63">
                  <c:v>217.5338250473815</c:v>
                </c:pt>
                <c:pt idx="64">
                  <c:v>216.24125972424113</c:v>
                </c:pt>
                <c:pt idx="65">
                  <c:v>214.95100811749484</c:v>
                </c:pt>
                <c:pt idx="66">
                  <c:v>213.66307577248358</c:v>
                </c:pt>
                <c:pt idx="67">
                  <c:v>212.37746827125252</c:v>
                </c:pt>
                <c:pt idx="68">
                  <c:v>205.84591985702951</c:v>
                </c:pt>
                <c:pt idx="69">
                  <c:v>204.57463800289969</c:v>
                </c:pt>
                <c:pt idx="70">
                  <c:v>203.30572176838109</c:v>
                </c:pt>
                <c:pt idx="71">
                  <c:v>202.03917704843164</c:v>
                </c:pt>
                <c:pt idx="72">
                  <c:v>200.77500977858284</c:v>
                </c:pt>
                <c:pt idx="73">
                  <c:v>199.51322593539979</c:v>
                </c:pt>
                <c:pt idx="74">
                  <c:v>198.25383153694614</c:v>
                </c:pt>
                <c:pt idx="75">
                  <c:v>196.99683264325907</c:v>
                </c:pt>
                <c:pt idx="76">
                  <c:v>195.74223535682933</c:v>
                </c:pt>
                <c:pt idx="77">
                  <c:v>194.49004582309084</c:v>
                </c:pt>
                <c:pt idx="78">
                  <c:v>193.24027023091713</c:v>
                </c:pt>
                <c:pt idx="79">
                  <c:v>191.99291481312591</c:v>
                </c:pt>
                <c:pt idx="80">
                  <c:v>190.74798584699235</c:v>
                </c:pt>
                <c:pt idx="81">
                  <c:v>207.38225949293991</c:v>
                </c:pt>
                <c:pt idx="82">
                  <c:v>206.10813242102256</c:v>
                </c:pt>
                <c:pt idx="83">
                  <c:v>204.8363639125669</c:v>
                </c:pt>
                <c:pt idx="84">
                  <c:v>203.56695981419796</c:v>
                </c:pt>
                <c:pt idx="85">
                  <c:v>202.29992601257024</c:v>
                </c:pt>
                <c:pt idx="86">
                  <c:v>201.03526843481859</c:v>
                </c:pt>
                <c:pt idx="87">
                  <c:v>199.77299304901638</c:v>
                </c:pt>
                <c:pt idx="88">
                  <c:v>198.51310586463899</c:v>
                </c:pt>
                <c:pt idx="89">
                  <c:v>197.25561293303636</c:v>
                </c:pt>
                <c:pt idx="90">
                  <c:v>196.00052034791312</c:v>
                </c:pt>
                <c:pt idx="91">
                  <c:v>194.74783424581574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2-4304-8529-8D1D2BB67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929152"/>
        <c:axId val="717919968"/>
      </c:lineChart>
      <c:catAx>
        <c:axId val="71792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19968"/>
        <c:crosses val="autoZero"/>
        <c:auto val="1"/>
        <c:lblAlgn val="ctr"/>
        <c:lblOffset val="100"/>
        <c:noMultiLvlLbl val="0"/>
      </c:catAx>
      <c:valAx>
        <c:axId val="7179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52</xdr:row>
      <xdr:rowOff>166687</xdr:rowOff>
    </xdr:from>
    <xdr:to>
      <xdr:col>14</xdr:col>
      <xdr:colOff>447675</xdr:colOff>
      <xdr:row>67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2077A-F927-4F63-9060-76FBF993B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5</xdr:row>
      <xdr:rowOff>100012</xdr:rowOff>
    </xdr:from>
    <xdr:to>
      <xdr:col>16</xdr:col>
      <xdr:colOff>533400</xdr:colOff>
      <xdr:row>19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696224-AEE4-4097-A0D6-3E88FC8A1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238125</xdr:colOff>
      <xdr:row>21</xdr:row>
      <xdr:rowOff>14287</xdr:rowOff>
    </xdr:from>
    <xdr:to>
      <xdr:col>16</xdr:col>
      <xdr:colOff>542925</xdr:colOff>
      <xdr:row>35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95B7B3-16B9-4164-A6D0-C733C5673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7F587-2823-44C7-818E-E6A245108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333375</xdr:colOff>
      <xdr:row>3</xdr:row>
      <xdr:rowOff>57150</xdr:rowOff>
    </xdr:from>
    <xdr:to>
      <xdr:col>19</xdr:col>
      <xdr:colOff>333375</xdr:colOff>
      <xdr:row>13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7EE04F-A05F-48F6-99E5-963DDCE8D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200025</xdr:colOff>
      <xdr:row>9</xdr:row>
      <xdr:rowOff>190500</xdr:rowOff>
    </xdr:from>
    <xdr:to>
      <xdr:col>16</xdr:col>
      <xdr:colOff>200025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12BA99-2882-4A5A-9AF9-B1554723C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171450</xdr:colOff>
      <xdr:row>16</xdr:row>
      <xdr:rowOff>38100</xdr:rowOff>
    </xdr:from>
    <xdr:to>
      <xdr:col>18</xdr:col>
      <xdr:colOff>171450</xdr:colOff>
      <xdr:row>26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3FC227-4A4E-43FE-A01C-114F3CD1D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574674</xdr:colOff>
      <xdr:row>4</xdr:row>
      <xdr:rowOff>80961</xdr:rowOff>
    </xdr:from>
    <xdr:to>
      <xdr:col>29</xdr:col>
      <xdr:colOff>381000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8AAE9-52A0-46D4-A0F3-589A3EE13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workbookViewId="0">
      <selection activeCell="H14" sqref="H14"/>
    </sheetView>
  </sheetViews>
  <sheetFormatPr defaultColWidth="9.140625" defaultRowHeight="15" x14ac:dyDescent="0.25"/>
  <cols>
    <col min="1" max="1" width="16.42578125" style="1" bestFit="1" customWidth="1"/>
    <col min="2" max="2" width="10.85546875" style="1" bestFit="1" customWidth="1"/>
    <col min="3" max="16384" width="9.140625" style="1"/>
  </cols>
  <sheetData>
    <row r="3" spans="1:2" x14ac:dyDescent="0.25">
      <c r="A3" s="1" t="s">
        <v>94</v>
      </c>
      <c r="B3" s="1" t="s">
        <v>103</v>
      </c>
    </row>
    <row r="4" spans="1:2" x14ac:dyDescent="0.25">
      <c r="A4" s="1" t="s">
        <v>95</v>
      </c>
      <c r="B4" s="1" t="s">
        <v>102</v>
      </c>
    </row>
    <row r="5" spans="1:2" x14ac:dyDescent="0.25">
      <c r="A5" s="1" t="s">
        <v>96</v>
      </c>
      <c r="B5" s="1" t="s">
        <v>97</v>
      </c>
    </row>
    <row r="6" spans="1:2" x14ac:dyDescent="0.25">
      <c r="A6" s="1" t="s">
        <v>98</v>
      </c>
      <c r="B6" s="3">
        <v>39249</v>
      </c>
    </row>
    <row r="7" spans="1:2" x14ac:dyDescent="0.25">
      <c r="A7" s="1" t="s">
        <v>99</v>
      </c>
      <c r="B7" s="3">
        <v>39980</v>
      </c>
    </row>
    <row r="8" spans="1:2" x14ac:dyDescent="0.25">
      <c r="A8" s="1" t="s">
        <v>100</v>
      </c>
      <c r="B8" s="1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FC06-3038-49C0-B0CE-F0FB30E1C12C}">
  <dimension ref="A1:I18"/>
  <sheetViews>
    <sheetView workbookViewId="0">
      <selection activeCell="K9" sqref="K9"/>
    </sheetView>
  </sheetViews>
  <sheetFormatPr defaultColWidth="8.85546875" defaultRowHeight="15" x14ac:dyDescent="0.25"/>
  <cols>
    <col min="1" max="1" width="21.28515625" customWidth="1"/>
    <col min="2" max="2" width="27.42578125" customWidth="1"/>
    <col min="3" max="3" width="31.42578125" customWidth="1"/>
  </cols>
  <sheetData>
    <row r="1" spans="1:9" x14ac:dyDescent="0.25">
      <c r="A1" t="s">
        <v>104</v>
      </c>
    </row>
    <row r="2" spans="1:9" ht="15.75" thickBot="1" x14ac:dyDescent="0.3"/>
    <row r="3" spans="1:9" x14ac:dyDescent="0.25">
      <c r="A3" s="13" t="s">
        <v>105</v>
      </c>
      <c r="B3" s="13"/>
    </row>
    <row r="4" spans="1:9" x14ac:dyDescent="0.25">
      <c r="A4" s="10" t="s">
        <v>106</v>
      </c>
      <c r="B4" s="10">
        <v>0.80622531638273021</v>
      </c>
    </row>
    <row r="5" spans="1:9" x14ac:dyDescent="0.25">
      <c r="A5" s="10" t="s">
        <v>107</v>
      </c>
      <c r="B5" s="10">
        <v>0.64999926077643333</v>
      </c>
    </row>
    <row r="6" spans="1:9" x14ac:dyDescent="0.25">
      <c r="A6" s="10" t="s">
        <v>108</v>
      </c>
      <c r="B6" s="10">
        <v>0.64499925021609672</v>
      </c>
    </row>
    <row r="7" spans="1:9" x14ac:dyDescent="0.25">
      <c r="A7" s="10" t="s">
        <v>109</v>
      </c>
      <c r="B7" s="10">
        <v>21.656816259176683</v>
      </c>
    </row>
    <row r="8" spans="1:9" ht="15.75" thickBot="1" x14ac:dyDescent="0.3">
      <c r="A8" s="11" t="s">
        <v>110</v>
      </c>
      <c r="B8" s="11">
        <v>72</v>
      </c>
    </row>
    <row r="10" spans="1:9" ht="15.75" thickBot="1" x14ac:dyDescent="0.3">
      <c r="A10" t="s">
        <v>111</v>
      </c>
    </row>
    <row r="11" spans="1:9" x14ac:dyDescent="0.25">
      <c r="A11" s="12"/>
      <c r="B11" s="12" t="s">
        <v>116</v>
      </c>
      <c r="C11" s="12" t="s">
        <v>117</v>
      </c>
      <c r="D11" s="12" t="s">
        <v>118</v>
      </c>
      <c r="E11" s="12" t="s">
        <v>119</v>
      </c>
      <c r="F11" s="12" t="s">
        <v>120</v>
      </c>
    </row>
    <row r="12" spans="1:9" x14ac:dyDescent="0.25">
      <c r="A12" s="10" t="s">
        <v>112</v>
      </c>
      <c r="B12" s="10">
        <v>1</v>
      </c>
      <c r="C12" s="10">
        <v>60972.101643916016</v>
      </c>
      <c r="D12" s="10">
        <v>60972.101643916016</v>
      </c>
      <c r="E12" s="10">
        <v>129.99957758742551</v>
      </c>
      <c r="F12" s="10">
        <v>1.2900487930211559E-17</v>
      </c>
    </row>
    <row r="13" spans="1:9" x14ac:dyDescent="0.25">
      <c r="A13" s="10" t="s">
        <v>113</v>
      </c>
      <c r="B13" s="10">
        <v>70</v>
      </c>
      <c r="C13" s="10">
        <v>32831.238333861766</v>
      </c>
      <c r="D13" s="10">
        <v>469.0176904837395</v>
      </c>
      <c r="E13" s="10"/>
      <c r="F13" s="10"/>
    </row>
    <row r="14" spans="1:9" ht="15.75" thickBot="1" x14ac:dyDescent="0.3">
      <c r="A14" s="11" t="s">
        <v>114</v>
      </c>
      <c r="B14" s="11">
        <v>71</v>
      </c>
      <c r="C14" s="11">
        <v>93803.339977777781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121</v>
      </c>
      <c r="C16" s="12" t="s">
        <v>109</v>
      </c>
      <c r="D16" s="12" t="s">
        <v>122</v>
      </c>
      <c r="E16" s="12" t="s">
        <v>123</v>
      </c>
      <c r="F16" s="12" t="s">
        <v>124</v>
      </c>
      <c r="G16" s="12" t="s">
        <v>125</v>
      </c>
      <c r="H16" s="12" t="s">
        <v>126</v>
      </c>
      <c r="I16" s="12" t="s">
        <v>127</v>
      </c>
    </row>
    <row r="17" spans="1:9" x14ac:dyDescent="0.25">
      <c r="A17" s="10" t="s">
        <v>115</v>
      </c>
      <c r="B17" s="10">
        <v>302.82283646322389</v>
      </c>
      <c r="C17" s="10">
        <v>5.1582001325321212</v>
      </c>
      <c r="D17" s="10">
        <v>58.707073917771872</v>
      </c>
      <c r="E17" s="10">
        <v>2.7961126630972976E-61</v>
      </c>
      <c r="F17" s="10">
        <v>292.53513068895876</v>
      </c>
      <c r="G17" s="10">
        <v>313.11054223748903</v>
      </c>
      <c r="H17" s="10">
        <v>292.53513068895876</v>
      </c>
      <c r="I17" s="10">
        <v>313.11054223748903</v>
      </c>
    </row>
    <row r="18" spans="1:9" ht="15.75" thickBot="1" x14ac:dyDescent="0.3">
      <c r="A18" s="11" t="s">
        <v>128</v>
      </c>
      <c r="B18" s="11">
        <v>-1.400229918322722</v>
      </c>
      <c r="C18" s="11">
        <v>0.12280848739651647</v>
      </c>
      <c r="D18" s="11">
        <v>-11.401735726959538</v>
      </c>
      <c r="E18" s="11">
        <v>1.2900487930211466E-17</v>
      </c>
      <c r="F18" s="11">
        <v>-1.6451637232268184</v>
      </c>
      <c r="G18" s="11">
        <v>-1.1552961134186257</v>
      </c>
      <c r="H18" s="11">
        <v>-1.6451637232268184</v>
      </c>
      <c r="I18" s="11">
        <v>-1.1552961134186257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7"/>
  <sheetViews>
    <sheetView topLeftCell="B82" workbookViewId="0">
      <selection activeCell="E82" sqref="E82"/>
    </sheetView>
  </sheetViews>
  <sheetFormatPr defaultColWidth="9.140625" defaultRowHeight="15" x14ac:dyDescent="0.25"/>
  <cols>
    <col min="1" max="1" width="16.140625" style="1" bestFit="1" customWidth="1"/>
    <col min="2" max="2" width="11.28515625" style="7" customWidth="1"/>
    <col min="3" max="3" width="11.28515625" style="9" customWidth="1"/>
    <col min="4" max="4" width="12.140625" style="1" customWidth="1"/>
    <col min="5" max="5" width="27.140625" style="1" customWidth="1"/>
    <col min="6" max="6" width="18.42578125" style="1" customWidth="1"/>
    <col min="7" max="16384" width="9.140625" style="1"/>
  </cols>
  <sheetData>
    <row r="1" spans="1:7" x14ac:dyDescent="0.25">
      <c r="A1" s="2" t="s">
        <v>0</v>
      </c>
      <c r="B1" s="6"/>
      <c r="C1" s="8"/>
      <c r="D1" s="2" t="s">
        <v>1</v>
      </c>
      <c r="E1" s="2" t="s">
        <v>129</v>
      </c>
      <c r="F1" s="2" t="s">
        <v>130</v>
      </c>
      <c r="G1" s="2" t="s">
        <v>131</v>
      </c>
    </row>
    <row r="2" spans="1:7" x14ac:dyDescent="0.25">
      <c r="A2" s="1" t="s">
        <v>2</v>
      </c>
      <c r="B2" s="7" t="str">
        <f>TRIM(LEFT(A2,SEARCH("(",A2)-1))</f>
        <v>17-Jun-2007</v>
      </c>
      <c r="C2" s="9">
        <v>1</v>
      </c>
      <c r="D2" s="1">
        <v>243.6</v>
      </c>
      <c r="E2" s="1">
        <f>-1.4*C1+302.82</f>
        <v>302.82</v>
      </c>
      <c r="F2" s="1">
        <f t="shared" ref="F2:F65" si="0">ABS(D2-E2)/D2</f>
        <v>0.24310344827586208</v>
      </c>
      <c r="G2" s="1">
        <f>POWER(D2,0.7)</f>
        <v>46.846170937351211</v>
      </c>
    </row>
    <row r="3" spans="1:7" x14ac:dyDescent="0.25">
      <c r="A3" s="1" t="s">
        <v>3</v>
      </c>
      <c r="B3" s="7" t="str">
        <f t="shared" ref="B3:B66" si="1">TRIM(LEFT(A3,SEARCH("(",A3)-1))</f>
        <v>24-Jun-2007</v>
      </c>
      <c r="C3" s="9">
        <v>2</v>
      </c>
      <c r="D3" s="1">
        <v>263.19</v>
      </c>
      <c r="E3" s="1">
        <f t="shared" ref="E3:E66" si="2">-1.4*C2+302.82</f>
        <v>301.42</v>
      </c>
      <c r="F3" s="1">
        <f t="shared" si="0"/>
        <v>0.14525627873399452</v>
      </c>
      <c r="G3" s="1">
        <f t="shared" ref="G3:G66" si="3">POWER(D3,0.7)</f>
        <v>49.45253612297693</v>
      </c>
    </row>
    <row r="4" spans="1:7" x14ac:dyDescent="0.25">
      <c r="A4" s="1" t="s">
        <v>4</v>
      </c>
      <c r="B4" s="7" t="str">
        <f t="shared" si="1"/>
        <v>01-Jul-2007</v>
      </c>
      <c r="C4" s="9">
        <v>3</v>
      </c>
      <c r="D4" s="1">
        <v>269.89</v>
      </c>
      <c r="E4" s="1">
        <f t="shared" si="2"/>
        <v>300.02</v>
      </c>
      <c r="F4" s="1">
        <f t="shared" si="0"/>
        <v>0.11163807477120308</v>
      </c>
      <c r="G4" s="1">
        <f t="shared" si="3"/>
        <v>50.330443269150699</v>
      </c>
    </row>
    <row r="5" spans="1:7" x14ac:dyDescent="0.25">
      <c r="A5" s="1" t="s">
        <v>5</v>
      </c>
      <c r="B5" s="7" t="str">
        <f t="shared" si="1"/>
        <v>08-Jul-2007</v>
      </c>
      <c r="C5" s="9">
        <v>4</v>
      </c>
      <c r="D5" s="1">
        <v>252.88</v>
      </c>
      <c r="E5" s="1">
        <f t="shared" si="2"/>
        <v>298.62</v>
      </c>
      <c r="F5" s="1">
        <f t="shared" si="0"/>
        <v>0.1808763049667827</v>
      </c>
      <c r="G5" s="1">
        <f t="shared" si="3"/>
        <v>48.088379021409963</v>
      </c>
    </row>
    <row r="6" spans="1:7" x14ac:dyDescent="0.25">
      <c r="A6" s="1" t="s">
        <v>6</v>
      </c>
      <c r="B6" s="7" t="str">
        <f t="shared" si="1"/>
        <v>15-Jul-2007</v>
      </c>
      <c r="C6" s="9">
        <v>5</v>
      </c>
      <c r="D6" s="1">
        <v>303.45999999999998</v>
      </c>
      <c r="E6" s="1">
        <f t="shared" si="2"/>
        <v>297.21999999999997</v>
      </c>
      <c r="F6" s="1">
        <f t="shared" si="0"/>
        <v>2.0562841890199728E-2</v>
      </c>
      <c r="G6" s="1">
        <f t="shared" si="3"/>
        <v>54.635008809635373</v>
      </c>
    </row>
    <row r="7" spans="1:7" x14ac:dyDescent="0.25">
      <c r="A7" s="1" t="s">
        <v>7</v>
      </c>
      <c r="B7" s="7" t="str">
        <f t="shared" si="1"/>
        <v>22-Jul-2007</v>
      </c>
      <c r="C7" s="9">
        <v>6</v>
      </c>
      <c r="D7" s="1">
        <v>286.29000000000002</v>
      </c>
      <c r="E7" s="1">
        <f t="shared" si="2"/>
        <v>295.82</v>
      </c>
      <c r="F7" s="1">
        <f t="shared" si="0"/>
        <v>3.3287924831464498E-2</v>
      </c>
      <c r="G7" s="1">
        <f t="shared" si="3"/>
        <v>52.452274455751024</v>
      </c>
    </row>
    <row r="8" spans="1:7" x14ac:dyDescent="0.25">
      <c r="A8" s="1" t="s">
        <v>8</v>
      </c>
      <c r="B8" s="7" t="str">
        <f t="shared" si="1"/>
        <v>29-Jul-2007</v>
      </c>
      <c r="C8" s="9">
        <v>7</v>
      </c>
      <c r="D8" s="1">
        <v>292.27999999999997</v>
      </c>
      <c r="E8" s="1">
        <f t="shared" si="2"/>
        <v>294.42</v>
      </c>
      <c r="F8" s="1">
        <f t="shared" si="0"/>
        <v>7.3217462706994781E-3</v>
      </c>
      <c r="G8" s="1">
        <f t="shared" si="3"/>
        <v>53.21810046822327</v>
      </c>
    </row>
    <row r="9" spans="1:7" x14ac:dyDescent="0.25">
      <c r="A9" s="1" t="s">
        <v>9</v>
      </c>
      <c r="B9" s="7" t="str">
        <f t="shared" si="1"/>
        <v>05-Aug-2007</v>
      </c>
      <c r="C9" s="9">
        <v>8</v>
      </c>
      <c r="D9" s="1">
        <v>288.72000000000003</v>
      </c>
      <c r="E9" s="1">
        <f t="shared" si="2"/>
        <v>293.02</v>
      </c>
      <c r="F9" s="1">
        <f t="shared" si="0"/>
        <v>1.489332224993057E-2</v>
      </c>
      <c r="G9" s="1">
        <f t="shared" si="3"/>
        <v>52.763525772358179</v>
      </c>
    </row>
    <row r="10" spans="1:7" x14ac:dyDescent="0.25">
      <c r="A10" s="1" t="s">
        <v>10</v>
      </c>
      <c r="B10" s="7" t="str">
        <f t="shared" si="1"/>
        <v>12-Aug-2007</v>
      </c>
      <c r="C10" s="9">
        <v>9</v>
      </c>
      <c r="D10" s="1">
        <v>285.7</v>
      </c>
      <c r="E10" s="1">
        <f t="shared" si="2"/>
        <v>291.62</v>
      </c>
      <c r="F10" s="1">
        <f t="shared" si="0"/>
        <v>2.0721036051802647E-2</v>
      </c>
      <c r="G10" s="1">
        <f t="shared" si="3"/>
        <v>52.376583750895719</v>
      </c>
    </row>
    <row r="11" spans="1:7" x14ac:dyDescent="0.25">
      <c r="A11" s="1" t="s">
        <v>11</v>
      </c>
      <c r="B11" s="7" t="str">
        <f t="shared" si="1"/>
        <v>19-Aug-2007</v>
      </c>
      <c r="C11" s="9">
        <v>10</v>
      </c>
      <c r="D11" s="1">
        <v>286.01</v>
      </c>
      <c r="E11" s="1">
        <f t="shared" si="2"/>
        <v>290.21999999999997</v>
      </c>
      <c r="F11" s="1">
        <f t="shared" si="0"/>
        <v>1.4719765043180238E-2</v>
      </c>
      <c r="G11" s="1">
        <f t="shared" si="3"/>
        <v>52.416359283552318</v>
      </c>
    </row>
    <row r="12" spans="1:7" x14ac:dyDescent="0.25">
      <c r="A12" s="1" t="s">
        <v>12</v>
      </c>
      <c r="B12" s="7" t="str">
        <f t="shared" si="1"/>
        <v>26-Aug-2007</v>
      </c>
      <c r="C12" s="9">
        <v>11</v>
      </c>
      <c r="D12" s="1">
        <v>308.58999999999997</v>
      </c>
      <c r="E12" s="1">
        <f t="shared" si="2"/>
        <v>288.82</v>
      </c>
      <c r="F12" s="1">
        <f t="shared" si="0"/>
        <v>6.4065588645127791E-2</v>
      </c>
      <c r="G12" s="1">
        <f t="shared" si="3"/>
        <v>55.279905749808833</v>
      </c>
    </row>
    <row r="13" spans="1:7" x14ac:dyDescent="0.25">
      <c r="A13" s="1" t="s">
        <v>13</v>
      </c>
      <c r="B13" s="7" t="str">
        <f t="shared" si="1"/>
        <v>02-Sep-2007</v>
      </c>
      <c r="C13" s="9">
        <v>12</v>
      </c>
      <c r="D13" s="1">
        <v>320.57</v>
      </c>
      <c r="E13" s="1">
        <f t="shared" si="2"/>
        <v>287.42</v>
      </c>
      <c r="F13" s="1">
        <f t="shared" si="0"/>
        <v>0.10340955173597023</v>
      </c>
      <c r="G13" s="1">
        <f t="shared" si="3"/>
        <v>56.773545152618674</v>
      </c>
    </row>
    <row r="14" spans="1:7" x14ac:dyDescent="0.25">
      <c r="A14" s="1" t="s">
        <v>14</v>
      </c>
      <c r="B14" s="7" t="str">
        <f t="shared" si="1"/>
        <v>09-Sep-2007</v>
      </c>
      <c r="C14" s="9">
        <v>13</v>
      </c>
      <c r="D14" s="1">
        <v>312.67</v>
      </c>
      <c r="E14" s="1">
        <f t="shared" si="2"/>
        <v>286.02</v>
      </c>
      <c r="F14" s="1">
        <f t="shared" si="0"/>
        <v>8.5233632903700493E-2</v>
      </c>
      <c r="G14" s="1">
        <f t="shared" si="3"/>
        <v>55.790512323374607</v>
      </c>
    </row>
    <row r="15" spans="1:7" x14ac:dyDescent="0.25">
      <c r="A15" s="1" t="s">
        <v>15</v>
      </c>
      <c r="B15" s="7" t="str">
        <f t="shared" si="1"/>
        <v>16-Sep-2007</v>
      </c>
      <c r="C15" s="9">
        <v>14</v>
      </c>
      <c r="D15" s="1">
        <v>278.58</v>
      </c>
      <c r="E15" s="1">
        <f t="shared" si="2"/>
        <v>284.62</v>
      </c>
      <c r="F15" s="1">
        <f t="shared" si="0"/>
        <v>2.1681384162538665E-2</v>
      </c>
      <c r="G15" s="1">
        <f t="shared" si="3"/>
        <v>51.459427923817294</v>
      </c>
    </row>
    <row r="16" spans="1:7" x14ac:dyDescent="0.25">
      <c r="A16" s="1" t="s">
        <v>16</v>
      </c>
      <c r="B16" s="7" t="str">
        <f t="shared" si="1"/>
        <v>23-Sep-2007</v>
      </c>
      <c r="C16" s="9">
        <v>15</v>
      </c>
      <c r="D16" s="1">
        <v>303.06</v>
      </c>
      <c r="E16" s="1">
        <f t="shared" si="2"/>
        <v>283.21999999999997</v>
      </c>
      <c r="F16" s="1">
        <f t="shared" si="0"/>
        <v>6.5465584372731575E-2</v>
      </c>
      <c r="G16" s="1">
        <f t="shared" si="3"/>
        <v>54.584587571674597</v>
      </c>
    </row>
    <row r="17" spans="1:7" x14ac:dyDescent="0.25">
      <c r="A17" s="1" t="s">
        <v>17</v>
      </c>
      <c r="B17" s="7" t="str">
        <f t="shared" si="1"/>
        <v>30-Sep-2007</v>
      </c>
      <c r="C17" s="9">
        <v>16</v>
      </c>
      <c r="D17" s="1">
        <v>327.22000000000003</v>
      </c>
      <c r="E17" s="1">
        <f t="shared" si="2"/>
        <v>281.82</v>
      </c>
      <c r="F17" s="1">
        <f t="shared" si="0"/>
        <v>0.13874457551494418</v>
      </c>
      <c r="G17" s="1">
        <f t="shared" si="3"/>
        <v>57.595411858132962</v>
      </c>
    </row>
    <row r="18" spans="1:7" x14ac:dyDescent="0.25">
      <c r="A18" s="1" t="s">
        <v>18</v>
      </c>
      <c r="B18" s="7" t="str">
        <f t="shared" si="1"/>
        <v>07-Oct-2007</v>
      </c>
      <c r="C18" s="9">
        <v>17</v>
      </c>
      <c r="D18" s="1">
        <v>315.14</v>
      </c>
      <c r="E18" s="1">
        <f t="shared" si="2"/>
        <v>280.42</v>
      </c>
      <c r="F18" s="1">
        <f t="shared" si="0"/>
        <v>0.11017325633051968</v>
      </c>
      <c r="G18" s="1">
        <f t="shared" si="3"/>
        <v>56.098657915842537</v>
      </c>
    </row>
    <row r="19" spans="1:7" x14ac:dyDescent="0.25">
      <c r="A19" s="1" t="s">
        <v>19</v>
      </c>
      <c r="B19" s="7" t="str">
        <f t="shared" si="1"/>
        <v>14-Oct-2007</v>
      </c>
      <c r="C19" s="9">
        <v>18</v>
      </c>
      <c r="D19" s="1">
        <v>254.39</v>
      </c>
      <c r="E19" s="1">
        <f t="shared" si="2"/>
        <v>279.02</v>
      </c>
      <c r="F19" s="1">
        <f t="shared" si="0"/>
        <v>9.6819843547309242E-2</v>
      </c>
      <c r="G19" s="1">
        <f t="shared" si="3"/>
        <v>48.289201573783863</v>
      </c>
    </row>
    <row r="20" spans="1:7" x14ac:dyDescent="0.25">
      <c r="A20" s="1" t="s">
        <v>20</v>
      </c>
      <c r="B20" s="7" t="str">
        <f t="shared" si="1"/>
        <v>21-Oct-2007</v>
      </c>
      <c r="C20" s="9">
        <v>19</v>
      </c>
      <c r="D20" s="1">
        <v>258.73</v>
      </c>
      <c r="E20" s="1">
        <f t="shared" si="2"/>
        <v>277.62</v>
      </c>
      <c r="F20" s="1">
        <f t="shared" si="0"/>
        <v>7.3010474239554687E-2</v>
      </c>
      <c r="G20" s="1">
        <f t="shared" si="3"/>
        <v>48.86442041779982</v>
      </c>
    </row>
    <row r="21" spans="1:7" x14ac:dyDescent="0.25">
      <c r="A21" s="1" t="s">
        <v>21</v>
      </c>
      <c r="B21" s="7" t="str">
        <f t="shared" si="1"/>
        <v>28-Oct-2007</v>
      </c>
      <c r="C21" s="9">
        <v>20</v>
      </c>
      <c r="D21" s="1">
        <v>272.35000000000002</v>
      </c>
      <c r="E21" s="1">
        <f t="shared" si="2"/>
        <v>276.21999999999997</v>
      </c>
      <c r="F21" s="1">
        <f t="shared" si="0"/>
        <v>1.4209656691756738E-2</v>
      </c>
      <c r="G21" s="1">
        <f t="shared" si="3"/>
        <v>50.65113315377063</v>
      </c>
    </row>
    <row r="22" spans="1:7" x14ac:dyDescent="0.25">
      <c r="A22" s="1" t="s">
        <v>22</v>
      </c>
      <c r="B22" s="7" t="str">
        <f t="shared" si="1"/>
        <v>04-Nov-2007</v>
      </c>
      <c r="C22" s="9">
        <v>21</v>
      </c>
      <c r="D22" s="1">
        <v>234.26</v>
      </c>
      <c r="E22" s="1">
        <f t="shared" si="2"/>
        <v>274.82</v>
      </c>
      <c r="F22" s="1">
        <f t="shared" si="0"/>
        <v>0.17314095449500558</v>
      </c>
      <c r="G22" s="1">
        <f t="shared" si="3"/>
        <v>45.581508856599243</v>
      </c>
    </row>
    <row r="23" spans="1:7" x14ac:dyDescent="0.25">
      <c r="A23" s="1" t="s">
        <v>23</v>
      </c>
      <c r="B23" s="7" t="str">
        <f t="shared" si="1"/>
        <v>11-Nov-2007</v>
      </c>
      <c r="C23" s="9">
        <v>22</v>
      </c>
      <c r="D23" s="1">
        <v>259.35000000000002</v>
      </c>
      <c r="E23" s="1">
        <f t="shared" si="2"/>
        <v>273.42</v>
      </c>
      <c r="F23" s="1">
        <f t="shared" si="0"/>
        <v>5.4251012145748956E-2</v>
      </c>
      <c r="G23" s="1">
        <f t="shared" si="3"/>
        <v>48.94635735396426</v>
      </c>
    </row>
    <row r="24" spans="1:7" x14ac:dyDescent="0.25">
      <c r="A24" s="1" t="s">
        <v>24</v>
      </c>
      <c r="B24" s="7" t="str">
        <f t="shared" si="1"/>
        <v>18-Nov-2007</v>
      </c>
      <c r="C24" s="9">
        <v>23</v>
      </c>
      <c r="D24" s="1">
        <v>272.67</v>
      </c>
      <c r="E24" s="1">
        <f t="shared" si="2"/>
        <v>272.02</v>
      </c>
      <c r="F24" s="1">
        <f t="shared" si="0"/>
        <v>2.3838339384605351E-3</v>
      </c>
      <c r="G24" s="1">
        <f t="shared" si="3"/>
        <v>50.692784907790966</v>
      </c>
    </row>
    <row r="25" spans="1:7" x14ac:dyDescent="0.25">
      <c r="A25" s="1" t="s">
        <v>25</v>
      </c>
      <c r="B25" s="7" t="str">
        <f t="shared" si="1"/>
        <v>25-Nov-2007</v>
      </c>
      <c r="C25" s="9">
        <v>24</v>
      </c>
      <c r="D25" s="1">
        <v>269.02999999999997</v>
      </c>
      <c r="E25" s="1">
        <f t="shared" si="2"/>
        <v>270.62</v>
      </c>
      <c r="F25" s="1">
        <f t="shared" si="0"/>
        <v>5.9101215477828936E-3</v>
      </c>
      <c r="G25" s="1">
        <f t="shared" si="3"/>
        <v>50.218125551059117</v>
      </c>
    </row>
    <row r="26" spans="1:7" x14ac:dyDescent="0.25">
      <c r="A26" s="1" t="s">
        <v>26</v>
      </c>
      <c r="B26" s="7" t="str">
        <f t="shared" si="1"/>
        <v>02-Dec-2007</v>
      </c>
      <c r="C26" s="9">
        <v>25</v>
      </c>
      <c r="D26" s="1">
        <v>291.72000000000003</v>
      </c>
      <c r="E26" s="1">
        <f t="shared" si="2"/>
        <v>269.22000000000003</v>
      </c>
      <c r="F26" s="1">
        <f t="shared" si="0"/>
        <v>7.7128753599341821E-2</v>
      </c>
      <c r="G26" s="1">
        <f t="shared" si="3"/>
        <v>53.146704902773003</v>
      </c>
    </row>
    <row r="27" spans="1:7" x14ac:dyDescent="0.25">
      <c r="A27" s="1" t="s">
        <v>27</v>
      </c>
      <c r="B27" s="7" t="str">
        <f t="shared" si="1"/>
        <v>09-Dec-2007</v>
      </c>
      <c r="C27" s="9">
        <v>26</v>
      </c>
      <c r="D27" s="1">
        <v>275.29000000000002</v>
      </c>
      <c r="E27" s="1">
        <f t="shared" si="2"/>
        <v>267.82</v>
      </c>
      <c r="F27" s="1">
        <f t="shared" si="0"/>
        <v>2.7135021250317942E-2</v>
      </c>
      <c r="G27" s="1">
        <f t="shared" si="3"/>
        <v>51.033259194177958</v>
      </c>
    </row>
    <row r="28" spans="1:7" x14ac:dyDescent="0.25">
      <c r="A28" s="1" t="s">
        <v>28</v>
      </c>
      <c r="B28" s="7" t="str">
        <f t="shared" si="1"/>
        <v>16-Dec-2007</v>
      </c>
      <c r="C28" s="9">
        <v>27</v>
      </c>
      <c r="D28" s="1">
        <v>276.38</v>
      </c>
      <c r="E28" s="1">
        <f t="shared" si="2"/>
        <v>266.42</v>
      </c>
      <c r="F28" s="1">
        <f t="shared" si="0"/>
        <v>3.6037339894348284E-2</v>
      </c>
      <c r="G28" s="1">
        <f t="shared" si="3"/>
        <v>51.174620268343602</v>
      </c>
    </row>
    <row r="29" spans="1:7" x14ac:dyDescent="0.25">
      <c r="A29" s="1" t="s">
        <v>29</v>
      </c>
      <c r="B29" s="7" t="str">
        <f t="shared" si="1"/>
        <v>23-Dec-2007</v>
      </c>
      <c r="C29" s="9">
        <v>28</v>
      </c>
      <c r="D29" s="1">
        <v>274.68</v>
      </c>
      <c r="E29" s="1">
        <f t="shared" si="2"/>
        <v>265.02</v>
      </c>
      <c r="F29" s="1">
        <f t="shared" si="0"/>
        <v>3.5168195718654524E-2</v>
      </c>
      <c r="G29" s="1">
        <f t="shared" si="3"/>
        <v>50.954075600409382</v>
      </c>
    </row>
    <row r="30" spans="1:7" x14ac:dyDescent="0.25">
      <c r="A30" s="1" t="s">
        <v>30</v>
      </c>
      <c r="B30" s="7" t="str">
        <f t="shared" si="1"/>
        <v>30-Dec-2007</v>
      </c>
      <c r="C30" s="9">
        <v>29</v>
      </c>
      <c r="D30" s="1">
        <v>273.7</v>
      </c>
      <c r="E30" s="1">
        <f t="shared" si="2"/>
        <v>263.62</v>
      </c>
      <c r="F30" s="1">
        <f t="shared" si="0"/>
        <v>3.6828644501278714E-2</v>
      </c>
      <c r="G30" s="1">
        <f t="shared" si="3"/>
        <v>50.826752055277183</v>
      </c>
    </row>
    <row r="31" spans="1:7" x14ac:dyDescent="0.25">
      <c r="A31" s="1" t="s">
        <v>31</v>
      </c>
      <c r="B31" s="7" t="str">
        <f t="shared" si="1"/>
        <v>06-Jan-2008</v>
      </c>
      <c r="C31" s="9">
        <v>30</v>
      </c>
      <c r="D31" s="1">
        <v>271.83999999999997</v>
      </c>
      <c r="E31" s="1">
        <f t="shared" si="2"/>
        <v>262.22000000000003</v>
      </c>
      <c r="F31" s="1">
        <f t="shared" si="0"/>
        <v>3.5388463802236418E-2</v>
      </c>
      <c r="G31" s="1">
        <f t="shared" si="3"/>
        <v>50.584720310677142</v>
      </c>
    </row>
    <row r="32" spans="1:7" x14ac:dyDescent="0.25">
      <c r="A32" s="1" t="s">
        <v>32</v>
      </c>
      <c r="B32" s="7" t="str">
        <f t="shared" si="1"/>
        <v>13-Jan-2008</v>
      </c>
      <c r="C32" s="9">
        <v>31</v>
      </c>
      <c r="D32" s="1">
        <v>267.63</v>
      </c>
      <c r="E32" s="1">
        <f t="shared" si="2"/>
        <v>260.82</v>
      </c>
      <c r="F32" s="1">
        <f t="shared" si="0"/>
        <v>2.5445577850016825E-2</v>
      </c>
      <c r="G32" s="1">
        <f t="shared" si="3"/>
        <v>50.035052045095213</v>
      </c>
    </row>
    <row r="33" spans="1:7" x14ac:dyDescent="0.25">
      <c r="A33" s="1" t="s">
        <v>33</v>
      </c>
      <c r="B33" s="7" t="str">
        <f t="shared" si="1"/>
        <v>20-Jan-2008</v>
      </c>
      <c r="C33" s="9">
        <v>32</v>
      </c>
      <c r="D33" s="1">
        <v>260.45</v>
      </c>
      <c r="E33" s="1">
        <f t="shared" si="2"/>
        <v>259.42</v>
      </c>
      <c r="F33" s="1">
        <f t="shared" si="0"/>
        <v>3.9546937991935989E-3</v>
      </c>
      <c r="G33" s="1">
        <f t="shared" si="3"/>
        <v>49.091584889551662</v>
      </c>
    </row>
    <row r="34" spans="1:7" x14ac:dyDescent="0.25">
      <c r="A34" s="1" t="s">
        <v>34</v>
      </c>
      <c r="B34" s="7" t="str">
        <f t="shared" si="1"/>
        <v>27-Jan-2008</v>
      </c>
      <c r="C34" s="9">
        <v>33</v>
      </c>
      <c r="D34" s="1">
        <v>301.67</v>
      </c>
      <c r="E34" s="1">
        <f t="shared" si="2"/>
        <v>258.02</v>
      </c>
      <c r="F34" s="1">
        <f t="shared" si="0"/>
        <v>0.14469453376205799</v>
      </c>
      <c r="G34" s="1">
        <f t="shared" si="3"/>
        <v>54.409218285628775</v>
      </c>
    </row>
    <row r="35" spans="1:7" x14ac:dyDescent="0.25">
      <c r="A35" s="1" t="s">
        <v>35</v>
      </c>
      <c r="B35" s="7" t="str">
        <f t="shared" si="1"/>
        <v>03-Feb-2008</v>
      </c>
      <c r="C35" s="9">
        <v>34</v>
      </c>
      <c r="D35" s="1">
        <v>281.60000000000002</v>
      </c>
      <c r="E35" s="1">
        <f t="shared" si="2"/>
        <v>256.62</v>
      </c>
      <c r="F35" s="1">
        <f t="shared" si="0"/>
        <v>8.8707386363636426E-2</v>
      </c>
      <c r="G35" s="1">
        <f t="shared" si="3"/>
        <v>51.849294965250529</v>
      </c>
    </row>
    <row r="36" spans="1:7" x14ac:dyDescent="0.25">
      <c r="A36" s="1" t="s">
        <v>36</v>
      </c>
      <c r="B36" s="7" t="str">
        <f t="shared" si="1"/>
        <v>10-Feb-2008</v>
      </c>
      <c r="C36" s="9">
        <v>35</v>
      </c>
      <c r="D36" s="1">
        <v>286.82</v>
      </c>
      <c r="E36" s="1">
        <f t="shared" si="2"/>
        <v>255.22</v>
      </c>
      <c r="F36" s="1">
        <f t="shared" si="0"/>
        <v>0.11017362805941007</v>
      </c>
      <c r="G36" s="1">
        <f t="shared" si="3"/>
        <v>52.520227909781923</v>
      </c>
    </row>
    <row r="37" spans="1:7" x14ac:dyDescent="0.25">
      <c r="A37" s="1" t="s">
        <v>37</v>
      </c>
      <c r="B37" s="7" t="str">
        <f t="shared" si="1"/>
        <v>17-Feb-2008</v>
      </c>
      <c r="C37" s="9">
        <v>36</v>
      </c>
      <c r="D37" s="1">
        <v>292.87</v>
      </c>
      <c r="E37" s="1">
        <f t="shared" si="2"/>
        <v>253.82</v>
      </c>
      <c r="F37" s="1">
        <f t="shared" si="0"/>
        <v>0.13333560965616148</v>
      </c>
      <c r="G37" s="1">
        <f t="shared" si="3"/>
        <v>53.293276416708501</v>
      </c>
    </row>
    <row r="38" spans="1:7" x14ac:dyDescent="0.25">
      <c r="A38" s="1" t="s">
        <v>38</v>
      </c>
      <c r="B38" s="7" t="str">
        <f t="shared" si="1"/>
        <v>24-Feb-2008</v>
      </c>
      <c r="C38" s="9">
        <v>37</v>
      </c>
      <c r="D38" s="1">
        <v>289.83999999999997</v>
      </c>
      <c r="E38" s="1">
        <f t="shared" si="2"/>
        <v>252.42</v>
      </c>
      <c r="F38" s="1">
        <f t="shared" si="0"/>
        <v>0.12910571349710181</v>
      </c>
      <c r="G38" s="1">
        <f t="shared" si="3"/>
        <v>52.906718395779066</v>
      </c>
    </row>
    <row r="39" spans="1:7" x14ac:dyDescent="0.25">
      <c r="A39" s="1" t="s">
        <v>39</v>
      </c>
      <c r="B39" s="7" t="str">
        <f t="shared" si="1"/>
        <v>02-Mar-2008</v>
      </c>
      <c r="C39" s="9">
        <v>38</v>
      </c>
      <c r="D39" s="1">
        <v>237.74</v>
      </c>
      <c r="E39" s="1">
        <f t="shared" si="2"/>
        <v>251.01999999999998</v>
      </c>
      <c r="F39" s="1">
        <f t="shared" si="0"/>
        <v>5.5859342138470484E-2</v>
      </c>
      <c r="G39" s="1">
        <f t="shared" si="3"/>
        <v>46.054447953377846</v>
      </c>
    </row>
    <row r="40" spans="1:7" x14ac:dyDescent="0.25">
      <c r="A40" s="1" t="s">
        <v>40</v>
      </c>
      <c r="B40" s="7" t="str">
        <f t="shared" si="1"/>
        <v>09-Mar-2008</v>
      </c>
      <c r="C40" s="9">
        <v>39</v>
      </c>
      <c r="D40" s="1">
        <v>268.69</v>
      </c>
      <c r="E40" s="1">
        <f t="shared" si="2"/>
        <v>249.62</v>
      </c>
      <c r="F40" s="1">
        <f t="shared" si="0"/>
        <v>7.097398488964976E-2</v>
      </c>
      <c r="G40" s="1">
        <f t="shared" si="3"/>
        <v>50.173691172564418</v>
      </c>
    </row>
    <row r="41" spans="1:7" x14ac:dyDescent="0.25">
      <c r="A41" s="1" t="s">
        <v>41</v>
      </c>
      <c r="B41" s="7" t="str">
        <f t="shared" si="1"/>
        <v>16-Mar-2008</v>
      </c>
      <c r="C41" s="9">
        <v>40</v>
      </c>
      <c r="D41" s="1">
        <v>261.45999999999998</v>
      </c>
      <c r="E41" s="1">
        <f t="shared" si="2"/>
        <v>248.22</v>
      </c>
      <c r="F41" s="1">
        <f t="shared" si="0"/>
        <v>5.0638721028073055E-2</v>
      </c>
      <c r="G41" s="1">
        <f t="shared" si="3"/>
        <v>49.224768208310742</v>
      </c>
    </row>
    <row r="42" spans="1:7" x14ac:dyDescent="0.25">
      <c r="A42" s="1" t="s">
        <v>42</v>
      </c>
      <c r="B42" s="7" t="str">
        <f t="shared" si="1"/>
        <v>23-Mar-2008</v>
      </c>
      <c r="C42" s="9">
        <v>41</v>
      </c>
      <c r="D42" s="1">
        <v>240.68</v>
      </c>
      <c r="E42" s="1">
        <f t="shared" si="2"/>
        <v>246.82</v>
      </c>
      <c r="F42" s="1">
        <f t="shared" si="0"/>
        <v>2.5511052019278654E-2</v>
      </c>
      <c r="G42" s="1">
        <f t="shared" si="3"/>
        <v>46.452383410026108</v>
      </c>
    </row>
    <row r="43" spans="1:7" x14ac:dyDescent="0.25">
      <c r="A43" s="1" t="s">
        <v>43</v>
      </c>
      <c r="B43" s="7" t="str">
        <f t="shared" si="1"/>
        <v>30-Mar-2008</v>
      </c>
      <c r="C43" s="9">
        <v>42</v>
      </c>
      <c r="D43" s="1">
        <v>231.89</v>
      </c>
      <c r="E43" s="1">
        <f t="shared" si="2"/>
        <v>245.42</v>
      </c>
      <c r="F43" s="1">
        <f t="shared" si="0"/>
        <v>5.8346629867609648E-2</v>
      </c>
      <c r="G43" s="1">
        <f t="shared" si="3"/>
        <v>45.258214288442858</v>
      </c>
    </row>
    <row r="44" spans="1:7" x14ac:dyDescent="0.25">
      <c r="A44" s="1" t="s">
        <v>44</v>
      </c>
      <c r="B44" s="7" t="str">
        <f t="shared" si="1"/>
        <v>06-Apr-2008</v>
      </c>
      <c r="C44" s="9">
        <v>43</v>
      </c>
      <c r="D44" s="1">
        <v>212.18</v>
      </c>
      <c r="E44" s="1">
        <f t="shared" si="2"/>
        <v>244.01999999999998</v>
      </c>
      <c r="F44" s="1">
        <f t="shared" si="0"/>
        <v>0.15006126873409356</v>
      </c>
      <c r="G44" s="1">
        <f t="shared" si="3"/>
        <v>42.529777588085665</v>
      </c>
    </row>
    <row r="45" spans="1:7" x14ac:dyDescent="0.25">
      <c r="A45" s="1" t="s">
        <v>45</v>
      </c>
      <c r="B45" s="7" t="str">
        <f t="shared" si="1"/>
        <v>13-Apr-2008</v>
      </c>
      <c r="C45" s="9">
        <v>44</v>
      </c>
      <c r="D45" s="1">
        <v>218.16</v>
      </c>
      <c r="E45" s="1">
        <f t="shared" si="2"/>
        <v>242.62</v>
      </c>
      <c r="F45" s="1">
        <f t="shared" si="0"/>
        <v>0.11211954528786215</v>
      </c>
      <c r="G45" s="1">
        <f t="shared" si="3"/>
        <v>43.365323193598542</v>
      </c>
    </row>
    <row r="46" spans="1:7" x14ac:dyDescent="0.25">
      <c r="A46" s="1" t="s">
        <v>46</v>
      </c>
      <c r="B46" s="7" t="str">
        <f t="shared" si="1"/>
        <v>20-Apr-2008</v>
      </c>
      <c r="C46" s="9">
        <v>45</v>
      </c>
      <c r="D46" s="1">
        <v>219.96</v>
      </c>
      <c r="E46" s="1">
        <f t="shared" si="2"/>
        <v>241.22</v>
      </c>
      <c r="F46" s="1">
        <f t="shared" si="0"/>
        <v>9.6653937079468955E-2</v>
      </c>
      <c r="G46" s="1">
        <f t="shared" si="3"/>
        <v>43.615474109077851</v>
      </c>
    </row>
    <row r="47" spans="1:7" x14ac:dyDescent="0.25">
      <c r="A47" s="1" t="s">
        <v>47</v>
      </c>
      <c r="B47" s="7" t="str">
        <f t="shared" si="1"/>
        <v>27-Apr-2008</v>
      </c>
      <c r="C47" s="9">
        <v>46</v>
      </c>
      <c r="D47" s="1">
        <v>210.24</v>
      </c>
      <c r="E47" s="1">
        <f t="shared" si="2"/>
        <v>239.82</v>
      </c>
      <c r="F47" s="1">
        <f t="shared" si="0"/>
        <v>0.14069634703196338</v>
      </c>
      <c r="G47" s="1">
        <f t="shared" si="3"/>
        <v>42.257202587064299</v>
      </c>
    </row>
    <row r="48" spans="1:7" x14ac:dyDescent="0.25">
      <c r="A48" s="1" t="s">
        <v>48</v>
      </c>
      <c r="B48" s="7" t="str">
        <f t="shared" si="1"/>
        <v>04-May-2008</v>
      </c>
      <c r="C48" s="9">
        <v>47</v>
      </c>
      <c r="D48" s="1">
        <v>210.17</v>
      </c>
      <c r="E48" s="1">
        <f t="shared" si="2"/>
        <v>238.42000000000002</v>
      </c>
      <c r="F48" s="1">
        <f t="shared" si="0"/>
        <v>0.134414997383071</v>
      </c>
      <c r="G48" s="1">
        <f t="shared" si="3"/>
        <v>42.247353336904233</v>
      </c>
    </row>
    <row r="49" spans="1:7" x14ac:dyDescent="0.25">
      <c r="A49" s="1" t="s">
        <v>49</v>
      </c>
      <c r="B49" s="7" t="str">
        <f t="shared" si="1"/>
        <v>11-May-2008</v>
      </c>
      <c r="C49" s="9">
        <v>48</v>
      </c>
      <c r="D49" s="1">
        <v>228.25</v>
      </c>
      <c r="E49" s="1">
        <f t="shared" si="2"/>
        <v>237.01999999999998</v>
      </c>
      <c r="F49" s="1">
        <f t="shared" si="0"/>
        <v>3.842278203723979E-2</v>
      </c>
      <c r="G49" s="1">
        <f t="shared" si="3"/>
        <v>44.75973950601005</v>
      </c>
    </row>
    <row r="50" spans="1:7" x14ac:dyDescent="0.25">
      <c r="A50" s="1" t="s">
        <v>50</v>
      </c>
      <c r="B50" s="7" t="str">
        <f t="shared" si="1"/>
        <v>18-May-2008</v>
      </c>
      <c r="C50" s="9">
        <v>49</v>
      </c>
      <c r="D50" s="1">
        <v>227.32</v>
      </c>
      <c r="E50" s="1">
        <f t="shared" si="2"/>
        <v>235.62</v>
      </c>
      <c r="F50" s="1">
        <f t="shared" si="0"/>
        <v>3.651240541967276E-2</v>
      </c>
      <c r="G50" s="1">
        <f t="shared" si="3"/>
        <v>44.632000489033608</v>
      </c>
    </row>
    <row r="51" spans="1:7" x14ac:dyDescent="0.25">
      <c r="A51" s="1" t="s">
        <v>51</v>
      </c>
      <c r="B51" s="7" t="str">
        <f t="shared" si="1"/>
        <v>25-May-2008</v>
      </c>
      <c r="C51" s="9">
        <v>50</v>
      </c>
      <c r="D51" s="1">
        <v>218.16</v>
      </c>
      <c r="E51" s="1">
        <f t="shared" si="2"/>
        <v>234.22</v>
      </c>
      <c r="F51" s="1">
        <f t="shared" si="0"/>
        <v>7.3615694902823631E-2</v>
      </c>
      <c r="G51" s="1">
        <f t="shared" si="3"/>
        <v>43.365323193598542</v>
      </c>
    </row>
    <row r="52" spans="1:7" x14ac:dyDescent="0.25">
      <c r="A52" s="1" t="s">
        <v>52</v>
      </c>
      <c r="B52" s="7" t="str">
        <f t="shared" si="1"/>
        <v>01-Jun-2008</v>
      </c>
      <c r="C52" s="9">
        <v>51</v>
      </c>
      <c r="D52" s="1">
        <v>228.92</v>
      </c>
      <c r="E52" s="1">
        <f t="shared" si="2"/>
        <v>232.82</v>
      </c>
      <c r="F52" s="1">
        <f t="shared" si="0"/>
        <v>1.7036519308055241E-2</v>
      </c>
      <c r="G52" s="1">
        <f t="shared" si="3"/>
        <v>44.851669786438769</v>
      </c>
    </row>
    <row r="53" spans="1:7" x14ac:dyDescent="0.25">
      <c r="A53" s="1" t="s">
        <v>53</v>
      </c>
      <c r="B53" s="7" t="str">
        <f t="shared" si="1"/>
        <v>08-Jun-2008</v>
      </c>
      <c r="C53" s="9">
        <v>52</v>
      </c>
      <c r="D53" s="1">
        <v>231.79</v>
      </c>
      <c r="E53" s="1">
        <f t="shared" si="2"/>
        <v>231.42000000000002</v>
      </c>
      <c r="F53" s="1">
        <f t="shared" si="0"/>
        <v>1.5962724880278533E-3</v>
      </c>
      <c r="G53" s="1">
        <f t="shared" si="3"/>
        <v>45.244551431191169</v>
      </c>
    </row>
    <row r="54" spans="1:7" x14ac:dyDescent="0.25">
      <c r="A54" s="1" t="s">
        <v>54</v>
      </c>
      <c r="B54" s="7" t="str">
        <f t="shared" si="1"/>
        <v>15-Jun-2008</v>
      </c>
      <c r="C54" s="9">
        <v>53</v>
      </c>
      <c r="D54" s="1">
        <v>231.19</v>
      </c>
      <c r="E54" s="1">
        <f t="shared" si="2"/>
        <v>230.01999999999998</v>
      </c>
      <c r="F54" s="1">
        <f t="shared" si="0"/>
        <v>5.0607725247632509E-3</v>
      </c>
      <c r="G54" s="1">
        <f t="shared" si="3"/>
        <v>45.162537115171659</v>
      </c>
    </row>
    <row r="55" spans="1:7" x14ac:dyDescent="0.25">
      <c r="A55" s="1" t="s">
        <v>55</v>
      </c>
      <c r="B55" s="7" t="str">
        <f t="shared" si="1"/>
        <v>22-Jun-2008</v>
      </c>
      <c r="C55" s="9">
        <v>54</v>
      </c>
      <c r="D55" s="1">
        <v>214.32</v>
      </c>
      <c r="E55" s="1">
        <f t="shared" si="2"/>
        <v>228.62</v>
      </c>
      <c r="F55" s="1">
        <f t="shared" si="0"/>
        <v>6.6722657708100097E-2</v>
      </c>
      <c r="G55" s="1">
        <f t="shared" si="3"/>
        <v>42.829587379402298</v>
      </c>
    </row>
    <row r="56" spans="1:7" x14ac:dyDescent="0.25">
      <c r="A56" s="1" t="s">
        <v>56</v>
      </c>
      <c r="B56" s="7" t="str">
        <f t="shared" si="1"/>
        <v>29-Jun-2008</v>
      </c>
      <c r="C56" s="9">
        <v>55</v>
      </c>
      <c r="D56" s="1">
        <v>233.76</v>
      </c>
      <c r="E56" s="1">
        <f t="shared" si="2"/>
        <v>227.22</v>
      </c>
      <c r="F56" s="1">
        <f t="shared" si="0"/>
        <v>2.7977412731006127E-2</v>
      </c>
      <c r="G56" s="1">
        <f t="shared" si="3"/>
        <v>45.51338523129062</v>
      </c>
    </row>
    <row r="57" spans="1:7" x14ac:dyDescent="0.25">
      <c r="A57" s="1" t="s">
        <v>57</v>
      </c>
      <c r="B57" s="7" t="str">
        <f t="shared" si="1"/>
        <v>06-Jul-2008</v>
      </c>
      <c r="C57" s="9">
        <v>56</v>
      </c>
      <c r="D57" s="1">
        <v>231.12</v>
      </c>
      <c r="E57" s="1">
        <f t="shared" si="2"/>
        <v>225.82</v>
      </c>
      <c r="F57" s="1">
        <f t="shared" si="0"/>
        <v>2.2931810314987935E-2</v>
      </c>
      <c r="G57" s="1">
        <f t="shared" si="3"/>
        <v>45.152964621385394</v>
      </c>
    </row>
    <row r="58" spans="1:7" x14ac:dyDescent="0.25">
      <c r="A58" s="1" t="s">
        <v>58</v>
      </c>
      <c r="B58" s="7" t="str">
        <f t="shared" si="1"/>
        <v>13-Jul-2008</v>
      </c>
      <c r="C58" s="9">
        <v>57</v>
      </c>
      <c r="D58" s="1">
        <v>224.72</v>
      </c>
      <c r="E58" s="1">
        <f t="shared" si="2"/>
        <v>224.42000000000002</v>
      </c>
      <c r="F58" s="1">
        <f t="shared" si="0"/>
        <v>1.3349946600212841E-3</v>
      </c>
      <c r="G58" s="1">
        <f t="shared" si="3"/>
        <v>44.274045631150322</v>
      </c>
    </row>
    <row r="59" spans="1:7" x14ac:dyDescent="0.25">
      <c r="A59" s="1" t="s">
        <v>59</v>
      </c>
      <c r="B59" s="7" t="str">
        <f t="shared" si="1"/>
        <v>20-Jul-2008</v>
      </c>
      <c r="C59" s="9">
        <v>58</v>
      </c>
      <c r="D59" s="1">
        <v>216.19</v>
      </c>
      <c r="E59" s="1">
        <f t="shared" si="2"/>
        <v>223.01999999999998</v>
      </c>
      <c r="F59" s="1">
        <f t="shared" si="0"/>
        <v>3.1592580600397727E-2</v>
      </c>
      <c r="G59" s="1">
        <f t="shared" si="3"/>
        <v>43.090836119522137</v>
      </c>
    </row>
    <row r="60" spans="1:7" x14ac:dyDescent="0.25">
      <c r="A60" s="1" t="s">
        <v>60</v>
      </c>
      <c r="B60" s="7" t="str">
        <f t="shared" si="1"/>
        <v>27-Jul-2008</v>
      </c>
      <c r="C60" s="9">
        <v>59</v>
      </c>
      <c r="D60" s="1">
        <v>216.75</v>
      </c>
      <c r="E60" s="1">
        <f t="shared" si="2"/>
        <v>221.62</v>
      </c>
      <c r="F60" s="1">
        <f t="shared" si="0"/>
        <v>2.2468281430219169E-2</v>
      </c>
      <c r="G60" s="1">
        <f t="shared" si="3"/>
        <v>43.168938954664725</v>
      </c>
    </row>
    <row r="61" spans="1:7" x14ac:dyDescent="0.25">
      <c r="A61" s="1" t="s">
        <v>61</v>
      </c>
      <c r="B61" s="7" t="str">
        <f t="shared" si="1"/>
        <v>03-Aug-2008</v>
      </c>
      <c r="C61" s="9">
        <v>60</v>
      </c>
      <c r="D61" s="1">
        <v>211.68</v>
      </c>
      <c r="E61" s="1">
        <f t="shared" si="2"/>
        <v>220.22</v>
      </c>
      <c r="F61" s="1">
        <f t="shared" si="0"/>
        <v>4.0343915343915307E-2</v>
      </c>
      <c r="G61" s="1">
        <f t="shared" si="3"/>
        <v>42.459598074758588</v>
      </c>
    </row>
    <row r="62" spans="1:7" x14ac:dyDescent="0.25">
      <c r="A62" s="1" t="s">
        <v>62</v>
      </c>
      <c r="B62" s="7" t="str">
        <f t="shared" si="1"/>
        <v>10-Aug-2008</v>
      </c>
      <c r="C62" s="9">
        <v>61</v>
      </c>
      <c r="D62" s="1">
        <v>209.41</v>
      </c>
      <c r="E62" s="1">
        <f t="shared" si="2"/>
        <v>218.82</v>
      </c>
      <c r="F62" s="1">
        <f t="shared" si="0"/>
        <v>4.4935771930662324E-2</v>
      </c>
      <c r="G62" s="1">
        <f t="shared" si="3"/>
        <v>42.140355181672582</v>
      </c>
    </row>
    <row r="63" spans="1:7" x14ac:dyDescent="0.25">
      <c r="A63" s="1" t="s">
        <v>63</v>
      </c>
      <c r="B63" s="7" t="str">
        <f t="shared" si="1"/>
        <v>17-Aug-2008</v>
      </c>
      <c r="C63" s="9">
        <v>62</v>
      </c>
      <c r="D63" s="1">
        <v>219.99</v>
      </c>
      <c r="E63" s="1">
        <f t="shared" si="2"/>
        <v>217.42000000000002</v>
      </c>
      <c r="F63" s="1">
        <f t="shared" si="0"/>
        <v>1.1682349197690773E-2</v>
      </c>
      <c r="G63" s="1">
        <f t="shared" si="3"/>
        <v>43.619638076249906</v>
      </c>
    </row>
    <row r="64" spans="1:7" x14ac:dyDescent="0.25">
      <c r="A64" s="1" t="s">
        <v>64</v>
      </c>
      <c r="B64" s="7" t="str">
        <f t="shared" si="1"/>
        <v>24-Aug-2008</v>
      </c>
      <c r="C64" s="9">
        <v>63</v>
      </c>
      <c r="D64" s="1">
        <v>205.17</v>
      </c>
      <c r="E64" s="1">
        <f t="shared" si="2"/>
        <v>216.01999999999998</v>
      </c>
      <c r="F64" s="1">
        <f t="shared" si="0"/>
        <v>5.2882975093824607E-2</v>
      </c>
      <c r="G64" s="1">
        <f t="shared" si="3"/>
        <v>41.541263424944404</v>
      </c>
    </row>
    <row r="65" spans="1:7" x14ac:dyDescent="0.25">
      <c r="A65" s="1" t="s">
        <v>65</v>
      </c>
      <c r="B65" s="7" t="str">
        <f t="shared" si="1"/>
        <v>31-Aug-2008</v>
      </c>
      <c r="C65" s="9">
        <v>64</v>
      </c>
      <c r="D65" s="1">
        <v>195.25</v>
      </c>
      <c r="E65" s="1">
        <f t="shared" si="2"/>
        <v>214.62</v>
      </c>
      <c r="F65" s="1">
        <f t="shared" si="0"/>
        <v>9.9206145966709375E-2</v>
      </c>
      <c r="G65" s="1">
        <f t="shared" si="3"/>
        <v>40.12487844766288</v>
      </c>
    </row>
    <row r="66" spans="1:7" x14ac:dyDescent="0.25">
      <c r="A66" s="1" t="s">
        <v>66</v>
      </c>
      <c r="B66" s="7" t="str">
        <f t="shared" si="1"/>
        <v>07-Sep-2008</v>
      </c>
      <c r="C66" s="9">
        <v>65</v>
      </c>
      <c r="D66" s="1">
        <v>212.45</v>
      </c>
      <c r="E66" s="1">
        <f t="shared" si="2"/>
        <v>213.22</v>
      </c>
      <c r="F66" s="1">
        <f t="shared" ref="F66:F70" si="4">ABS(D66-E66)/D66</f>
        <v>3.624382207578302E-3</v>
      </c>
      <c r="G66" s="1">
        <f t="shared" si="3"/>
        <v>42.567653893705852</v>
      </c>
    </row>
    <row r="67" spans="1:7" x14ac:dyDescent="0.25">
      <c r="A67" s="1" t="s">
        <v>67</v>
      </c>
      <c r="B67" s="7" t="str">
        <f t="shared" ref="B67:B93" si="5">TRIM(LEFT(A67,SEARCH("(",A67)-1))</f>
        <v>14-Sep-2008</v>
      </c>
      <c r="C67" s="9">
        <v>66</v>
      </c>
      <c r="D67" s="1">
        <v>232.21</v>
      </c>
      <c r="E67" s="1">
        <f t="shared" ref="E67:E73" si="6">-1.4*C66+302.82</f>
        <v>211.82</v>
      </c>
      <c r="F67" s="1">
        <f t="shared" si="4"/>
        <v>8.78084492485251E-2</v>
      </c>
      <c r="G67" s="1">
        <f t="shared" ref="G67:G94" si="7">POWER(D67,0.7)</f>
        <v>45.3019235591116</v>
      </c>
    </row>
    <row r="68" spans="1:7" x14ac:dyDescent="0.25">
      <c r="A68" s="1" t="s">
        <v>68</v>
      </c>
      <c r="B68" s="7" t="str">
        <f t="shared" si="5"/>
        <v>21-Sep-2008</v>
      </c>
      <c r="C68" s="9">
        <v>67</v>
      </c>
      <c r="D68" s="1">
        <v>236.31</v>
      </c>
      <c r="E68" s="1">
        <f t="shared" si="6"/>
        <v>210.42000000000002</v>
      </c>
      <c r="F68" s="1">
        <f t="shared" si="4"/>
        <v>0.10955947695823277</v>
      </c>
      <c r="G68" s="1">
        <f t="shared" si="7"/>
        <v>45.860361114003076</v>
      </c>
    </row>
    <row r="69" spans="1:7" x14ac:dyDescent="0.25">
      <c r="A69" s="1" t="s">
        <v>69</v>
      </c>
      <c r="B69" s="7" t="str">
        <f t="shared" si="5"/>
        <v>28-Sep-2008</v>
      </c>
      <c r="C69" s="9">
        <v>68</v>
      </c>
      <c r="D69" s="1">
        <v>219.91</v>
      </c>
      <c r="E69" s="1">
        <f t="shared" si="6"/>
        <v>209.01999999999998</v>
      </c>
      <c r="F69" s="1">
        <f t="shared" si="4"/>
        <v>4.9520258287481307E-2</v>
      </c>
      <c r="G69" s="1">
        <f t="shared" si="7"/>
        <v>43.608533785157157</v>
      </c>
    </row>
    <row r="70" spans="1:7" x14ac:dyDescent="0.25">
      <c r="A70" s="1" t="s">
        <v>70</v>
      </c>
      <c r="B70" s="7" t="str">
        <f t="shared" si="5"/>
        <v>05-Oct-2008</v>
      </c>
      <c r="C70" s="9">
        <v>69</v>
      </c>
      <c r="D70" s="1">
        <v>193.84</v>
      </c>
      <c r="E70" s="1">
        <f t="shared" si="6"/>
        <v>207.62</v>
      </c>
      <c r="F70" s="1">
        <f t="shared" si="4"/>
        <v>7.1089558398679323E-2</v>
      </c>
      <c r="G70" s="1">
        <f t="shared" si="7"/>
        <v>39.921824470022784</v>
      </c>
    </row>
    <row r="71" spans="1:7" x14ac:dyDescent="0.25">
      <c r="A71" s="1" t="s">
        <v>71</v>
      </c>
      <c r="B71" s="7" t="str">
        <f t="shared" si="5"/>
        <v>12-Oct-2008</v>
      </c>
      <c r="C71" s="9">
        <v>70</v>
      </c>
      <c r="D71" s="1">
        <v>201.3</v>
      </c>
      <c r="E71" s="1">
        <f t="shared" si="6"/>
        <v>206.22</v>
      </c>
      <c r="F71" s="1">
        <f t="shared" ref="F71:F73" si="8">ABS(D71-E71)/D71</f>
        <v>2.4441132637853885E-2</v>
      </c>
      <c r="G71" s="1">
        <f t="shared" si="7"/>
        <v>40.991200956376375</v>
      </c>
    </row>
    <row r="72" spans="1:7" x14ac:dyDescent="0.25">
      <c r="A72" s="1" t="s">
        <v>72</v>
      </c>
      <c r="B72" s="7" t="str">
        <f t="shared" si="5"/>
        <v>19-Oct-2008</v>
      </c>
      <c r="C72" s="9">
        <v>71</v>
      </c>
      <c r="D72" s="1">
        <v>198.4</v>
      </c>
      <c r="E72" s="1">
        <f t="shared" si="6"/>
        <v>204.82</v>
      </c>
      <c r="F72" s="1">
        <f t="shared" si="8"/>
        <v>3.2358870967741871E-2</v>
      </c>
      <c r="G72" s="1">
        <f t="shared" si="7"/>
        <v>40.576928291336223</v>
      </c>
    </row>
    <row r="73" spans="1:7" x14ac:dyDescent="0.25">
      <c r="A73" s="4" t="s">
        <v>73</v>
      </c>
      <c r="B73" s="7" t="str">
        <f t="shared" si="5"/>
        <v>26-Oct-2008</v>
      </c>
      <c r="C73" s="9">
        <v>72</v>
      </c>
      <c r="D73" s="4">
        <v>170.74</v>
      </c>
      <c r="E73" s="1">
        <f t="shared" si="6"/>
        <v>203.42000000000002</v>
      </c>
      <c r="F73" s="1">
        <f t="shared" si="8"/>
        <v>0.19140213189645078</v>
      </c>
      <c r="G73" s="1">
        <f t="shared" si="7"/>
        <v>36.528740149526151</v>
      </c>
    </row>
    <row r="74" spans="1:7" x14ac:dyDescent="0.25">
      <c r="A74" s="1" t="s">
        <v>74</v>
      </c>
      <c r="B74" s="7" t="str">
        <f t="shared" si="5"/>
        <v>02-Nov-2008</v>
      </c>
      <c r="C74" s="9">
        <v>73</v>
      </c>
      <c r="D74" s="1">
        <v>206.61</v>
      </c>
      <c r="E74" s="1">
        <f t="shared" ref="E74:E93" si="9">-1.4*C74+302.82</f>
        <v>200.62</v>
      </c>
      <c r="F74" s="1">
        <f>ABS(D74-E74)/D74</f>
        <v>2.8991820337834609E-2</v>
      </c>
      <c r="G74" s="1">
        <f t="shared" si="7"/>
        <v>41.745141395202253</v>
      </c>
    </row>
    <row r="75" spans="1:7" x14ac:dyDescent="0.25">
      <c r="A75" s="1" t="s">
        <v>75</v>
      </c>
      <c r="B75" s="7" t="str">
        <f t="shared" si="5"/>
        <v>09-Nov-2008</v>
      </c>
      <c r="C75" s="9">
        <v>74</v>
      </c>
      <c r="D75" s="1">
        <v>188.68</v>
      </c>
      <c r="E75" s="1">
        <f t="shared" si="9"/>
        <v>199.22</v>
      </c>
      <c r="F75" s="1">
        <f t="shared" ref="F75:F93" si="10">ABS(D75-E75)/D75</f>
        <v>5.5861776552893747E-2</v>
      </c>
      <c r="G75" s="1">
        <f t="shared" si="7"/>
        <v>39.174919011614485</v>
      </c>
    </row>
    <row r="76" spans="1:7" x14ac:dyDescent="0.25">
      <c r="A76" s="1" t="s">
        <v>76</v>
      </c>
      <c r="B76" s="7" t="str">
        <f t="shared" si="5"/>
        <v>16-Nov-2008</v>
      </c>
      <c r="C76" s="9">
        <v>75</v>
      </c>
      <c r="D76" s="1">
        <v>197.64</v>
      </c>
      <c r="E76" s="1">
        <f t="shared" si="9"/>
        <v>197.82</v>
      </c>
      <c r="F76" s="1">
        <f t="shared" si="10"/>
        <v>9.1074681238619123E-4</v>
      </c>
      <c r="G76" s="1">
        <f t="shared" si="7"/>
        <v>40.468060598473208</v>
      </c>
    </row>
    <row r="77" spans="1:7" x14ac:dyDescent="0.25">
      <c r="A77" s="1" t="s">
        <v>77</v>
      </c>
      <c r="B77" s="7" t="str">
        <f t="shared" si="5"/>
        <v>23-Nov-2008</v>
      </c>
      <c r="C77" s="9">
        <v>76</v>
      </c>
      <c r="D77" s="1">
        <v>193.16</v>
      </c>
      <c r="E77" s="1">
        <f t="shared" si="9"/>
        <v>196.42000000000002</v>
      </c>
      <c r="F77" s="1">
        <f t="shared" si="10"/>
        <v>1.6877200248498755E-2</v>
      </c>
      <c r="G77" s="1">
        <f t="shared" si="7"/>
        <v>39.823739435546713</v>
      </c>
    </row>
    <row r="78" spans="1:7" x14ac:dyDescent="0.25">
      <c r="A78" s="1" t="s">
        <v>78</v>
      </c>
      <c r="B78" s="7" t="str">
        <f t="shared" si="5"/>
        <v>30-Nov-2008</v>
      </c>
      <c r="C78" s="9">
        <v>77</v>
      </c>
      <c r="D78" s="1">
        <v>184.74</v>
      </c>
      <c r="E78" s="1">
        <f t="shared" si="9"/>
        <v>195.01999999999998</v>
      </c>
      <c r="F78" s="1">
        <f t="shared" si="10"/>
        <v>5.5645772436938253E-2</v>
      </c>
      <c r="G78" s="1">
        <f t="shared" si="7"/>
        <v>38.600475761223471</v>
      </c>
    </row>
    <row r="79" spans="1:7" x14ac:dyDescent="0.25">
      <c r="A79" s="1" t="s">
        <v>79</v>
      </c>
      <c r="B79" s="7" t="str">
        <f t="shared" si="5"/>
        <v>07-Dec-2008</v>
      </c>
      <c r="C79" s="9">
        <v>78</v>
      </c>
      <c r="D79" s="1">
        <v>188.88</v>
      </c>
      <c r="E79" s="1">
        <f t="shared" si="9"/>
        <v>193.62</v>
      </c>
      <c r="F79" s="1">
        <f t="shared" si="10"/>
        <v>2.5095298602287215E-2</v>
      </c>
      <c r="G79" s="1">
        <f t="shared" si="7"/>
        <v>39.203982065630406</v>
      </c>
    </row>
    <row r="80" spans="1:7" x14ac:dyDescent="0.25">
      <c r="A80" s="1" t="s">
        <v>80</v>
      </c>
      <c r="B80" s="7" t="str">
        <f t="shared" si="5"/>
        <v>14-Dec-2008</v>
      </c>
      <c r="C80" s="9">
        <v>79</v>
      </c>
      <c r="D80" s="1">
        <v>224.85</v>
      </c>
      <c r="E80" s="1">
        <f t="shared" si="9"/>
        <v>192.22</v>
      </c>
      <c r="F80" s="1">
        <f t="shared" si="10"/>
        <v>0.14511896820102288</v>
      </c>
      <c r="G80" s="1">
        <f t="shared" si="7"/>
        <v>44.291972778846713</v>
      </c>
    </row>
    <row r="81" spans="1:7" x14ac:dyDescent="0.25">
      <c r="A81" s="1" t="s">
        <v>81</v>
      </c>
      <c r="B81" s="7" t="str">
        <f t="shared" si="5"/>
        <v>21-Dec-2008</v>
      </c>
      <c r="C81" s="9">
        <v>80</v>
      </c>
      <c r="D81" s="1">
        <v>186.91</v>
      </c>
      <c r="E81" s="1">
        <f t="shared" si="9"/>
        <v>190.82</v>
      </c>
      <c r="F81" s="1">
        <f t="shared" si="10"/>
        <v>2.0919158953507017E-2</v>
      </c>
      <c r="G81" s="1">
        <f t="shared" si="7"/>
        <v>38.917306634086721</v>
      </c>
    </row>
    <row r="82" spans="1:7" x14ac:dyDescent="0.25">
      <c r="A82" s="5" t="s">
        <v>82</v>
      </c>
      <c r="B82" s="7" t="str">
        <f t="shared" si="5"/>
        <v>28-Dec-2008</v>
      </c>
      <c r="C82" s="9">
        <v>81</v>
      </c>
      <c r="D82" s="5">
        <v>192.65</v>
      </c>
      <c r="E82" s="1">
        <f t="shared" si="9"/>
        <v>189.42000000000002</v>
      </c>
      <c r="F82" s="1">
        <f t="shared" si="10"/>
        <v>1.6766156241889384E-2</v>
      </c>
      <c r="G82" s="1">
        <f t="shared" si="7"/>
        <v>39.750107668990282</v>
      </c>
    </row>
    <row r="83" spans="1:7" x14ac:dyDescent="0.25">
      <c r="A83" s="1" t="s">
        <v>83</v>
      </c>
      <c r="B83" s="7" t="str">
        <f t="shared" si="5"/>
        <v>04-Jan-2009</v>
      </c>
      <c r="C83" s="9">
        <v>82</v>
      </c>
      <c r="D83" s="1">
        <v>200.88</v>
      </c>
      <c r="E83" s="1">
        <f t="shared" si="9"/>
        <v>188.01999999999998</v>
      </c>
      <c r="F83" s="1">
        <f t="shared" si="10"/>
        <v>6.4018319394663556E-2</v>
      </c>
      <c r="G83" s="1">
        <f t="shared" si="7"/>
        <v>40.931314278907223</v>
      </c>
    </row>
    <row r="84" spans="1:7" x14ac:dyDescent="0.25">
      <c r="A84" s="1" t="s">
        <v>84</v>
      </c>
      <c r="B84" s="7" t="str">
        <f t="shared" si="5"/>
        <v>11-Jan-2009</v>
      </c>
      <c r="C84" s="9">
        <v>83</v>
      </c>
      <c r="D84" s="1">
        <v>198.88</v>
      </c>
      <c r="E84" s="1">
        <f t="shared" si="9"/>
        <v>186.62</v>
      </c>
      <c r="F84" s="1">
        <f t="shared" si="10"/>
        <v>6.1645213193885717E-2</v>
      </c>
      <c r="G84" s="1">
        <f t="shared" si="7"/>
        <v>40.645622370562393</v>
      </c>
    </row>
    <row r="85" spans="1:7" x14ac:dyDescent="0.25">
      <c r="A85" s="1" t="s">
        <v>85</v>
      </c>
      <c r="B85" s="7" t="str">
        <f t="shared" si="5"/>
        <v>18-Jan-2009</v>
      </c>
      <c r="C85" s="9">
        <v>84</v>
      </c>
      <c r="D85" s="1">
        <v>227.61</v>
      </c>
      <c r="E85" s="1">
        <f t="shared" si="9"/>
        <v>185.22</v>
      </c>
      <c r="F85" s="1">
        <f t="shared" si="10"/>
        <v>0.18623962040332154</v>
      </c>
      <c r="G85" s="1">
        <f t="shared" si="7"/>
        <v>44.671849878779291</v>
      </c>
    </row>
    <row r="86" spans="1:7" x14ac:dyDescent="0.25">
      <c r="A86" s="1" t="s">
        <v>86</v>
      </c>
      <c r="B86" s="7" t="str">
        <f t="shared" si="5"/>
        <v>25-Jan-2009</v>
      </c>
      <c r="C86" s="9">
        <v>85</v>
      </c>
      <c r="D86" s="1">
        <v>214.15</v>
      </c>
      <c r="E86" s="1">
        <f t="shared" si="9"/>
        <v>183.82</v>
      </c>
      <c r="F86" s="1">
        <f t="shared" si="10"/>
        <v>0.14162969880924592</v>
      </c>
      <c r="G86" s="1">
        <f t="shared" si="7"/>
        <v>42.805803656373925</v>
      </c>
    </row>
    <row r="87" spans="1:7" x14ac:dyDescent="0.25">
      <c r="A87" s="1" t="s">
        <v>87</v>
      </c>
      <c r="B87" s="7" t="str">
        <f t="shared" si="5"/>
        <v>01-Feb-2009</v>
      </c>
      <c r="C87" s="9">
        <v>86</v>
      </c>
      <c r="D87" s="1">
        <v>191.91</v>
      </c>
      <c r="E87" s="1">
        <f t="shared" si="9"/>
        <v>182.42000000000002</v>
      </c>
      <c r="F87" s="1">
        <f t="shared" si="10"/>
        <v>4.945026314418207E-2</v>
      </c>
      <c r="G87" s="1">
        <f t="shared" si="7"/>
        <v>39.643165341895362</v>
      </c>
    </row>
    <row r="88" spans="1:7" x14ac:dyDescent="0.25">
      <c r="A88" s="1" t="s">
        <v>88</v>
      </c>
      <c r="B88" s="7" t="str">
        <f t="shared" si="5"/>
        <v>08-Feb-2009</v>
      </c>
      <c r="C88" s="9">
        <v>87</v>
      </c>
      <c r="D88" s="1">
        <v>208.17</v>
      </c>
      <c r="E88" s="1">
        <f t="shared" si="9"/>
        <v>181.01999999999998</v>
      </c>
      <c r="F88" s="1">
        <f t="shared" si="10"/>
        <v>0.13042225104481917</v>
      </c>
      <c r="G88" s="1">
        <f t="shared" si="7"/>
        <v>41.965528761110257</v>
      </c>
    </row>
    <row r="89" spans="1:7" x14ac:dyDescent="0.25">
      <c r="A89" s="1" t="s">
        <v>89</v>
      </c>
      <c r="B89" s="7" t="str">
        <f t="shared" si="5"/>
        <v>15-Feb-2009</v>
      </c>
      <c r="C89" s="9">
        <v>88</v>
      </c>
      <c r="D89" s="1">
        <v>204.2</v>
      </c>
      <c r="E89" s="1">
        <f t="shared" si="9"/>
        <v>179.62</v>
      </c>
      <c r="F89" s="1">
        <f t="shared" si="10"/>
        <v>0.12037218413320266</v>
      </c>
      <c r="G89" s="1">
        <f t="shared" si="7"/>
        <v>41.403686965822821</v>
      </c>
    </row>
    <row r="90" spans="1:7" x14ac:dyDescent="0.25">
      <c r="A90" s="1" t="s">
        <v>90</v>
      </c>
      <c r="B90" s="7" t="str">
        <f t="shared" si="5"/>
        <v>22-Feb-2009</v>
      </c>
      <c r="C90" s="9">
        <v>89</v>
      </c>
      <c r="D90" s="1">
        <v>200.61</v>
      </c>
      <c r="E90" s="1">
        <f t="shared" si="9"/>
        <v>178.22</v>
      </c>
      <c r="F90" s="1">
        <f t="shared" si="10"/>
        <v>0.111609590748218</v>
      </c>
      <c r="G90" s="1">
        <f t="shared" si="7"/>
        <v>40.892795864983668</v>
      </c>
    </row>
    <row r="91" spans="1:7" x14ac:dyDescent="0.25">
      <c r="A91" s="1" t="s">
        <v>91</v>
      </c>
      <c r="B91" s="7" t="str">
        <f t="shared" si="5"/>
        <v>01-Mar-2009</v>
      </c>
      <c r="C91" s="9">
        <v>90</v>
      </c>
      <c r="D91" s="1">
        <v>208.56</v>
      </c>
      <c r="E91" s="1">
        <f t="shared" si="9"/>
        <v>176.82</v>
      </c>
      <c r="F91" s="1">
        <f t="shared" si="10"/>
        <v>0.15218642117376299</v>
      </c>
      <c r="G91" s="1">
        <f t="shared" si="7"/>
        <v>42.020548083915173</v>
      </c>
    </row>
    <row r="92" spans="1:7" x14ac:dyDescent="0.25">
      <c r="A92" s="1" t="s">
        <v>92</v>
      </c>
      <c r="B92" s="7" t="str">
        <f t="shared" si="5"/>
        <v>08-Mar-2009</v>
      </c>
      <c r="C92" s="9">
        <v>91</v>
      </c>
      <c r="D92" s="1">
        <v>191.74</v>
      </c>
      <c r="E92" s="1">
        <f t="shared" si="9"/>
        <v>175.42000000000002</v>
      </c>
      <c r="F92" s="1">
        <f t="shared" si="10"/>
        <v>8.5115260248252805E-2</v>
      </c>
      <c r="G92" s="1">
        <f t="shared" si="7"/>
        <v>39.618580047965409</v>
      </c>
    </row>
    <row r="93" spans="1:7" x14ac:dyDescent="0.25">
      <c r="A93" s="1" t="s">
        <v>93</v>
      </c>
      <c r="B93" s="7" t="str">
        <f t="shared" si="5"/>
        <v>15-Mar-2009</v>
      </c>
      <c r="C93" s="9">
        <v>92</v>
      </c>
      <c r="D93" s="1">
        <v>222.07</v>
      </c>
      <c r="E93" s="1">
        <f t="shared" si="9"/>
        <v>174.02</v>
      </c>
      <c r="F93" s="1">
        <f t="shared" si="10"/>
        <v>0.21637321565272205</v>
      </c>
      <c r="G93" s="1">
        <f t="shared" si="7"/>
        <v>43.907926121130835</v>
      </c>
    </row>
    <row r="94" spans="1:7" x14ac:dyDescent="0.25">
      <c r="F94" s="1">
        <f>AVERAGE(F74:F93)*100</f>
        <v>8.4262446816676722</v>
      </c>
      <c r="G94" s="1">
        <f t="shared" si="7"/>
        <v>0</v>
      </c>
    </row>
    <row r="97" spans="5:6" x14ac:dyDescent="0.25">
      <c r="E97" s="1" t="s">
        <v>132</v>
      </c>
      <c r="F97" s="1">
        <f>AVERAGE(F2:F73)*100</f>
        <v>6.5880377817086497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432A-FECD-4031-8E97-AFCA3E65AA0F}">
  <dimension ref="A1:I99"/>
  <sheetViews>
    <sheetView topLeftCell="A11" workbookViewId="0">
      <selection activeCell="B28" sqref="B28"/>
    </sheetView>
  </sheetViews>
  <sheetFormatPr defaultColWidth="8.85546875" defaultRowHeight="15" x14ac:dyDescent="0.25"/>
  <cols>
    <col min="1" max="1" width="25.140625" customWidth="1"/>
  </cols>
  <sheetData>
    <row r="1" spans="1:9" x14ac:dyDescent="0.25">
      <c r="A1" t="s">
        <v>104</v>
      </c>
    </row>
    <row r="2" spans="1:9" ht="15.75" thickBot="1" x14ac:dyDescent="0.3"/>
    <row r="3" spans="1:9" x14ac:dyDescent="0.25">
      <c r="A3" s="13" t="s">
        <v>105</v>
      </c>
      <c r="B3" s="13"/>
    </row>
    <row r="4" spans="1:9" x14ac:dyDescent="0.25">
      <c r="A4" s="10" t="s">
        <v>106</v>
      </c>
      <c r="B4" s="10">
        <v>0.86184974144340032</v>
      </c>
    </row>
    <row r="5" spans="1:9" x14ac:dyDescent="0.25">
      <c r="A5" s="10" t="s">
        <v>107</v>
      </c>
      <c r="B5" s="10">
        <v>0.74278497682605593</v>
      </c>
    </row>
    <row r="6" spans="1:9" x14ac:dyDescent="0.25">
      <c r="A6" s="10" t="s">
        <v>108</v>
      </c>
      <c r="B6" s="10">
        <v>0.72742885603955176</v>
      </c>
    </row>
    <row r="7" spans="1:9" x14ac:dyDescent="0.25">
      <c r="A7" s="10" t="s">
        <v>109</v>
      </c>
      <c r="B7" s="10">
        <v>2.5320834656692321</v>
      </c>
    </row>
    <row r="8" spans="1:9" ht="15.75" thickBot="1" x14ac:dyDescent="0.3">
      <c r="A8" s="11" t="s">
        <v>110</v>
      </c>
      <c r="B8" s="11">
        <v>72</v>
      </c>
    </row>
    <row r="10" spans="1:9" ht="15.75" thickBot="1" x14ac:dyDescent="0.3">
      <c r="A10" t="s">
        <v>111</v>
      </c>
    </row>
    <row r="11" spans="1:9" x14ac:dyDescent="0.25">
      <c r="A11" s="12"/>
      <c r="B11" s="12" t="s">
        <v>116</v>
      </c>
      <c r="C11" s="12" t="s">
        <v>117</v>
      </c>
      <c r="D11" s="12" t="s">
        <v>118</v>
      </c>
      <c r="E11" s="12" t="s">
        <v>119</v>
      </c>
      <c r="F11" s="12" t="s">
        <v>120</v>
      </c>
    </row>
    <row r="12" spans="1:9" x14ac:dyDescent="0.25">
      <c r="A12" s="10" t="s">
        <v>112</v>
      </c>
      <c r="B12" s="10">
        <v>4</v>
      </c>
      <c r="C12" s="10">
        <v>1240.5024257605883</v>
      </c>
      <c r="D12" s="10">
        <v>310.12560644014707</v>
      </c>
      <c r="E12" s="10">
        <v>48.370613070382987</v>
      </c>
      <c r="F12" s="10">
        <v>4.5493219751773054E-19</v>
      </c>
    </row>
    <row r="13" spans="1:9" x14ac:dyDescent="0.25">
      <c r="A13" s="10" t="s">
        <v>113</v>
      </c>
      <c r="B13" s="10">
        <v>67</v>
      </c>
      <c r="C13" s="10">
        <v>429.56692736673915</v>
      </c>
      <c r="D13" s="10">
        <v>6.4114466771155101</v>
      </c>
      <c r="E13" s="10"/>
      <c r="F13" s="10"/>
    </row>
    <row r="14" spans="1:9" ht="15.75" thickBot="1" x14ac:dyDescent="0.3">
      <c r="A14" s="11" t="s">
        <v>114</v>
      </c>
      <c r="B14" s="11">
        <v>71</v>
      </c>
      <c r="C14" s="11">
        <v>1670.0693531273273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121</v>
      </c>
      <c r="C16" s="12" t="s">
        <v>109</v>
      </c>
      <c r="D16" s="12" t="s">
        <v>122</v>
      </c>
      <c r="E16" s="12" t="s">
        <v>123</v>
      </c>
      <c r="F16" s="12" t="s">
        <v>124</v>
      </c>
      <c r="G16" s="12" t="s">
        <v>125</v>
      </c>
      <c r="H16" s="12" t="s">
        <v>126</v>
      </c>
      <c r="I16" s="12" t="s">
        <v>127</v>
      </c>
    </row>
    <row r="17" spans="1:9" x14ac:dyDescent="0.25">
      <c r="A17" s="10" t="s">
        <v>115</v>
      </c>
      <c r="B17" s="10">
        <v>54.068968091754222</v>
      </c>
      <c r="C17" s="10">
        <v>0.78985490422212445</v>
      </c>
      <c r="D17" s="10">
        <v>68.454304458618452</v>
      </c>
      <c r="E17" s="10">
        <v>9.6690600166780675E-64</v>
      </c>
      <c r="F17" s="10">
        <v>52.492411104459009</v>
      </c>
      <c r="G17" s="10">
        <v>55.645525079049435</v>
      </c>
      <c r="H17" s="10">
        <v>52.492411104459009</v>
      </c>
      <c r="I17" s="10">
        <v>55.645525079049435</v>
      </c>
    </row>
    <row r="18" spans="1:9" x14ac:dyDescent="0.25">
      <c r="A18" s="10" t="s">
        <v>128</v>
      </c>
      <c r="B18" s="10">
        <v>-0.18016551108600476</v>
      </c>
      <c r="C18" s="10">
        <v>1.4533860716185667E-2</v>
      </c>
      <c r="D18" s="10">
        <v>-12.396259645268447</v>
      </c>
      <c r="E18" s="10">
        <v>5.2655474704997308E-19</v>
      </c>
      <c r="F18" s="10">
        <v>-0.20917521849175141</v>
      </c>
      <c r="G18" s="10">
        <v>-0.15115580368025811</v>
      </c>
      <c r="H18" s="10">
        <v>-0.20917521849175141</v>
      </c>
      <c r="I18" s="10">
        <v>-0.15115580368025811</v>
      </c>
    </row>
    <row r="19" spans="1:9" x14ac:dyDescent="0.25">
      <c r="A19" s="10" t="s">
        <v>230</v>
      </c>
      <c r="B19" s="10">
        <v>2.5595747882030802</v>
      </c>
      <c r="C19" s="10">
        <v>0.9332923084518262</v>
      </c>
      <c r="D19" s="10">
        <v>2.7425221069795174</v>
      </c>
      <c r="E19" s="10">
        <v>7.8128531273799189E-3</v>
      </c>
      <c r="F19" s="10">
        <v>0.69671554378568135</v>
      </c>
      <c r="G19" s="10">
        <v>4.4224340326204787</v>
      </c>
      <c r="H19" s="10">
        <v>0.69671554378568135</v>
      </c>
      <c r="I19" s="10">
        <v>4.4224340326204787</v>
      </c>
    </row>
    <row r="20" spans="1:9" x14ac:dyDescent="0.25">
      <c r="A20" s="10" t="s">
        <v>231</v>
      </c>
      <c r="B20" s="10">
        <v>-1.9370641516049962</v>
      </c>
      <c r="C20" s="10">
        <v>0.90542813488785601</v>
      </c>
      <c r="D20" s="10">
        <v>-2.1393902806487408</v>
      </c>
      <c r="E20" s="10">
        <v>3.6050894760857842E-2</v>
      </c>
      <c r="F20" s="10">
        <v>-3.7443062728106997</v>
      </c>
      <c r="G20" s="10">
        <v>-0.12982203039929274</v>
      </c>
      <c r="H20" s="10">
        <v>-3.7443062728106997</v>
      </c>
      <c r="I20" s="10">
        <v>-0.12982203039929274</v>
      </c>
    </row>
    <row r="21" spans="1:9" ht="15.75" thickBot="1" x14ac:dyDescent="0.3">
      <c r="A21" s="11" t="s">
        <v>232</v>
      </c>
      <c r="B21" s="11">
        <v>0.74030861951060911</v>
      </c>
      <c r="C21" s="11">
        <v>0.78401612601413295</v>
      </c>
      <c r="D21" s="11">
        <v>0.94425177613918621</v>
      </c>
      <c r="E21" s="11">
        <v>0.34843374177157438</v>
      </c>
      <c r="F21" s="11">
        <v>-0.8245941177041497</v>
      </c>
      <c r="G21" s="11">
        <v>2.3052113567253678</v>
      </c>
      <c r="H21" s="11">
        <v>-0.8245941177041497</v>
      </c>
      <c r="I21" s="11">
        <v>2.3052113567253678</v>
      </c>
    </row>
    <row r="25" spans="1:9" x14ac:dyDescent="0.25">
      <c r="A25" t="s">
        <v>233</v>
      </c>
    </row>
    <row r="26" spans="1:9" ht="15.75" thickBot="1" x14ac:dyDescent="0.3"/>
    <row r="27" spans="1:9" x14ac:dyDescent="0.25">
      <c r="A27" s="12" t="s">
        <v>234</v>
      </c>
      <c r="B27" s="12" t="s">
        <v>235</v>
      </c>
      <c r="C27" s="12" t="s">
        <v>236</v>
      </c>
    </row>
    <row r="28" spans="1:9" x14ac:dyDescent="0.25">
      <c r="A28" s="10">
        <v>1</v>
      </c>
      <c r="B28" s="10">
        <v>51.951738429063226</v>
      </c>
      <c r="C28" s="10">
        <v>-5.1055674917120157</v>
      </c>
    </row>
    <row r="29" spans="1:9" x14ac:dyDescent="0.25">
      <c r="A29" s="10">
        <v>2</v>
      </c>
      <c r="B29" s="10">
        <v>51.771572917977217</v>
      </c>
      <c r="C29" s="10">
        <v>-2.3190367950002866</v>
      </c>
    </row>
    <row r="30" spans="1:9" x14ac:dyDescent="0.25">
      <c r="A30" s="10">
        <v>3</v>
      </c>
      <c r="B30" s="10">
        <v>54.268780178006814</v>
      </c>
      <c r="C30" s="10">
        <v>-3.9383369088561153</v>
      </c>
    </row>
    <row r="31" spans="1:9" x14ac:dyDescent="0.25">
      <c r="A31" s="10">
        <v>4</v>
      </c>
      <c r="B31" s="10">
        <v>54.088614666920812</v>
      </c>
      <c r="C31" s="10">
        <v>-6.0002356455108483</v>
      </c>
    </row>
    <row r="32" spans="1:9" x14ac:dyDescent="0.25">
      <c r="A32" s="10">
        <v>5</v>
      </c>
      <c r="B32" s="10">
        <v>53.908449155834802</v>
      </c>
      <c r="C32" s="10">
        <v>0.72655965380057097</v>
      </c>
    </row>
    <row r="33" spans="1:3" x14ac:dyDescent="0.25">
      <c r="A33" s="10">
        <v>6</v>
      </c>
      <c r="B33" s="10">
        <v>53.728283644748799</v>
      </c>
      <c r="C33" s="10">
        <v>-1.2760091889977758</v>
      </c>
    </row>
    <row r="34" spans="1:3" x14ac:dyDescent="0.25">
      <c r="A34" s="10">
        <v>7</v>
      </c>
      <c r="B34" s="10">
        <v>53.548118133662797</v>
      </c>
      <c r="C34" s="10">
        <v>-0.33001766543952726</v>
      </c>
    </row>
    <row r="35" spans="1:3" x14ac:dyDescent="0.25">
      <c r="A35" s="10">
        <v>8</v>
      </c>
      <c r="B35" s="10">
        <v>53.367952622576787</v>
      </c>
      <c r="C35" s="10">
        <v>-0.60442685021860854</v>
      </c>
    </row>
    <row r="36" spans="1:3" x14ac:dyDescent="0.25">
      <c r="A36" s="10">
        <v>9</v>
      </c>
      <c r="B36" s="10">
        <v>53.187787111490785</v>
      </c>
      <c r="C36" s="10">
        <v>-0.8112033605950657</v>
      </c>
    </row>
    <row r="37" spans="1:3" x14ac:dyDescent="0.25">
      <c r="A37" s="10">
        <v>10</v>
      </c>
      <c r="B37" s="10">
        <v>53.007621600404782</v>
      </c>
      <c r="C37" s="10">
        <v>-0.59126231685246466</v>
      </c>
    </row>
    <row r="38" spans="1:3" x14ac:dyDescent="0.25">
      <c r="A38" s="10">
        <v>11</v>
      </c>
      <c r="B38" s="10">
        <v>52.82745608931878</v>
      </c>
      <c r="C38" s="10">
        <v>2.4524496604900534</v>
      </c>
    </row>
    <row r="39" spans="1:3" x14ac:dyDescent="0.25">
      <c r="A39" s="10">
        <v>12</v>
      </c>
      <c r="B39" s="10">
        <v>52.64729057823277</v>
      </c>
      <c r="C39" s="10">
        <v>4.1262545743859036</v>
      </c>
    </row>
    <row r="40" spans="1:3" x14ac:dyDescent="0.25">
      <c r="A40" s="10">
        <v>13</v>
      </c>
      <c r="B40" s="10">
        <v>52.467125067146767</v>
      </c>
      <c r="C40" s="10">
        <v>3.3233872562278393</v>
      </c>
    </row>
    <row r="41" spans="1:3" x14ac:dyDescent="0.25">
      <c r="A41" s="10">
        <v>14</v>
      </c>
      <c r="B41" s="10">
        <v>52.286959556060765</v>
      </c>
      <c r="C41" s="10">
        <v>-0.82753163224347048</v>
      </c>
    </row>
    <row r="42" spans="1:3" x14ac:dyDescent="0.25">
      <c r="A42" s="10">
        <v>15</v>
      </c>
      <c r="B42" s="10">
        <v>52.106794044974755</v>
      </c>
      <c r="C42" s="10">
        <v>2.4777935266998412</v>
      </c>
    </row>
    <row r="43" spans="1:3" x14ac:dyDescent="0.25">
      <c r="A43" s="10">
        <v>16</v>
      </c>
      <c r="B43" s="10">
        <v>51.926628533888753</v>
      </c>
      <c r="C43" s="10">
        <v>5.6687833242442096</v>
      </c>
    </row>
    <row r="44" spans="1:3" x14ac:dyDescent="0.25">
      <c r="A44" s="10">
        <v>17</v>
      </c>
      <c r="B44" s="10">
        <v>51.006154403292143</v>
      </c>
      <c r="C44" s="10">
        <v>5.0925035125503939</v>
      </c>
    </row>
    <row r="45" spans="1:3" x14ac:dyDescent="0.25">
      <c r="A45" s="10">
        <v>18</v>
      </c>
      <c r="B45" s="10">
        <v>50.825988892206134</v>
      </c>
      <c r="C45" s="10">
        <v>-2.5367873184222702</v>
      </c>
    </row>
    <row r="46" spans="1:3" x14ac:dyDescent="0.25">
      <c r="A46" s="10">
        <v>19</v>
      </c>
      <c r="B46" s="10">
        <v>50.645823381120131</v>
      </c>
      <c r="C46" s="10">
        <v>-1.7814029633203106</v>
      </c>
    </row>
    <row r="47" spans="1:3" x14ac:dyDescent="0.25">
      <c r="A47" s="10">
        <v>20</v>
      </c>
      <c r="B47" s="10">
        <v>50.465657870034129</v>
      </c>
      <c r="C47" s="10">
        <v>0.18547528373650124</v>
      </c>
    </row>
    <row r="48" spans="1:3" x14ac:dyDescent="0.25">
      <c r="A48" s="10">
        <v>21</v>
      </c>
      <c r="B48" s="10">
        <v>50.285492358948119</v>
      </c>
      <c r="C48" s="10">
        <v>-4.7039835023488763</v>
      </c>
    </row>
    <row r="49" spans="1:3" x14ac:dyDescent="0.25">
      <c r="A49" s="10">
        <v>22</v>
      </c>
      <c r="B49" s="10">
        <v>50.105326847862116</v>
      </c>
      <c r="C49" s="10">
        <v>-1.1589694938978568</v>
      </c>
    </row>
    <row r="50" spans="1:3" x14ac:dyDescent="0.25">
      <c r="A50" s="10">
        <v>23</v>
      </c>
      <c r="B50" s="10">
        <v>49.925161336776114</v>
      </c>
      <c r="C50" s="10">
        <v>0.76762357101485179</v>
      </c>
    </row>
    <row r="51" spans="1:3" x14ac:dyDescent="0.25">
      <c r="A51" s="10">
        <v>24</v>
      </c>
      <c r="B51" s="10">
        <v>49.744995825690111</v>
      </c>
      <c r="C51" s="10">
        <v>0.47312972536900588</v>
      </c>
    </row>
    <row r="52" spans="1:3" x14ac:dyDescent="0.25">
      <c r="A52" s="10">
        <v>25</v>
      </c>
      <c r="B52" s="10">
        <v>49.564830314604102</v>
      </c>
      <c r="C52" s="10">
        <v>3.5818745881689011</v>
      </c>
    </row>
    <row r="53" spans="1:3" x14ac:dyDescent="0.25">
      <c r="A53" s="10">
        <v>26</v>
      </c>
      <c r="B53" s="10">
        <v>49.384664803518099</v>
      </c>
      <c r="C53" s="10">
        <v>1.6485943906598592</v>
      </c>
    </row>
    <row r="54" spans="1:3" x14ac:dyDescent="0.25">
      <c r="A54" s="10">
        <v>27</v>
      </c>
      <c r="B54" s="10">
        <v>49.204499292432089</v>
      </c>
      <c r="C54" s="10">
        <v>1.970120975911513</v>
      </c>
    </row>
    <row r="55" spans="1:3" x14ac:dyDescent="0.25">
      <c r="A55" s="10">
        <v>28</v>
      </c>
      <c r="B55" s="10">
        <v>49.024333781346087</v>
      </c>
      <c r="C55" s="10">
        <v>1.9297418190632953</v>
      </c>
    </row>
    <row r="56" spans="1:3" x14ac:dyDescent="0.25">
      <c r="A56" s="10">
        <v>29</v>
      </c>
      <c r="B56" s="10">
        <v>48.844168270260084</v>
      </c>
      <c r="C56" s="10">
        <v>1.9825837850170984</v>
      </c>
    </row>
    <row r="57" spans="1:3" x14ac:dyDescent="0.25">
      <c r="A57" s="10">
        <v>30</v>
      </c>
      <c r="B57" s="10">
        <v>51.223577547377161</v>
      </c>
      <c r="C57" s="10">
        <v>-0.63885723670001937</v>
      </c>
    </row>
    <row r="58" spans="1:3" x14ac:dyDescent="0.25">
      <c r="A58" s="10">
        <v>31</v>
      </c>
      <c r="B58" s="10">
        <v>51.043412036291151</v>
      </c>
      <c r="C58" s="10">
        <v>-1.0083599911959382</v>
      </c>
    </row>
    <row r="59" spans="1:3" x14ac:dyDescent="0.25">
      <c r="A59" s="10">
        <v>32</v>
      </c>
      <c r="B59" s="10">
        <v>50.863246525205149</v>
      </c>
      <c r="C59" s="10">
        <v>-1.7716616356534871</v>
      </c>
    </row>
    <row r="60" spans="1:3" x14ac:dyDescent="0.25">
      <c r="A60" s="10">
        <v>33</v>
      </c>
      <c r="B60" s="10">
        <v>50.683081014119146</v>
      </c>
      <c r="C60" s="10">
        <v>3.7261372715096286</v>
      </c>
    </row>
    <row r="61" spans="1:3" x14ac:dyDescent="0.25">
      <c r="A61" s="10">
        <v>34</v>
      </c>
      <c r="B61" s="10">
        <v>50.502915503033137</v>
      </c>
      <c r="C61" s="10">
        <v>1.3463794622173921</v>
      </c>
    </row>
    <row r="62" spans="1:3" x14ac:dyDescent="0.25">
      <c r="A62" s="10">
        <v>35</v>
      </c>
      <c r="B62" s="10">
        <v>50.322749991947134</v>
      </c>
      <c r="C62" s="10">
        <v>2.1974779178347887</v>
      </c>
    </row>
    <row r="63" spans="1:3" x14ac:dyDescent="0.25">
      <c r="A63" s="10">
        <v>36</v>
      </c>
      <c r="B63" s="10">
        <v>50.142584480861132</v>
      </c>
      <c r="C63" s="10">
        <v>3.1506919358473695</v>
      </c>
    </row>
    <row r="64" spans="1:3" x14ac:dyDescent="0.25">
      <c r="A64" s="10">
        <v>37</v>
      </c>
      <c r="B64" s="10">
        <v>49.962418969775129</v>
      </c>
      <c r="C64" s="10">
        <v>2.944299426003937</v>
      </c>
    </row>
    <row r="65" spans="1:3" x14ac:dyDescent="0.25">
      <c r="A65" s="10">
        <v>38</v>
      </c>
      <c r="B65" s="10">
        <v>49.782253458689119</v>
      </c>
      <c r="C65" s="10">
        <v>-3.7278055053112737</v>
      </c>
    </row>
    <row r="66" spans="1:3" x14ac:dyDescent="0.25">
      <c r="A66" s="10">
        <v>39</v>
      </c>
      <c r="B66" s="10">
        <v>49.602087947603117</v>
      </c>
      <c r="C66" s="10">
        <v>0.57160322496130078</v>
      </c>
    </row>
    <row r="67" spans="1:3" x14ac:dyDescent="0.25">
      <c r="A67" s="10">
        <v>40</v>
      </c>
      <c r="B67" s="10">
        <v>49.421922436517107</v>
      </c>
      <c r="C67" s="10">
        <v>-0.19715422820636519</v>
      </c>
    </row>
    <row r="68" spans="1:3" x14ac:dyDescent="0.25">
      <c r="A68" s="10">
        <v>41</v>
      </c>
      <c r="B68" s="10">
        <v>49.241756925431105</v>
      </c>
      <c r="C68" s="10">
        <v>-2.7893735154049963</v>
      </c>
    </row>
    <row r="69" spans="1:3" x14ac:dyDescent="0.25">
      <c r="A69" s="10">
        <v>42</v>
      </c>
      <c r="B69" s="10">
        <v>49.061591414345102</v>
      </c>
      <c r="C69" s="10">
        <v>-3.8033771259022444</v>
      </c>
    </row>
    <row r="70" spans="1:3" x14ac:dyDescent="0.25">
      <c r="A70" s="10">
        <v>43</v>
      </c>
      <c r="B70" s="10">
        <v>44.384786963451027</v>
      </c>
      <c r="C70" s="10">
        <v>-1.8550093753653627</v>
      </c>
    </row>
    <row r="71" spans="1:3" x14ac:dyDescent="0.25">
      <c r="A71" s="10">
        <v>44</v>
      </c>
      <c r="B71" s="10">
        <v>44.204621452365018</v>
      </c>
      <c r="C71" s="10">
        <v>-0.83929825876647612</v>
      </c>
    </row>
    <row r="72" spans="1:3" x14ac:dyDescent="0.25">
      <c r="A72" s="10">
        <v>45</v>
      </c>
      <c r="B72" s="10">
        <v>44.024455941279015</v>
      </c>
      <c r="C72" s="10">
        <v>-0.4089818322011638</v>
      </c>
    </row>
    <row r="73" spans="1:3" x14ac:dyDescent="0.25">
      <c r="A73" s="10">
        <v>46</v>
      </c>
      <c r="B73" s="10">
        <v>43.844290430193006</v>
      </c>
      <c r="C73" s="10">
        <v>-1.5870878431287068</v>
      </c>
    </row>
    <row r="74" spans="1:3" x14ac:dyDescent="0.25">
      <c r="A74" s="10">
        <v>47</v>
      </c>
      <c r="B74" s="10">
        <v>43.664124919107003</v>
      </c>
      <c r="C74" s="10">
        <v>-1.4167715822027702</v>
      </c>
    </row>
    <row r="75" spans="1:3" x14ac:dyDescent="0.25">
      <c r="A75" s="10">
        <v>48</v>
      </c>
      <c r="B75" s="10">
        <v>43.483959408021001</v>
      </c>
      <c r="C75" s="10">
        <v>1.275780097989049</v>
      </c>
    </row>
    <row r="76" spans="1:3" x14ac:dyDescent="0.25">
      <c r="A76" s="10">
        <v>49</v>
      </c>
      <c r="B76" s="10">
        <v>43.303793896934998</v>
      </c>
      <c r="C76" s="10">
        <v>1.3282065920986099</v>
      </c>
    </row>
    <row r="77" spans="1:3" x14ac:dyDescent="0.25">
      <c r="A77" s="10">
        <v>50</v>
      </c>
      <c r="B77" s="10">
        <v>43.123628385848995</v>
      </c>
      <c r="C77" s="10">
        <v>0.24169480774954621</v>
      </c>
    </row>
    <row r="78" spans="1:3" x14ac:dyDescent="0.25">
      <c r="A78" s="10">
        <v>51</v>
      </c>
      <c r="B78" s="10">
        <v>42.943462874762986</v>
      </c>
      <c r="C78" s="10">
        <v>1.9082069116757836</v>
      </c>
    </row>
    <row r="79" spans="1:3" x14ac:dyDescent="0.25">
      <c r="A79" s="10">
        <v>52</v>
      </c>
      <c r="B79" s="10">
        <v>42.763297363676983</v>
      </c>
      <c r="C79" s="10">
        <v>2.4812540675141861</v>
      </c>
    </row>
    <row r="80" spans="1:3" x14ac:dyDescent="0.25">
      <c r="A80" s="10">
        <v>53</v>
      </c>
      <c r="B80" s="10">
        <v>42.583131852590974</v>
      </c>
      <c r="C80" s="10">
        <v>2.5794052625806856</v>
      </c>
    </row>
    <row r="81" spans="1:3" x14ac:dyDescent="0.25">
      <c r="A81" s="10">
        <v>54</v>
      </c>
      <c r="B81" s="10">
        <v>42.402966341504971</v>
      </c>
      <c r="C81" s="10">
        <v>0.42662103789732697</v>
      </c>
    </row>
    <row r="82" spans="1:3" x14ac:dyDescent="0.25">
      <c r="A82" s="10">
        <v>55</v>
      </c>
      <c r="B82" s="10">
        <v>42.222800830418969</v>
      </c>
      <c r="C82" s="10">
        <v>3.2905844008716514</v>
      </c>
    </row>
    <row r="83" spans="1:3" x14ac:dyDescent="0.25">
      <c r="A83" s="10">
        <v>56</v>
      </c>
      <c r="B83" s="10">
        <v>44.720008090448566</v>
      </c>
      <c r="C83" s="10">
        <v>0.43295653093682773</v>
      </c>
    </row>
    <row r="84" spans="1:3" x14ac:dyDescent="0.25">
      <c r="A84" s="10">
        <v>57</v>
      </c>
      <c r="B84" s="10">
        <v>44.539842579362556</v>
      </c>
      <c r="C84" s="10">
        <v>-0.26579694821223399</v>
      </c>
    </row>
    <row r="85" spans="1:3" x14ac:dyDescent="0.25">
      <c r="A85" s="10">
        <v>58</v>
      </c>
      <c r="B85" s="10">
        <v>44.359677068276554</v>
      </c>
      <c r="C85" s="10">
        <v>-1.2688409487544163</v>
      </c>
    </row>
    <row r="86" spans="1:3" x14ac:dyDescent="0.25">
      <c r="A86" s="10">
        <v>59</v>
      </c>
      <c r="B86" s="10">
        <v>44.179511557190544</v>
      </c>
      <c r="C86" s="10">
        <v>-1.0105726025258193</v>
      </c>
    </row>
    <row r="87" spans="1:3" x14ac:dyDescent="0.25">
      <c r="A87" s="10">
        <v>60</v>
      </c>
      <c r="B87" s="10">
        <v>43.999346046104542</v>
      </c>
      <c r="C87" s="10">
        <v>-1.5397479713459532</v>
      </c>
    </row>
    <row r="88" spans="1:3" x14ac:dyDescent="0.25">
      <c r="A88" s="10">
        <v>61</v>
      </c>
      <c r="B88" s="10">
        <v>43.819180535018539</v>
      </c>
      <c r="C88" s="10">
        <v>-1.6788253533459567</v>
      </c>
    </row>
    <row r="89" spans="1:3" x14ac:dyDescent="0.25">
      <c r="A89" s="10">
        <v>62</v>
      </c>
      <c r="B89" s="10">
        <v>43.639015023932537</v>
      </c>
      <c r="C89" s="10">
        <v>-1.937694768263043E-2</v>
      </c>
    </row>
    <row r="90" spans="1:3" x14ac:dyDescent="0.25">
      <c r="A90" s="10">
        <v>63</v>
      </c>
      <c r="B90" s="10">
        <v>43.458849512846527</v>
      </c>
      <c r="C90" s="10">
        <v>-1.9175860879021229</v>
      </c>
    </row>
    <row r="91" spans="1:3" x14ac:dyDescent="0.25">
      <c r="A91" s="10">
        <v>64</v>
      </c>
      <c r="B91" s="10">
        <v>43.278684001760524</v>
      </c>
      <c r="C91" s="10">
        <v>-3.1538055540976444</v>
      </c>
    </row>
    <row r="92" spans="1:3" x14ac:dyDescent="0.25">
      <c r="A92" s="10">
        <v>65</v>
      </c>
      <c r="B92" s="10">
        <v>43.098518490674522</v>
      </c>
      <c r="C92" s="10">
        <v>-0.53086459696866939</v>
      </c>
    </row>
    <row r="93" spans="1:3" x14ac:dyDescent="0.25">
      <c r="A93" s="10">
        <v>66</v>
      </c>
      <c r="B93" s="10">
        <v>42.918352979588512</v>
      </c>
      <c r="C93" s="10">
        <v>2.3835705795230879</v>
      </c>
    </row>
    <row r="94" spans="1:3" x14ac:dyDescent="0.25">
      <c r="A94" s="10">
        <v>67</v>
      </c>
      <c r="B94" s="10">
        <v>42.73818746850251</v>
      </c>
      <c r="C94" s="10">
        <v>3.1221736455005669</v>
      </c>
    </row>
    <row r="95" spans="1:3" x14ac:dyDescent="0.25">
      <c r="A95" s="10">
        <v>68</v>
      </c>
      <c r="B95" s="10">
        <v>42.558021957416507</v>
      </c>
      <c r="C95" s="10">
        <v>1.0505118277406496</v>
      </c>
    </row>
    <row r="96" spans="1:3" x14ac:dyDescent="0.25">
      <c r="A96" s="10">
        <v>69</v>
      </c>
      <c r="B96" s="10">
        <v>41.637547826819898</v>
      </c>
      <c r="C96" s="10">
        <v>-1.7157233567971133</v>
      </c>
    </row>
    <row r="97" spans="1:3" x14ac:dyDescent="0.25">
      <c r="A97" s="10">
        <v>70</v>
      </c>
      <c r="B97" s="10">
        <v>41.457382315733888</v>
      </c>
      <c r="C97" s="10">
        <v>-0.46618135935751326</v>
      </c>
    </row>
    <row r="98" spans="1:3" x14ac:dyDescent="0.25">
      <c r="A98" s="10">
        <v>71</v>
      </c>
      <c r="B98" s="10">
        <v>41.277216804647885</v>
      </c>
      <c r="C98" s="10">
        <v>-0.70028851331166209</v>
      </c>
    </row>
    <row r="99" spans="1:3" ht="15.75" thickBot="1" x14ac:dyDescent="0.3">
      <c r="A99" s="11">
        <v>72</v>
      </c>
      <c r="B99" s="11">
        <v>41.097051293561876</v>
      </c>
      <c r="C99" s="11">
        <v>-4.5683111440357251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7E7A-947A-4005-A9D5-706750D62771}">
  <dimension ref="A1:K97"/>
  <sheetViews>
    <sheetView tabSelected="1" zoomScale="136" workbookViewId="0">
      <selection activeCell="I6" sqref="I6"/>
    </sheetView>
  </sheetViews>
  <sheetFormatPr defaultColWidth="8.85546875" defaultRowHeight="15" x14ac:dyDescent="0.25"/>
  <cols>
    <col min="1" max="1" width="19.7109375" customWidth="1"/>
    <col min="8" max="8" width="17.7109375" customWidth="1"/>
    <col min="11" max="11" width="14" customWidth="1"/>
  </cols>
  <sheetData>
    <row r="1" spans="1:11" x14ac:dyDescent="0.25">
      <c r="A1" t="s">
        <v>225</v>
      </c>
      <c r="B1" s="8" t="s">
        <v>229</v>
      </c>
      <c r="C1" t="s">
        <v>226</v>
      </c>
      <c r="D1" t="s">
        <v>227</v>
      </c>
      <c r="E1" t="s">
        <v>228</v>
      </c>
      <c r="F1" s="2" t="s">
        <v>1</v>
      </c>
      <c r="G1" t="s">
        <v>131</v>
      </c>
      <c r="H1" t="s">
        <v>237</v>
      </c>
      <c r="I1" t="s">
        <v>238</v>
      </c>
      <c r="J1" t="s">
        <v>130</v>
      </c>
    </row>
    <row r="2" spans="1:11" x14ac:dyDescent="0.25">
      <c r="A2" t="s">
        <v>133</v>
      </c>
      <c r="B2" s="9">
        <v>1</v>
      </c>
      <c r="C2">
        <f t="shared" ref="C2:C33" si="0">IF(MONTH(A2)&lt;=3,1,0)</f>
        <v>0</v>
      </c>
      <c r="D2">
        <f t="shared" ref="D2:D33" si="1">IF(AND(MONTH(A2)&lt;=6, MONTH(A2)&gt;3),1,0)</f>
        <v>1</v>
      </c>
      <c r="E2">
        <f t="shared" ref="E2:E33" si="2">IF(AND(MONTH(A2)&lt;=9, MONTH(A2)&gt;6),1,0)</f>
        <v>0</v>
      </c>
      <c r="F2" s="1">
        <v>243.6</v>
      </c>
      <c r="G2">
        <f>F2^0.7</f>
        <v>46.846170937351211</v>
      </c>
      <c r="H2">
        <f>B2*-0.18017+C2*2.5595+D2*-1.93706+E2*0.7403+54.0689</f>
        <v>51.95167</v>
      </c>
      <c r="I2">
        <f>H2^1.42857</f>
        <v>282.39304460425376</v>
      </c>
      <c r="J2">
        <f>ABS(I2-F2)/F2</f>
        <v>0.15924895157739641</v>
      </c>
      <c r="K2" s="14">
        <f>J2*100</f>
        <v>15.924895157739641</v>
      </c>
    </row>
    <row r="3" spans="1:11" x14ac:dyDescent="0.25">
      <c r="A3" t="s">
        <v>134</v>
      </c>
      <c r="B3" s="9">
        <v>2</v>
      </c>
      <c r="C3">
        <f t="shared" si="0"/>
        <v>0</v>
      </c>
      <c r="D3">
        <f t="shared" si="1"/>
        <v>1</v>
      </c>
      <c r="E3">
        <f t="shared" si="2"/>
        <v>0</v>
      </c>
      <c r="F3" s="1">
        <v>263.19</v>
      </c>
      <c r="G3">
        <f t="shared" ref="G3:G66" si="3">F3^0.7</f>
        <v>49.45253612297693</v>
      </c>
      <c r="H3">
        <f t="shared" ref="H3:H66" si="4">B3*-0.18017+C3*2.5595+D3*-1.93706+E3*0.7403+54.0689</f>
        <v>51.771499999999996</v>
      </c>
      <c r="I3">
        <f t="shared" ref="I3:I66" si="5">H3^1.42857</f>
        <v>280.99501808681015</v>
      </c>
      <c r="J3">
        <f t="shared" ref="J3:J66" si="6">ABS(I3-F3)/F3</f>
        <v>6.7650815330408259E-2</v>
      </c>
      <c r="K3">
        <f t="shared" ref="K3:K66" si="7">J3*100</f>
        <v>6.765081533040826</v>
      </c>
    </row>
    <row r="4" spans="1:11" x14ac:dyDescent="0.25">
      <c r="A4" t="s">
        <v>135</v>
      </c>
      <c r="B4" s="9">
        <v>3</v>
      </c>
      <c r="C4">
        <f t="shared" si="0"/>
        <v>0</v>
      </c>
      <c r="D4">
        <f t="shared" si="1"/>
        <v>0</v>
      </c>
      <c r="E4">
        <f t="shared" si="2"/>
        <v>1</v>
      </c>
      <c r="F4" s="1">
        <v>269.89</v>
      </c>
      <c r="G4">
        <f t="shared" si="3"/>
        <v>50.330443269150699</v>
      </c>
      <c r="H4">
        <f t="shared" si="4"/>
        <v>54.268689999999999</v>
      </c>
      <c r="I4">
        <f t="shared" si="5"/>
        <v>300.55582412741563</v>
      </c>
      <c r="J4">
        <f t="shared" si="6"/>
        <v>0.11362341741974748</v>
      </c>
      <c r="K4" s="14">
        <f t="shared" si="7"/>
        <v>11.362341741974747</v>
      </c>
    </row>
    <row r="5" spans="1:11" x14ac:dyDescent="0.25">
      <c r="A5" t="s">
        <v>136</v>
      </c>
      <c r="B5" s="9">
        <v>4</v>
      </c>
      <c r="C5">
        <f t="shared" si="0"/>
        <v>0</v>
      </c>
      <c r="D5">
        <f t="shared" si="1"/>
        <v>0</v>
      </c>
      <c r="E5">
        <f t="shared" si="2"/>
        <v>1</v>
      </c>
      <c r="F5" s="1">
        <v>252.88</v>
      </c>
      <c r="G5">
        <f t="shared" si="3"/>
        <v>48.088379021409963</v>
      </c>
      <c r="H5">
        <f t="shared" si="4"/>
        <v>54.088520000000003</v>
      </c>
      <c r="I5">
        <f t="shared" si="5"/>
        <v>299.13136319255739</v>
      </c>
      <c r="J5">
        <f t="shared" si="6"/>
        <v>0.18289846248243197</v>
      </c>
      <c r="K5" s="14">
        <f t="shared" si="7"/>
        <v>18.289846248243197</v>
      </c>
    </row>
    <row r="6" spans="1:11" x14ac:dyDescent="0.25">
      <c r="A6" t="s">
        <v>137</v>
      </c>
      <c r="B6" s="9">
        <v>5</v>
      </c>
      <c r="C6">
        <f t="shared" si="0"/>
        <v>0</v>
      </c>
      <c r="D6">
        <f t="shared" si="1"/>
        <v>0</v>
      </c>
      <c r="E6">
        <f t="shared" si="2"/>
        <v>1</v>
      </c>
      <c r="F6" s="1">
        <v>303.45999999999998</v>
      </c>
      <c r="G6">
        <f t="shared" si="3"/>
        <v>54.635008809635373</v>
      </c>
      <c r="H6">
        <f t="shared" si="4"/>
        <v>53.908349999999999</v>
      </c>
      <c r="I6">
        <f t="shared" si="5"/>
        <v>297.70893433565266</v>
      </c>
      <c r="J6">
        <f t="shared" si="6"/>
        <v>1.8951643262200366E-2</v>
      </c>
      <c r="K6">
        <f t="shared" si="7"/>
        <v>1.8951643262200366</v>
      </c>
    </row>
    <row r="7" spans="1:11" x14ac:dyDescent="0.25">
      <c r="A7" t="s">
        <v>138</v>
      </c>
      <c r="B7" s="9">
        <v>6</v>
      </c>
      <c r="C7">
        <f t="shared" si="0"/>
        <v>0</v>
      </c>
      <c r="D7">
        <f t="shared" si="1"/>
        <v>0</v>
      </c>
      <c r="E7">
        <f t="shared" si="2"/>
        <v>1</v>
      </c>
      <c r="F7" s="1">
        <v>286.29000000000002</v>
      </c>
      <c r="G7">
        <f t="shared" si="3"/>
        <v>52.452274455751024</v>
      </c>
      <c r="H7">
        <f t="shared" si="4"/>
        <v>53.728180000000002</v>
      </c>
      <c r="I7">
        <f t="shared" si="5"/>
        <v>296.2885414348151</v>
      </c>
      <c r="J7">
        <f t="shared" si="6"/>
        <v>3.4924522109801528E-2</v>
      </c>
      <c r="K7">
        <f t="shared" si="7"/>
        <v>3.492452210980153</v>
      </c>
    </row>
    <row r="8" spans="1:11" x14ac:dyDescent="0.25">
      <c r="A8" t="s">
        <v>139</v>
      </c>
      <c r="B8" s="9">
        <v>7</v>
      </c>
      <c r="C8">
        <f t="shared" si="0"/>
        <v>0</v>
      </c>
      <c r="D8">
        <f t="shared" si="1"/>
        <v>0</v>
      </c>
      <c r="E8">
        <f t="shared" si="2"/>
        <v>1</v>
      </c>
      <c r="F8" s="1">
        <v>292.27999999999997</v>
      </c>
      <c r="G8">
        <f t="shared" si="3"/>
        <v>53.21810046822327</v>
      </c>
      <c r="H8">
        <f t="shared" si="4"/>
        <v>53.548009999999998</v>
      </c>
      <c r="I8">
        <f t="shared" si="5"/>
        <v>294.87018838857864</v>
      </c>
      <c r="J8">
        <f t="shared" si="6"/>
        <v>8.8620103619086749E-3</v>
      </c>
      <c r="K8">
        <f t="shared" si="7"/>
        <v>0.88620103619086754</v>
      </c>
    </row>
    <row r="9" spans="1:11" x14ac:dyDescent="0.25">
      <c r="A9" t="s">
        <v>140</v>
      </c>
      <c r="B9" s="9">
        <v>8</v>
      </c>
      <c r="C9">
        <f t="shared" si="0"/>
        <v>0</v>
      </c>
      <c r="D9">
        <f t="shared" si="1"/>
        <v>0</v>
      </c>
      <c r="E9">
        <f t="shared" si="2"/>
        <v>1</v>
      </c>
      <c r="F9" s="1">
        <v>288.72000000000003</v>
      </c>
      <c r="G9">
        <f t="shared" si="3"/>
        <v>52.763525772358179</v>
      </c>
      <c r="H9">
        <f t="shared" si="4"/>
        <v>53.367840000000001</v>
      </c>
      <c r="I9">
        <f t="shared" si="5"/>
        <v>293.45387911607605</v>
      </c>
      <c r="J9">
        <f t="shared" si="6"/>
        <v>1.6396090039055226E-2</v>
      </c>
      <c r="K9">
        <f t="shared" si="7"/>
        <v>1.6396090039055227</v>
      </c>
    </row>
    <row r="10" spans="1:11" x14ac:dyDescent="0.25">
      <c r="A10" t="s">
        <v>141</v>
      </c>
      <c r="B10" s="9">
        <v>9</v>
      </c>
      <c r="C10">
        <f t="shared" si="0"/>
        <v>0</v>
      </c>
      <c r="D10">
        <f t="shared" si="1"/>
        <v>0</v>
      </c>
      <c r="E10">
        <f t="shared" si="2"/>
        <v>1</v>
      </c>
      <c r="F10" s="1">
        <v>285.7</v>
      </c>
      <c r="G10">
        <f t="shared" si="3"/>
        <v>52.376583750895719</v>
      </c>
      <c r="H10">
        <f t="shared" si="4"/>
        <v>53.187669999999997</v>
      </c>
      <c r="I10">
        <f t="shared" si="5"/>
        <v>292.03961755721593</v>
      </c>
      <c r="J10">
        <f t="shared" si="6"/>
        <v>2.2189770938802748E-2</v>
      </c>
      <c r="K10">
        <f t="shared" si="7"/>
        <v>2.2189770938802749</v>
      </c>
    </row>
    <row r="11" spans="1:11" x14ac:dyDescent="0.25">
      <c r="A11" t="s">
        <v>142</v>
      </c>
      <c r="B11" s="9">
        <v>10</v>
      </c>
      <c r="C11">
        <f t="shared" si="0"/>
        <v>0</v>
      </c>
      <c r="D11">
        <f t="shared" si="1"/>
        <v>0</v>
      </c>
      <c r="E11">
        <f t="shared" si="2"/>
        <v>1</v>
      </c>
      <c r="F11" s="1">
        <v>286.01</v>
      </c>
      <c r="G11">
        <f t="shared" si="3"/>
        <v>52.416359283552318</v>
      </c>
      <c r="H11">
        <f t="shared" si="4"/>
        <v>53.0075</v>
      </c>
      <c r="I11">
        <f t="shared" si="5"/>
        <v>290.62740767286573</v>
      </c>
      <c r="J11">
        <f t="shared" si="6"/>
        <v>1.6144217589824615E-2</v>
      </c>
      <c r="K11">
        <f t="shared" si="7"/>
        <v>1.6144217589824614</v>
      </c>
    </row>
    <row r="12" spans="1:11" x14ac:dyDescent="0.25">
      <c r="A12" t="s">
        <v>143</v>
      </c>
      <c r="B12" s="9">
        <v>11</v>
      </c>
      <c r="C12">
        <f t="shared" si="0"/>
        <v>0</v>
      </c>
      <c r="D12">
        <f t="shared" si="1"/>
        <v>0</v>
      </c>
      <c r="E12">
        <f t="shared" si="2"/>
        <v>1</v>
      </c>
      <c r="F12" s="1">
        <v>308.58999999999997</v>
      </c>
      <c r="G12">
        <f t="shared" si="3"/>
        <v>55.279905749808833</v>
      </c>
      <c r="H12">
        <f t="shared" si="4"/>
        <v>52.827329999999996</v>
      </c>
      <c r="I12">
        <f t="shared" si="5"/>
        <v>289.21725344503204</v>
      </c>
      <c r="J12">
        <f t="shared" si="6"/>
        <v>6.2778270698881797E-2</v>
      </c>
      <c r="K12">
        <f t="shared" si="7"/>
        <v>6.27782706988818</v>
      </c>
    </row>
    <row r="13" spans="1:11" x14ac:dyDescent="0.25">
      <c r="A13" t="s">
        <v>144</v>
      </c>
      <c r="B13" s="9">
        <v>12</v>
      </c>
      <c r="C13">
        <f t="shared" si="0"/>
        <v>0</v>
      </c>
      <c r="D13">
        <f t="shared" si="1"/>
        <v>0</v>
      </c>
      <c r="E13">
        <f t="shared" si="2"/>
        <v>1</v>
      </c>
      <c r="F13" s="1">
        <v>320.57</v>
      </c>
      <c r="G13">
        <f t="shared" si="3"/>
        <v>56.773545152618674</v>
      </c>
      <c r="H13">
        <f t="shared" si="4"/>
        <v>52.64716</v>
      </c>
      <c r="I13">
        <f t="shared" si="5"/>
        <v>287.80915887704845</v>
      </c>
      <c r="J13">
        <f t="shared" si="6"/>
        <v>0.10219559260988723</v>
      </c>
      <c r="K13" s="14">
        <f t="shared" si="7"/>
        <v>10.219559260988722</v>
      </c>
    </row>
    <row r="14" spans="1:11" x14ac:dyDescent="0.25">
      <c r="A14" t="s">
        <v>145</v>
      </c>
      <c r="B14" s="9">
        <v>13</v>
      </c>
      <c r="C14">
        <f t="shared" si="0"/>
        <v>0</v>
      </c>
      <c r="D14">
        <f t="shared" si="1"/>
        <v>0</v>
      </c>
      <c r="E14">
        <f t="shared" si="2"/>
        <v>1</v>
      </c>
      <c r="F14" s="1">
        <v>312.67</v>
      </c>
      <c r="G14">
        <f t="shared" si="3"/>
        <v>55.790512323374607</v>
      </c>
      <c r="H14">
        <f t="shared" si="4"/>
        <v>52.466989999999996</v>
      </c>
      <c r="I14">
        <f t="shared" si="5"/>
        <v>286.40312799376107</v>
      </c>
      <c r="J14">
        <f t="shared" si="6"/>
        <v>8.4008289910253428E-2</v>
      </c>
      <c r="K14">
        <f t="shared" si="7"/>
        <v>8.4008289910253424</v>
      </c>
    </row>
    <row r="15" spans="1:11" x14ac:dyDescent="0.25">
      <c r="A15" t="s">
        <v>146</v>
      </c>
      <c r="B15" s="9">
        <v>14</v>
      </c>
      <c r="C15">
        <f t="shared" si="0"/>
        <v>0</v>
      </c>
      <c r="D15">
        <f t="shared" si="1"/>
        <v>0</v>
      </c>
      <c r="E15">
        <f t="shared" si="2"/>
        <v>1</v>
      </c>
      <c r="F15" s="1">
        <v>278.58</v>
      </c>
      <c r="G15">
        <f t="shared" si="3"/>
        <v>51.459427923817294</v>
      </c>
      <c r="H15">
        <f t="shared" si="4"/>
        <v>52.286819999999999</v>
      </c>
      <c r="I15">
        <f t="shared" si="5"/>
        <v>284.99916484171985</v>
      </c>
      <c r="J15">
        <f t="shared" si="6"/>
        <v>2.304244684370688E-2</v>
      </c>
      <c r="K15">
        <f t="shared" si="7"/>
        <v>2.3042446843706879</v>
      </c>
    </row>
    <row r="16" spans="1:11" x14ac:dyDescent="0.25">
      <c r="A16" t="s">
        <v>147</v>
      </c>
      <c r="B16" s="9">
        <v>15</v>
      </c>
      <c r="C16">
        <f t="shared" si="0"/>
        <v>0</v>
      </c>
      <c r="D16">
        <f t="shared" si="1"/>
        <v>0</v>
      </c>
      <c r="E16">
        <f t="shared" si="2"/>
        <v>1</v>
      </c>
      <c r="F16" s="1">
        <v>303.06</v>
      </c>
      <c r="G16">
        <f t="shared" si="3"/>
        <v>54.584587571674597</v>
      </c>
      <c r="H16">
        <f t="shared" si="4"/>
        <v>52.106650000000002</v>
      </c>
      <c r="I16">
        <f t="shared" si="5"/>
        <v>283.59727348936957</v>
      </c>
      <c r="J16">
        <f t="shared" si="6"/>
        <v>6.4220703856102526E-2</v>
      </c>
      <c r="K16">
        <f t="shared" si="7"/>
        <v>6.4220703856102528</v>
      </c>
    </row>
    <row r="17" spans="1:11" x14ac:dyDescent="0.25">
      <c r="A17" t="s">
        <v>148</v>
      </c>
      <c r="B17" s="9">
        <v>16</v>
      </c>
      <c r="C17">
        <f t="shared" si="0"/>
        <v>0</v>
      </c>
      <c r="D17">
        <f t="shared" si="1"/>
        <v>0</v>
      </c>
      <c r="E17">
        <f t="shared" si="2"/>
        <v>1</v>
      </c>
      <c r="F17" s="1">
        <v>327.22000000000003</v>
      </c>
      <c r="G17">
        <f t="shared" si="3"/>
        <v>57.595411858132962</v>
      </c>
      <c r="H17">
        <f t="shared" si="4"/>
        <v>51.926479999999998</v>
      </c>
      <c r="I17">
        <f t="shared" si="5"/>
        <v>282.19745802724532</v>
      </c>
      <c r="J17">
        <f t="shared" si="6"/>
        <v>0.1375910456963349</v>
      </c>
      <c r="K17" s="14">
        <f t="shared" si="7"/>
        <v>13.759104569633489</v>
      </c>
    </row>
    <row r="18" spans="1:11" x14ac:dyDescent="0.25">
      <c r="A18" t="s">
        <v>149</v>
      </c>
      <c r="B18" s="9">
        <v>17</v>
      </c>
      <c r="C18">
        <f t="shared" si="0"/>
        <v>0</v>
      </c>
      <c r="D18">
        <f t="shared" si="1"/>
        <v>0</v>
      </c>
      <c r="E18">
        <f t="shared" si="2"/>
        <v>0</v>
      </c>
      <c r="F18" s="1">
        <v>315.14</v>
      </c>
      <c r="G18">
        <f t="shared" si="3"/>
        <v>56.098657915842537</v>
      </c>
      <c r="H18">
        <f t="shared" si="4"/>
        <v>51.006009999999996</v>
      </c>
      <c r="I18">
        <f t="shared" si="5"/>
        <v>275.07849172438682</v>
      </c>
      <c r="J18">
        <f t="shared" si="6"/>
        <v>0.12712289228791385</v>
      </c>
      <c r="K18" s="14">
        <f t="shared" si="7"/>
        <v>12.712289228791384</v>
      </c>
    </row>
    <row r="19" spans="1:11" x14ac:dyDescent="0.25">
      <c r="A19" t="s">
        <v>150</v>
      </c>
      <c r="B19" s="9">
        <v>18</v>
      </c>
      <c r="C19">
        <f t="shared" si="0"/>
        <v>0</v>
      </c>
      <c r="D19">
        <f t="shared" si="1"/>
        <v>0</v>
      </c>
      <c r="E19">
        <f t="shared" si="2"/>
        <v>0</v>
      </c>
      <c r="F19" s="1">
        <v>254.39</v>
      </c>
      <c r="G19">
        <f t="shared" si="3"/>
        <v>48.289201573783863</v>
      </c>
      <c r="H19">
        <f t="shared" si="4"/>
        <v>50.825839999999999</v>
      </c>
      <c r="I19">
        <f t="shared" si="5"/>
        <v>273.69144780620275</v>
      </c>
      <c r="J19">
        <f t="shared" si="6"/>
        <v>7.5873453383398556E-2</v>
      </c>
      <c r="K19">
        <f t="shared" si="7"/>
        <v>7.5873453383398557</v>
      </c>
    </row>
    <row r="20" spans="1:11" x14ac:dyDescent="0.25">
      <c r="A20" t="s">
        <v>151</v>
      </c>
      <c r="B20" s="9">
        <v>19</v>
      </c>
      <c r="C20">
        <f t="shared" si="0"/>
        <v>0</v>
      </c>
      <c r="D20">
        <f t="shared" si="1"/>
        <v>0</v>
      </c>
      <c r="E20">
        <f t="shared" si="2"/>
        <v>0</v>
      </c>
      <c r="F20" s="1">
        <v>258.73</v>
      </c>
      <c r="G20">
        <f t="shared" si="3"/>
        <v>48.86442041779982</v>
      </c>
      <c r="H20">
        <f t="shared" si="4"/>
        <v>50.645670000000003</v>
      </c>
      <c r="I20">
        <f t="shared" si="5"/>
        <v>272.30650951169451</v>
      </c>
      <c r="J20">
        <f t="shared" si="6"/>
        <v>5.2473657912474374E-2</v>
      </c>
      <c r="K20">
        <f t="shared" si="7"/>
        <v>5.2473657912474376</v>
      </c>
    </row>
    <row r="21" spans="1:11" x14ac:dyDescent="0.25">
      <c r="A21" t="s">
        <v>152</v>
      </c>
      <c r="B21" s="9">
        <v>20</v>
      </c>
      <c r="C21">
        <f t="shared" si="0"/>
        <v>0</v>
      </c>
      <c r="D21">
        <f t="shared" si="1"/>
        <v>0</v>
      </c>
      <c r="E21">
        <f t="shared" si="2"/>
        <v>0</v>
      </c>
      <c r="F21" s="1">
        <v>272.35000000000002</v>
      </c>
      <c r="G21">
        <f t="shared" si="3"/>
        <v>50.65113315377063</v>
      </c>
      <c r="H21">
        <f t="shared" si="4"/>
        <v>50.465499999999999</v>
      </c>
      <c r="I21">
        <f t="shared" si="5"/>
        <v>270.923681118015</v>
      </c>
      <c r="J21">
        <f t="shared" si="6"/>
        <v>5.2370805286764298E-3</v>
      </c>
      <c r="K21">
        <f t="shared" si="7"/>
        <v>0.52370805286764299</v>
      </c>
    </row>
    <row r="22" spans="1:11" x14ac:dyDescent="0.25">
      <c r="A22" t="s">
        <v>153</v>
      </c>
      <c r="B22" s="9">
        <v>21</v>
      </c>
      <c r="C22">
        <f t="shared" si="0"/>
        <v>0</v>
      </c>
      <c r="D22">
        <f t="shared" si="1"/>
        <v>0</v>
      </c>
      <c r="E22">
        <f t="shared" si="2"/>
        <v>0</v>
      </c>
      <c r="F22" s="1">
        <v>234.26</v>
      </c>
      <c r="G22">
        <f t="shared" si="3"/>
        <v>45.581508856599243</v>
      </c>
      <c r="H22">
        <f t="shared" si="4"/>
        <v>50.285330000000002</v>
      </c>
      <c r="I22">
        <f t="shared" si="5"/>
        <v>269.54296692629481</v>
      </c>
      <c r="J22">
        <f t="shared" si="6"/>
        <v>0.15061456042984214</v>
      </c>
      <c r="K22" s="14">
        <f t="shared" si="7"/>
        <v>15.061456042984215</v>
      </c>
    </row>
    <row r="23" spans="1:11" x14ac:dyDescent="0.25">
      <c r="A23" t="s">
        <v>154</v>
      </c>
      <c r="B23" s="9">
        <v>22</v>
      </c>
      <c r="C23">
        <f t="shared" si="0"/>
        <v>0</v>
      </c>
      <c r="D23">
        <f t="shared" si="1"/>
        <v>0</v>
      </c>
      <c r="E23">
        <f t="shared" si="2"/>
        <v>0</v>
      </c>
      <c r="F23" s="1">
        <v>259.35000000000002</v>
      </c>
      <c r="G23">
        <f t="shared" si="3"/>
        <v>48.94635735396426</v>
      </c>
      <c r="H23">
        <f t="shared" si="4"/>
        <v>50.105159999999998</v>
      </c>
      <c r="I23">
        <f t="shared" si="5"/>
        <v>268.16437126186224</v>
      </c>
      <c r="J23">
        <f t="shared" si="6"/>
        <v>3.398639391502687E-2</v>
      </c>
      <c r="K23">
        <f t="shared" si="7"/>
        <v>3.3986393915026869</v>
      </c>
    </row>
    <row r="24" spans="1:11" x14ac:dyDescent="0.25">
      <c r="A24" t="s">
        <v>155</v>
      </c>
      <c r="B24" s="9">
        <v>23</v>
      </c>
      <c r="C24">
        <f t="shared" si="0"/>
        <v>0</v>
      </c>
      <c r="D24">
        <f t="shared" si="1"/>
        <v>0</v>
      </c>
      <c r="E24">
        <f t="shared" si="2"/>
        <v>0</v>
      </c>
      <c r="F24" s="1">
        <v>272.67</v>
      </c>
      <c r="G24">
        <f t="shared" si="3"/>
        <v>50.692784907790966</v>
      </c>
      <c r="H24">
        <f t="shared" si="4"/>
        <v>49.924990000000001</v>
      </c>
      <c r="I24">
        <f t="shared" si="5"/>
        <v>266.7878984744691</v>
      </c>
      <c r="J24">
        <f t="shared" si="6"/>
        <v>2.1572235763123605E-2</v>
      </c>
      <c r="K24">
        <f t="shared" si="7"/>
        <v>2.1572235763123606</v>
      </c>
    </row>
    <row r="25" spans="1:11" x14ac:dyDescent="0.25">
      <c r="A25" t="s">
        <v>156</v>
      </c>
      <c r="B25" s="9">
        <v>24</v>
      </c>
      <c r="C25">
        <f t="shared" si="0"/>
        <v>0</v>
      </c>
      <c r="D25">
        <f t="shared" si="1"/>
        <v>0</v>
      </c>
      <c r="E25">
        <f t="shared" si="2"/>
        <v>0</v>
      </c>
      <c r="F25" s="1">
        <v>269.02999999999997</v>
      </c>
      <c r="G25">
        <f t="shared" si="3"/>
        <v>50.218125551059117</v>
      </c>
      <c r="H25">
        <f t="shared" si="4"/>
        <v>49.744819999999997</v>
      </c>
      <c r="I25">
        <f t="shared" si="5"/>
        <v>265.41355293851444</v>
      </c>
      <c r="J25">
        <f t="shared" si="6"/>
        <v>1.3442541952516563E-2</v>
      </c>
      <c r="K25">
        <f t="shared" si="7"/>
        <v>1.3442541952516562</v>
      </c>
    </row>
    <row r="26" spans="1:11" x14ac:dyDescent="0.25">
      <c r="A26" t="s">
        <v>157</v>
      </c>
      <c r="B26" s="9">
        <v>25</v>
      </c>
      <c r="C26">
        <f t="shared" si="0"/>
        <v>0</v>
      </c>
      <c r="D26">
        <f t="shared" si="1"/>
        <v>0</v>
      </c>
      <c r="E26">
        <f t="shared" si="2"/>
        <v>0</v>
      </c>
      <c r="F26" s="1">
        <v>291.72000000000003</v>
      </c>
      <c r="G26">
        <f t="shared" si="3"/>
        <v>53.146704902773003</v>
      </c>
      <c r="H26">
        <f t="shared" si="4"/>
        <v>49.56465</v>
      </c>
      <c r="I26">
        <f t="shared" si="5"/>
        <v>264.04133905327564</v>
      </c>
      <c r="J26">
        <f t="shared" si="6"/>
        <v>9.4880916449761377E-2</v>
      </c>
      <c r="K26">
        <f t="shared" si="7"/>
        <v>9.4880916449761372</v>
      </c>
    </row>
    <row r="27" spans="1:11" x14ac:dyDescent="0.25">
      <c r="A27" t="s">
        <v>158</v>
      </c>
      <c r="B27" s="9">
        <v>26</v>
      </c>
      <c r="C27">
        <f t="shared" si="0"/>
        <v>0</v>
      </c>
      <c r="D27">
        <f t="shared" si="1"/>
        <v>0</v>
      </c>
      <c r="E27">
        <f t="shared" si="2"/>
        <v>0</v>
      </c>
      <c r="F27" s="1">
        <v>275.29000000000002</v>
      </c>
      <c r="G27">
        <f t="shared" si="3"/>
        <v>51.033259194177958</v>
      </c>
      <c r="H27">
        <f t="shared" si="4"/>
        <v>49.384479999999996</v>
      </c>
      <c r="I27">
        <f t="shared" si="5"/>
        <v>262.67126124314075</v>
      </c>
      <c r="J27">
        <f t="shared" si="6"/>
        <v>4.5837984514000771E-2</v>
      </c>
      <c r="K27">
        <f t="shared" si="7"/>
        <v>4.5837984514000771</v>
      </c>
    </row>
    <row r="28" spans="1:11" x14ac:dyDescent="0.25">
      <c r="A28" t="s">
        <v>159</v>
      </c>
      <c r="B28" s="9">
        <v>27</v>
      </c>
      <c r="C28">
        <f t="shared" si="0"/>
        <v>0</v>
      </c>
      <c r="D28">
        <f t="shared" si="1"/>
        <v>0</v>
      </c>
      <c r="E28">
        <f t="shared" si="2"/>
        <v>0</v>
      </c>
      <c r="F28" s="1">
        <v>276.38</v>
      </c>
      <c r="G28">
        <f t="shared" si="3"/>
        <v>51.174620268343602</v>
      </c>
      <c r="H28">
        <f t="shared" si="4"/>
        <v>49.20431</v>
      </c>
      <c r="I28">
        <f t="shared" si="5"/>
        <v>261.30332395784325</v>
      </c>
      <c r="J28">
        <f t="shared" si="6"/>
        <v>5.4550532028933889E-2</v>
      </c>
      <c r="K28">
        <f t="shared" si="7"/>
        <v>5.4550532028933887</v>
      </c>
    </row>
    <row r="29" spans="1:11" x14ac:dyDescent="0.25">
      <c r="A29" t="s">
        <v>160</v>
      </c>
      <c r="B29" s="9">
        <v>28</v>
      </c>
      <c r="C29">
        <f t="shared" si="0"/>
        <v>0</v>
      </c>
      <c r="D29">
        <f t="shared" si="1"/>
        <v>0</v>
      </c>
      <c r="E29">
        <f t="shared" si="2"/>
        <v>0</v>
      </c>
      <c r="F29" s="1">
        <v>274.68</v>
      </c>
      <c r="G29">
        <f t="shared" si="3"/>
        <v>50.954075600409382</v>
      </c>
      <c r="H29">
        <f t="shared" si="4"/>
        <v>49.024140000000003</v>
      </c>
      <c r="I29">
        <f t="shared" si="5"/>
        <v>259.93753167270017</v>
      </c>
      <c r="J29">
        <f t="shared" si="6"/>
        <v>5.3671429762996332E-2</v>
      </c>
      <c r="K29">
        <f t="shared" si="7"/>
        <v>5.3671429762996334</v>
      </c>
    </row>
    <row r="30" spans="1:11" x14ac:dyDescent="0.25">
      <c r="A30" t="s">
        <v>161</v>
      </c>
      <c r="B30" s="9">
        <v>29</v>
      </c>
      <c r="C30">
        <f t="shared" si="0"/>
        <v>0</v>
      </c>
      <c r="D30">
        <f t="shared" si="1"/>
        <v>0</v>
      </c>
      <c r="E30">
        <f t="shared" si="2"/>
        <v>0</v>
      </c>
      <c r="F30" s="1">
        <v>273.7</v>
      </c>
      <c r="G30">
        <f t="shared" si="3"/>
        <v>50.826752055277183</v>
      </c>
      <c r="H30">
        <f t="shared" si="4"/>
        <v>48.843969999999999</v>
      </c>
      <c r="I30">
        <f t="shared" si="5"/>
        <v>258.57388888885521</v>
      </c>
      <c r="J30">
        <f t="shared" si="6"/>
        <v>5.5265294523729559E-2</v>
      </c>
      <c r="K30">
        <f t="shared" si="7"/>
        <v>5.526529452372956</v>
      </c>
    </row>
    <row r="31" spans="1:11" x14ac:dyDescent="0.25">
      <c r="A31" t="s">
        <v>162</v>
      </c>
      <c r="B31" s="9">
        <v>30</v>
      </c>
      <c r="C31">
        <f t="shared" si="0"/>
        <v>1</v>
      </c>
      <c r="D31">
        <f t="shared" si="1"/>
        <v>0</v>
      </c>
      <c r="E31">
        <f t="shared" si="2"/>
        <v>0</v>
      </c>
      <c r="F31" s="1">
        <v>271.83999999999997</v>
      </c>
      <c r="G31">
        <f t="shared" si="3"/>
        <v>50.584720310677142</v>
      </c>
      <c r="H31">
        <f t="shared" si="4"/>
        <v>51.223300000000002</v>
      </c>
      <c r="I31">
        <f t="shared" si="5"/>
        <v>276.75410002120492</v>
      </c>
      <c r="J31">
        <f t="shared" si="6"/>
        <v>1.8077177829623842E-2</v>
      </c>
      <c r="K31">
        <f t="shared" si="7"/>
        <v>1.8077177829623841</v>
      </c>
    </row>
    <row r="32" spans="1:11" x14ac:dyDescent="0.25">
      <c r="A32" t="s">
        <v>163</v>
      </c>
      <c r="B32" s="9">
        <v>31</v>
      </c>
      <c r="C32">
        <f t="shared" si="0"/>
        <v>1</v>
      </c>
      <c r="D32">
        <f t="shared" si="1"/>
        <v>0</v>
      </c>
      <c r="E32">
        <f t="shared" si="2"/>
        <v>0</v>
      </c>
      <c r="F32" s="1">
        <v>267.63</v>
      </c>
      <c r="G32">
        <f t="shared" si="3"/>
        <v>50.035052045095213</v>
      </c>
      <c r="H32">
        <f t="shared" si="4"/>
        <v>51.043129999999998</v>
      </c>
      <c r="I32">
        <f t="shared" si="5"/>
        <v>275.36452231865212</v>
      </c>
      <c r="J32">
        <f t="shared" si="6"/>
        <v>2.8900057238172572E-2</v>
      </c>
      <c r="K32">
        <f t="shared" si="7"/>
        <v>2.8900057238172572</v>
      </c>
    </row>
    <row r="33" spans="1:11" x14ac:dyDescent="0.25">
      <c r="A33" t="s">
        <v>164</v>
      </c>
      <c r="B33" s="9">
        <v>32</v>
      </c>
      <c r="C33">
        <f t="shared" si="0"/>
        <v>1</v>
      </c>
      <c r="D33">
        <f t="shared" si="1"/>
        <v>0</v>
      </c>
      <c r="E33">
        <f t="shared" si="2"/>
        <v>0</v>
      </c>
      <c r="F33" s="1">
        <v>260.45</v>
      </c>
      <c r="G33">
        <f t="shared" si="3"/>
        <v>49.091584889551662</v>
      </c>
      <c r="H33">
        <f t="shared" si="4"/>
        <v>50.862960000000001</v>
      </c>
      <c r="I33">
        <f t="shared" si="5"/>
        <v>273.97704511299804</v>
      </c>
      <c r="J33">
        <f t="shared" si="6"/>
        <v>5.1937205271637754E-2</v>
      </c>
      <c r="K33">
        <f t="shared" si="7"/>
        <v>5.1937205271637756</v>
      </c>
    </row>
    <row r="34" spans="1:11" x14ac:dyDescent="0.25">
      <c r="A34" t="s">
        <v>165</v>
      </c>
      <c r="B34" s="9">
        <v>33</v>
      </c>
      <c r="C34">
        <f t="shared" ref="C34:C65" si="8">IF(MONTH(A34)&lt;=3,1,0)</f>
        <v>1</v>
      </c>
      <c r="D34">
        <f t="shared" ref="D34:D65" si="9">IF(AND(MONTH(A34)&lt;=6, MONTH(A34)&gt;3),1,0)</f>
        <v>0</v>
      </c>
      <c r="E34">
        <f t="shared" ref="E34:E65" si="10">IF(AND(MONTH(A34)&lt;=9, MONTH(A34)&gt;6),1,0)</f>
        <v>0</v>
      </c>
      <c r="F34" s="1">
        <v>301.67</v>
      </c>
      <c r="G34">
        <f t="shared" si="3"/>
        <v>54.409218285628775</v>
      </c>
      <c r="H34">
        <f t="shared" si="4"/>
        <v>50.682789999999997</v>
      </c>
      <c r="I34">
        <f t="shared" si="5"/>
        <v>272.5916726527675</v>
      </c>
      <c r="J34">
        <f t="shared" si="6"/>
        <v>9.6391180254027625E-2</v>
      </c>
      <c r="K34">
        <f t="shared" si="7"/>
        <v>9.6391180254027624</v>
      </c>
    </row>
    <row r="35" spans="1:11" x14ac:dyDescent="0.25">
      <c r="A35" t="s">
        <v>166</v>
      </c>
      <c r="B35" s="9">
        <v>34</v>
      </c>
      <c r="C35">
        <f t="shared" si="8"/>
        <v>1</v>
      </c>
      <c r="D35">
        <f t="shared" si="9"/>
        <v>0</v>
      </c>
      <c r="E35">
        <f t="shared" si="10"/>
        <v>0</v>
      </c>
      <c r="F35" s="1">
        <v>281.60000000000002</v>
      </c>
      <c r="G35">
        <f t="shared" si="3"/>
        <v>51.849294965250529</v>
      </c>
      <c r="H35">
        <f t="shared" si="4"/>
        <v>50.50262</v>
      </c>
      <c r="I35">
        <f t="shared" si="5"/>
        <v>271.20840921020016</v>
      </c>
      <c r="J35">
        <f t="shared" si="6"/>
        <v>3.6901955929687015E-2</v>
      </c>
      <c r="K35">
        <f t="shared" si="7"/>
        <v>3.6901955929687014</v>
      </c>
    </row>
    <row r="36" spans="1:11" x14ac:dyDescent="0.25">
      <c r="A36" t="s">
        <v>167</v>
      </c>
      <c r="B36" s="9">
        <v>35</v>
      </c>
      <c r="C36">
        <f t="shared" si="8"/>
        <v>1</v>
      </c>
      <c r="D36">
        <f t="shared" si="9"/>
        <v>0</v>
      </c>
      <c r="E36">
        <f t="shared" si="10"/>
        <v>0</v>
      </c>
      <c r="F36" s="1">
        <v>286.82</v>
      </c>
      <c r="G36">
        <f t="shared" si="3"/>
        <v>52.520227909781923</v>
      </c>
      <c r="H36">
        <f t="shared" si="4"/>
        <v>50.322449999999996</v>
      </c>
      <c r="I36">
        <f t="shared" si="5"/>
        <v>269.82725908146841</v>
      </c>
      <c r="J36">
        <f t="shared" si="6"/>
        <v>5.924531385026003E-2</v>
      </c>
      <c r="K36">
        <f t="shared" si="7"/>
        <v>5.9245313850260031</v>
      </c>
    </row>
    <row r="37" spans="1:11" x14ac:dyDescent="0.25">
      <c r="A37" t="s">
        <v>168</v>
      </c>
      <c r="B37" s="9">
        <v>36</v>
      </c>
      <c r="C37">
        <f t="shared" si="8"/>
        <v>1</v>
      </c>
      <c r="D37">
        <f t="shared" si="9"/>
        <v>0</v>
      </c>
      <c r="E37">
        <f t="shared" si="10"/>
        <v>0</v>
      </c>
      <c r="F37" s="1">
        <v>292.87</v>
      </c>
      <c r="G37">
        <f t="shared" si="3"/>
        <v>53.293276416708501</v>
      </c>
      <c r="H37">
        <f t="shared" si="4"/>
        <v>50.14228</v>
      </c>
      <c r="I37">
        <f t="shared" si="5"/>
        <v>268.44822658689691</v>
      </c>
      <c r="J37">
        <f t="shared" si="6"/>
        <v>8.3387760484525883E-2</v>
      </c>
      <c r="K37">
        <f t="shared" si="7"/>
        <v>8.3387760484525888</v>
      </c>
    </row>
    <row r="38" spans="1:11" x14ac:dyDescent="0.25">
      <c r="A38" t="s">
        <v>169</v>
      </c>
      <c r="B38" s="9">
        <v>37</v>
      </c>
      <c r="C38">
        <f t="shared" si="8"/>
        <v>1</v>
      </c>
      <c r="D38">
        <f t="shared" si="9"/>
        <v>0</v>
      </c>
      <c r="E38">
        <f t="shared" si="10"/>
        <v>0</v>
      </c>
      <c r="F38" s="1">
        <v>289.83999999999997</v>
      </c>
      <c r="G38">
        <f t="shared" si="3"/>
        <v>52.906718395779066</v>
      </c>
      <c r="H38">
        <f t="shared" si="4"/>
        <v>49.962109999999996</v>
      </c>
      <c r="I38">
        <f t="shared" si="5"/>
        <v>267.07131607118708</v>
      </c>
      <c r="J38">
        <f t="shared" si="6"/>
        <v>7.8556044468716849E-2</v>
      </c>
      <c r="K38">
        <f t="shared" si="7"/>
        <v>7.855604446871685</v>
      </c>
    </row>
    <row r="39" spans="1:11" x14ac:dyDescent="0.25">
      <c r="A39" t="s">
        <v>170</v>
      </c>
      <c r="B39" s="9">
        <v>38</v>
      </c>
      <c r="C39">
        <f t="shared" si="8"/>
        <v>1</v>
      </c>
      <c r="D39">
        <f t="shared" si="9"/>
        <v>0</v>
      </c>
      <c r="E39">
        <f t="shared" si="10"/>
        <v>0</v>
      </c>
      <c r="F39" s="1">
        <v>237.74</v>
      </c>
      <c r="G39">
        <f t="shared" si="3"/>
        <v>46.054447953377846</v>
      </c>
      <c r="H39">
        <f t="shared" si="4"/>
        <v>49.781939999999999</v>
      </c>
      <c r="I39">
        <f t="shared" si="5"/>
        <v>265.69653190364164</v>
      </c>
      <c r="J39">
        <f t="shared" si="6"/>
        <v>0.11759288257609839</v>
      </c>
      <c r="K39" s="14">
        <f t="shared" si="7"/>
        <v>11.759288257609839</v>
      </c>
    </row>
    <row r="40" spans="1:11" x14ac:dyDescent="0.25">
      <c r="A40" t="s">
        <v>171</v>
      </c>
      <c r="B40" s="9">
        <v>39</v>
      </c>
      <c r="C40">
        <f t="shared" si="8"/>
        <v>1</v>
      </c>
      <c r="D40">
        <f t="shared" si="9"/>
        <v>0</v>
      </c>
      <c r="E40">
        <f t="shared" si="10"/>
        <v>0</v>
      </c>
      <c r="F40" s="1">
        <v>268.69</v>
      </c>
      <c r="G40">
        <f t="shared" si="3"/>
        <v>50.173691172564418</v>
      </c>
      <c r="H40">
        <f t="shared" si="4"/>
        <v>49.601770000000002</v>
      </c>
      <c r="I40">
        <f t="shared" si="5"/>
        <v>264.32387847839334</v>
      </c>
      <c r="J40">
        <f t="shared" si="6"/>
        <v>1.624966140015132E-2</v>
      </c>
      <c r="K40">
        <f t="shared" si="7"/>
        <v>1.6249661400151321</v>
      </c>
    </row>
    <row r="41" spans="1:11" x14ac:dyDescent="0.25">
      <c r="A41" t="s">
        <v>172</v>
      </c>
      <c r="B41" s="9">
        <v>40</v>
      </c>
      <c r="C41">
        <f t="shared" si="8"/>
        <v>1</v>
      </c>
      <c r="D41">
        <f t="shared" si="9"/>
        <v>0</v>
      </c>
      <c r="E41">
        <f t="shared" si="10"/>
        <v>0</v>
      </c>
      <c r="F41" s="1">
        <v>261.45999999999998</v>
      </c>
      <c r="G41">
        <f t="shared" si="3"/>
        <v>49.224768208310742</v>
      </c>
      <c r="H41">
        <f t="shared" si="4"/>
        <v>49.421599999999998</v>
      </c>
      <c r="I41">
        <f t="shared" si="5"/>
        <v>262.95336021463737</v>
      </c>
      <c r="J41">
        <f t="shared" si="6"/>
        <v>5.7116201890820449E-3</v>
      </c>
      <c r="K41">
        <f t="shared" si="7"/>
        <v>0.57116201890820451</v>
      </c>
    </row>
    <row r="42" spans="1:11" x14ac:dyDescent="0.25">
      <c r="A42" t="s">
        <v>173</v>
      </c>
      <c r="B42" s="9">
        <v>41</v>
      </c>
      <c r="C42">
        <f t="shared" si="8"/>
        <v>1</v>
      </c>
      <c r="D42">
        <f t="shared" si="9"/>
        <v>0</v>
      </c>
      <c r="E42">
        <f t="shared" si="10"/>
        <v>0</v>
      </c>
      <c r="F42" s="1">
        <v>240.68</v>
      </c>
      <c r="G42">
        <f t="shared" si="3"/>
        <v>46.452383410026108</v>
      </c>
      <c r="H42">
        <f t="shared" si="4"/>
        <v>49.241430000000001</v>
      </c>
      <c r="I42">
        <f t="shared" si="5"/>
        <v>261.58498155686601</v>
      </c>
      <c r="J42">
        <f t="shared" si="6"/>
        <v>8.6857992175776985E-2</v>
      </c>
      <c r="K42">
        <f t="shared" si="7"/>
        <v>8.6857992175776992</v>
      </c>
    </row>
    <row r="43" spans="1:11" x14ac:dyDescent="0.25">
      <c r="A43" t="s">
        <v>174</v>
      </c>
      <c r="B43" s="9">
        <v>42</v>
      </c>
      <c r="C43">
        <f t="shared" si="8"/>
        <v>1</v>
      </c>
      <c r="D43">
        <f t="shared" si="9"/>
        <v>0</v>
      </c>
      <c r="E43">
        <f t="shared" si="10"/>
        <v>0</v>
      </c>
      <c r="F43" s="1">
        <v>231.89</v>
      </c>
      <c r="G43">
        <f t="shared" si="3"/>
        <v>45.258214288442858</v>
      </c>
      <c r="H43">
        <f t="shared" si="4"/>
        <v>49.061259999999997</v>
      </c>
      <c r="I43">
        <f t="shared" si="5"/>
        <v>260.21874697510583</v>
      </c>
      <c r="J43">
        <f t="shared" si="6"/>
        <v>0.1221645908625031</v>
      </c>
      <c r="K43" s="14">
        <f t="shared" si="7"/>
        <v>12.21645908625031</v>
      </c>
    </row>
    <row r="44" spans="1:11" x14ac:dyDescent="0.25">
      <c r="A44" t="s">
        <v>175</v>
      </c>
      <c r="B44" s="9">
        <v>43</v>
      </c>
      <c r="C44">
        <f t="shared" si="8"/>
        <v>0</v>
      </c>
      <c r="D44">
        <f t="shared" si="9"/>
        <v>1</v>
      </c>
      <c r="E44">
        <f t="shared" si="10"/>
        <v>0</v>
      </c>
      <c r="F44" s="1">
        <v>212.18</v>
      </c>
      <c r="G44">
        <f t="shared" si="3"/>
        <v>42.529777588085665</v>
      </c>
      <c r="H44">
        <f t="shared" si="4"/>
        <v>44.384529999999998</v>
      </c>
      <c r="I44">
        <f t="shared" si="5"/>
        <v>225.52032205765053</v>
      </c>
      <c r="J44">
        <f t="shared" si="6"/>
        <v>6.287266499034086E-2</v>
      </c>
      <c r="K44">
        <f t="shared" si="7"/>
        <v>6.2872664990340859</v>
      </c>
    </row>
    <row r="45" spans="1:11" x14ac:dyDescent="0.25">
      <c r="A45" t="s">
        <v>176</v>
      </c>
      <c r="B45" s="9">
        <v>44</v>
      </c>
      <c r="C45">
        <f t="shared" si="8"/>
        <v>0</v>
      </c>
      <c r="D45">
        <f t="shared" si="9"/>
        <v>1</v>
      </c>
      <c r="E45">
        <f t="shared" si="10"/>
        <v>0</v>
      </c>
      <c r="F45" s="1">
        <v>218.16</v>
      </c>
      <c r="G45">
        <f t="shared" si="3"/>
        <v>43.365323193598542</v>
      </c>
      <c r="H45">
        <f t="shared" si="4"/>
        <v>44.204360000000001</v>
      </c>
      <c r="I45">
        <f t="shared" si="5"/>
        <v>224.21367036562799</v>
      </c>
      <c r="J45">
        <f t="shared" si="6"/>
        <v>2.7748764052200194E-2</v>
      </c>
      <c r="K45">
        <f t="shared" si="7"/>
        <v>2.7748764052200192</v>
      </c>
    </row>
    <row r="46" spans="1:11" x14ac:dyDescent="0.25">
      <c r="A46" t="s">
        <v>177</v>
      </c>
      <c r="B46" s="9">
        <v>45</v>
      </c>
      <c r="C46">
        <f t="shared" si="8"/>
        <v>0</v>
      </c>
      <c r="D46">
        <f t="shared" si="9"/>
        <v>1</v>
      </c>
      <c r="E46">
        <f t="shared" si="10"/>
        <v>0</v>
      </c>
      <c r="F46" s="1">
        <v>219.96</v>
      </c>
      <c r="G46">
        <f t="shared" si="3"/>
        <v>43.615474109077851</v>
      </c>
      <c r="H46">
        <f t="shared" si="4"/>
        <v>44.024189999999997</v>
      </c>
      <c r="I46">
        <f t="shared" si="5"/>
        <v>222.90929912417758</v>
      </c>
      <c r="J46">
        <f t="shared" si="6"/>
        <v>1.3408342990441767E-2</v>
      </c>
      <c r="K46">
        <f t="shared" si="7"/>
        <v>1.3408342990441766</v>
      </c>
    </row>
    <row r="47" spans="1:11" x14ac:dyDescent="0.25">
      <c r="A47" t="s">
        <v>178</v>
      </c>
      <c r="B47" s="9">
        <v>46</v>
      </c>
      <c r="C47">
        <f t="shared" si="8"/>
        <v>0</v>
      </c>
      <c r="D47">
        <f t="shared" si="9"/>
        <v>1</v>
      </c>
      <c r="E47">
        <f t="shared" si="10"/>
        <v>0</v>
      </c>
      <c r="F47" s="1">
        <v>210.24</v>
      </c>
      <c r="G47">
        <f t="shared" si="3"/>
        <v>42.257202587064299</v>
      </c>
      <c r="H47">
        <f t="shared" si="4"/>
        <v>43.84402</v>
      </c>
      <c r="I47">
        <f t="shared" si="5"/>
        <v>221.60721366169474</v>
      </c>
      <c r="J47">
        <f t="shared" si="6"/>
        <v>5.4067797097102042E-2</v>
      </c>
      <c r="K47">
        <f t="shared" si="7"/>
        <v>5.4067797097102046</v>
      </c>
    </row>
    <row r="48" spans="1:11" x14ac:dyDescent="0.25">
      <c r="A48" t="s">
        <v>179</v>
      </c>
      <c r="B48" s="9">
        <v>47</v>
      </c>
      <c r="C48">
        <f t="shared" si="8"/>
        <v>0</v>
      </c>
      <c r="D48">
        <f t="shared" si="9"/>
        <v>1</v>
      </c>
      <c r="E48">
        <f t="shared" si="10"/>
        <v>0</v>
      </c>
      <c r="F48" s="1">
        <v>210.17</v>
      </c>
      <c r="G48">
        <f t="shared" si="3"/>
        <v>42.247353336904233</v>
      </c>
      <c r="H48">
        <f t="shared" si="4"/>
        <v>43.663849999999996</v>
      </c>
      <c r="I48">
        <f t="shared" si="5"/>
        <v>220.30741934095249</v>
      </c>
      <c r="J48">
        <f t="shared" si="6"/>
        <v>4.8234378555229128E-2</v>
      </c>
      <c r="K48">
        <f t="shared" si="7"/>
        <v>4.8234378555229132</v>
      </c>
    </row>
    <row r="49" spans="1:11" x14ac:dyDescent="0.25">
      <c r="A49" t="s">
        <v>180</v>
      </c>
      <c r="B49" s="9">
        <v>48</v>
      </c>
      <c r="C49">
        <f t="shared" si="8"/>
        <v>0</v>
      </c>
      <c r="D49">
        <f t="shared" si="9"/>
        <v>1</v>
      </c>
      <c r="E49">
        <f t="shared" si="10"/>
        <v>0</v>
      </c>
      <c r="F49" s="1">
        <v>228.25</v>
      </c>
      <c r="G49">
        <f t="shared" si="3"/>
        <v>44.75973950601005</v>
      </c>
      <c r="H49">
        <f t="shared" si="4"/>
        <v>43.48368</v>
      </c>
      <c r="I49">
        <f t="shared" si="5"/>
        <v>219.0099215594673</v>
      </c>
      <c r="J49">
        <f t="shared" si="6"/>
        <v>4.0482271371446651E-2</v>
      </c>
      <c r="K49">
        <f t="shared" si="7"/>
        <v>4.0482271371446652</v>
      </c>
    </row>
    <row r="50" spans="1:11" x14ac:dyDescent="0.25">
      <c r="A50" t="s">
        <v>181</v>
      </c>
      <c r="B50" s="9">
        <v>49</v>
      </c>
      <c r="C50">
        <f t="shared" si="8"/>
        <v>0</v>
      </c>
      <c r="D50">
        <f t="shared" si="9"/>
        <v>1</v>
      </c>
      <c r="E50">
        <f t="shared" si="10"/>
        <v>0</v>
      </c>
      <c r="F50" s="1">
        <v>227.32</v>
      </c>
      <c r="G50">
        <f t="shared" si="3"/>
        <v>44.632000489033608</v>
      </c>
      <c r="H50">
        <f t="shared" si="4"/>
        <v>43.303510000000003</v>
      </c>
      <c r="I50">
        <f t="shared" si="5"/>
        <v>217.71472574986802</v>
      </c>
      <c r="J50">
        <f t="shared" si="6"/>
        <v>4.2254417781682076E-2</v>
      </c>
      <c r="K50">
        <f t="shared" si="7"/>
        <v>4.2254417781682072</v>
      </c>
    </row>
    <row r="51" spans="1:11" x14ac:dyDescent="0.25">
      <c r="A51" t="s">
        <v>182</v>
      </c>
      <c r="B51" s="9">
        <v>50</v>
      </c>
      <c r="C51">
        <f t="shared" si="8"/>
        <v>0</v>
      </c>
      <c r="D51">
        <f t="shared" si="9"/>
        <v>1</v>
      </c>
      <c r="E51">
        <f t="shared" si="10"/>
        <v>0</v>
      </c>
      <c r="F51" s="1">
        <v>218.16</v>
      </c>
      <c r="G51">
        <f t="shared" si="3"/>
        <v>43.365323193598542</v>
      </c>
      <c r="H51">
        <f t="shared" si="4"/>
        <v>43.123339999999999</v>
      </c>
      <c r="I51">
        <f t="shared" si="5"/>
        <v>216.42183738027143</v>
      </c>
      <c r="J51">
        <f t="shared" si="6"/>
        <v>7.967375411297075E-3</v>
      </c>
      <c r="K51">
        <f t="shared" si="7"/>
        <v>0.79673754112970752</v>
      </c>
    </row>
    <row r="52" spans="1:11" x14ac:dyDescent="0.25">
      <c r="A52" t="s">
        <v>183</v>
      </c>
      <c r="B52" s="9">
        <v>51</v>
      </c>
      <c r="C52">
        <f t="shared" si="8"/>
        <v>0</v>
      </c>
      <c r="D52">
        <f t="shared" si="9"/>
        <v>1</v>
      </c>
      <c r="E52">
        <f t="shared" si="10"/>
        <v>0</v>
      </c>
      <c r="F52" s="1">
        <v>228.92</v>
      </c>
      <c r="G52">
        <f t="shared" si="3"/>
        <v>44.851669786438769</v>
      </c>
      <c r="H52">
        <f t="shared" si="4"/>
        <v>42.943169999999995</v>
      </c>
      <c r="I52">
        <f t="shared" si="5"/>
        <v>215.13126195466322</v>
      </c>
      <c r="J52">
        <f t="shared" si="6"/>
        <v>6.0233872293101398E-2</v>
      </c>
      <c r="K52">
        <f t="shared" si="7"/>
        <v>6.0233872293101403</v>
      </c>
    </row>
    <row r="53" spans="1:11" x14ac:dyDescent="0.25">
      <c r="A53" t="s">
        <v>184</v>
      </c>
      <c r="B53" s="9">
        <v>52</v>
      </c>
      <c r="C53">
        <f t="shared" si="8"/>
        <v>0</v>
      </c>
      <c r="D53">
        <f t="shared" si="9"/>
        <v>1</v>
      </c>
      <c r="E53">
        <f t="shared" si="10"/>
        <v>0</v>
      </c>
      <c r="F53" s="1">
        <v>231.79</v>
      </c>
      <c r="G53">
        <f t="shared" si="3"/>
        <v>45.244551431191169</v>
      </c>
      <c r="H53">
        <f t="shared" si="4"/>
        <v>42.762999999999998</v>
      </c>
      <c r="I53">
        <f t="shared" si="5"/>
        <v>213.84300501328471</v>
      </c>
      <c r="J53">
        <f t="shared" si="6"/>
        <v>7.7427822540727734E-2</v>
      </c>
      <c r="K53">
        <f t="shared" si="7"/>
        <v>7.7427822540727735</v>
      </c>
    </row>
    <row r="54" spans="1:11" x14ac:dyDescent="0.25">
      <c r="A54" t="s">
        <v>185</v>
      </c>
      <c r="B54" s="9">
        <v>53</v>
      </c>
      <c r="C54">
        <f t="shared" si="8"/>
        <v>0</v>
      </c>
      <c r="D54">
        <f t="shared" si="9"/>
        <v>1</v>
      </c>
      <c r="E54">
        <f t="shared" si="10"/>
        <v>0</v>
      </c>
      <c r="F54" s="1">
        <v>231.19</v>
      </c>
      <c r="G54">
        <f t="shared" si="3"/>
        <v>45.162537115171659</v>
      </c>
      <c r="H54">
        <f t="shared" si="4"/>
        <v>42.582830000000001</v>
      </c>
      <c r="I54">
        <f t="shared" si="5"/>
        <v>212.55707213302534</v>
      </c>
      <c r="J54">
        <f t="shared" si="6"/>
        <v>8.0595734534256044E-2</v>
      </c>
      <c r="K54">
        <f t="shared" si="7"/>
        <v>8.0595734534256049</v>
      </c>
    </row>
    <row r="55" spans="1:11" x14ac:dyDescent="0.25">
      <c r="A55" t="s">
        <v>186</v>
      </c>
      <c r="B55" s="9">
        <v>54</v>
      </c>
      <c r="C55">
        <f t="shared" si="8"/>
        <v>0</v>
      </c>
      <c r="D55">
        <f t="shared" si="9"/>
        <v>1</v>
      </c>
      <c r="E55">
        <f t="shared" si="10"/>
        <v>0</v>
      </c>
      <c r="F55" s="1">
        <v>214.32</v>
      </c>
      <c r="G55">
        <f t="shared" si="3"/>
        <v>42.829587379402298</v>
      </c>
      <c r="H55">
        <f t="shared" si="4"/>
        <v>42.402659999999997</v>
      </c>
      <c r="I55">
        <f t="shared" si="5"/>
        <v>211.27346892782066</v>
      </c>
      <c r="J55">
        <f t="shared" si="6"/>
        <v>1.4214870624203688E-2</v>
      </c>
      <c r="K55">
        <f t="shared" si="7"/>
        <v>1.4214870624203688</v>
      </c>
    </row>
    <row r="56" spans="1:11" x14ac:dyDescent="0.25">
      <c r="A56" t="s">
        <v>187</v>
      </c>
      <c r="B56" s="9">
        <v>55</v>
      </c>
      <c r="C56">
        <f t="shared" si="8"/>
        <v>0</v>
      </c>
      <c r="D56">
        <f t="shared" si="9"/>
        <v>1</v>
      </c>
      <c r="E56">
        <f t="shared" si="10"/>
        <v>0</v>
      </c>
      <c r="F56" s="1">
        <v>233.76</v>
      </c>
      <c r="G56">
        <f t="shared" si="3"/>
        <v>45.51338523129062</v>
      </c>
      <c r="H56">
        <f t="shared" si="4"/>
        <v>42.222490000000001</v>
      </c>
      <c r="I56">
        <f t="shared" si="5"/>
        <v>209.99220104905729</v>
      </c>
      <c r="J56">
        <f t="shared" si="6"/>
        <v>0.10167607354099378</v>
      </c>
      <c r="K56" s="14">
        <f t="shared" si="7"/>
        <v>10.167607354099378</v>
      </c>
    </row>
    <row r="57" spans="1:11" x14ac:dyDescent="0.25">
      <c r="A57" t="s">
        <v>188</v>
      </c>
      <c r="B57" s="9">
        <v>56</v>
      </c>
      <c r="C57">
        <f t="shared" si="8"/>
        <v>0</v>
      </c>
      <c r="D57">
        <f t="shared" si="9"/>
        <v>0</v>
      </c>
      <c r="E57">
        <f t="shared" si="10"/>
        <v>1</v>
      </c>
      <c r="F57" s="1">
        <v>231.12</v>
      </c>
      <c r="G57">
        <f t="shared" si="3"/>
        <v>45.152964621385394</v>
      </c>
      <c r="H57">
        <f t="shared" si="4"/>
        <v>44.719679999999997</v>
      </c>
      <c r="I57">
        <f t="shared" si="5"/>
        <v>227.95698778764211</v>
      </c>
      <c r="J57">
        <f t="shared" si="6"/>
        <v>1.3685584165619153E-2</v>
      </c>
      <c r="K57">
        <f t="shared" si="7"/>
        <v>1.3685584165619153</v>
      </c>
    </row>
    <row r="58" spans="1:11" x14ac:dyDescent="0.25">
      <c r="A58" t="s">
        <v>189</v>
      </c>
      <c r="B58" s="9">
        <v>57</v>
      </c>
      <c r="C58">
        <f t="shared" si="8"/>
        <v>0</v>
      </c>
      <c r="D58">
        <f t="shared" si="9"/>
        <v>0</v>
      </c>
      <c r="E58">
        <f t="shared" si="10"/>
        <v>1</v>
      </c>
      <c r="F58" s="1">
        <v>224.72</v>
      </c>
      <c r="G58">
        <f t="shared" si="3"/>
        <v>44.274045631150322</v>
      </c>
      <c r="H58">
        <f t="shared" si="4"/>
        <v>44.53951</v>
      </c>
      <c r="I58">
        <f t="shared" si="5"/>
        <v>226.6461080883783</v>
      </c>
      <c r="J58">
        <f t="shared" si="6"/>
        <v>8.5711467086965979E-3</v>
      </c>
      <c r="K58">
        <f t="shared" si="7"/>
        <v>0.85711467086965976</v>
      </c>
    </row>
    <row r="59" spans="1:11" x14ac:dyDescent="0.25">
      <c r="A59" t="s">
        <v>190</v>
      </c>
      <c r="B59" s="9">
        <v>58</v>
      </c>
      <c r="C59">
        <f t="shared" si="8"/>
        <v>0</v>
      </c>
      <c r="D59">
        <f t="shared" si="9"/>
        <v>0</v>
      </c>
      <c r="E59">
        <f t="shared" si="10"/>
        <v>1</v>
      </c>
      <c r="F59" s="1">
        <v>216.19</v>
      </c>
      <c r="G59">
        <f t="shared" si="3"/>
        <v>43.090836119522137</v>
      </c>
      <c r="H59">
        <f t="shared" si="4"/>
        <v>44.359340000000003</v>
      </c>
      <c r="I59">
        <f t="shared" si="5"/>
        <v>225.33749901810145</v>
      </c>
      <c r="J59">
        <f t="shared" si="6"/>
        <v>4.2312313326710101E-2</v>
      </c>
      <c r="K59">
        <f t="shared" si="7"/>
        <v>4.23123133267101</v>
      </c>
    </row>
    <row r="60" spans="1:11" x14ac:dyDescent="0.25">
      <c r="A60" t="s">
        <v>191</v>
      </c>
      <c r="B60" s="9">
        <v>59</v>
      </c>
      <c r="C60">
        <f t="shared" si="8"/>
        <v>0</v>
      </c>
      <c r="D60">
        <f t="shared" si="9"/>
        <v>0</v>
      </c>
      <c r="E60">
        <f t="shared" si="10"/>
        <v>1</v>
      </c>
      <c r="F60" s="1">
        <v>216.75</v>
      </c>
      <c r="G60">
        <f t="shared" si="3"/>
        <v>43.168938954664725</v>
      </c>
      <c r="H60">
        <f t="shared" si="4"/>
        <v>44.179169999999999</v>
      </c>
      <c r="I60">
        <f t="shared" si="5"/>
        <v>224.03116584220788</v>
      </c>
      <c r="J60">
        <f t="shared" si="6"/>
        <v>3.3592460633023687E-2</v>
      </c>
      <c r="K60">
        <f t="shared" si="7"/>
        <v>3.3592460633023689</v>
      </c>
    </row>
    <row r="61" spans="1:11" x14ac:dyDescent="0.25">
      <c r="A61" t="s">
        <v>192</v>
      </c>
      <c r="B61" s="9">
        <v>60</v>
      </c>
      <c r="C61">
        <f t="shared" si="8"/>
        <v>0</v>
      </c>
      <c r="D61">
        <f t="shared" si="9"/>
        <v>0</v>
      </c>
      <c r="E61">
        <f t="shared" si="10"/>
        <v>1</v>
      </c>
      <c r="F61" s="1">
        <v>211.68</v>
      </c>
      <c r="G61">
        <f t="shared" si="3"/>
        <v>42.459598074758588</v>
      </c>
      <c r="H61">
        <f t="shared" si="4"/>
        <v>43.998999999999995</v>
      </c>
      <c r="I61">
        <f t="shared" si="5"/>
        <v>222.72711385980867</v>
      </c>
      <c r="J61">
        <f t="shared" si="6"/>
        <v>5.2187801680879914E-2</v>
      </c>
      <c r="K61">
        <f t="shared" si="7"/>
        <v>5.2187801680879913</v>
      </c>
    </row>
    <row r="62" spans="1:11" x14ac:dyDescent="0.25">
      <c r="A62" t="s">
        <v>193</v>
      </c>
      <c r="B62" s="9">
        <v>61</v>
      </c>
      <c r="C62">
        <f t="shared" si="8"/>
        <v>0</v>
      </c>
      <c r="D62">
        <f t="shared" si="9"/>
        <v>0</v>
      </c>
      <c r="E62">
        <f t="shared" si="10"/>
        <v>1</v>
      </c>
      <c r="F62" s="1">
        <v>209.41</v>
      </c>
      <c r="G62">
        <f t="shared" si="3"/>
        <v>42.140355181672582</v>
      </c>
      <c r="H62">
        <f t="shared" si="4"/>
        <v>43.818829999999998</v>
      </c>
      <c r="I62">
        <f t="shared" si="5"/>
        <v>221.42534840408317</v>
      </c>
      <c r="J62">
        <f t="shared" si="6"/>
        <v>5.7377147242649203E-2</v>
      </c>
      <c r="K62">
        <f t="shared" si="7"/>
        <v>5.7377147242649205</v>
      </c>
    </row>
    <row r="63" spans="1:11" x14ac:dyDescent="0.25">
      <c r="A63" t="s">
        <v>194</v>
      </c>
      <c r="B63" s="9">
        <v>62</v>
      </c>
      <c r="C63">
        <f t="shared" si="8"/>
        <v>0</v>
      </c>
      <c r="D63">
        <f t="shared" si="9"/>
        <v>0</v>
      </c>
      <c r="E63">
        <f t="shared" si="10"/>
        <v>1</v>
      </c>
      <c r="F63" s="1">
        <v>219.99</v>
      </c>
      <c r="G63">
        <f t="shared" si="3"/>
        <v>43.619638076249906</v>
      </c>
      <c r="H63">
        <f t="shared" si="4"/>
        <v>43.638660000000002</v>
      </c>
      <c r="I63">
        <f t="shared" si="5"/>
        <v>220.12587484264077</v>
      </c>
      <c r="J63">
        <f t="shared" si="6"/>
        <v>6.1764099568507706E-4</v>
      </c>
      <c r="K63">
        <f t="shared" si="7"/>
        <v>6.1764099568507709E-2</v>
      </c>
    </row>
    <row r="64" spans="1:11" x14ac:dyDescent="0.25">
      <c r="A64" t="s">
        <v>195</v>
      </c>
      <c r="B64" s="9">
        <v>63</v>
      </c>
      <c r="C64">
        <f t="shared" si="8"/>
        <v>0</v>
      </c>
      <c r="D64">
        <f t="shared" si="9"/>
        <v>0</v>
      </c>
      <c r="E64">
        <f t="shared" si="10"/>
        <v>1</v>
      </c>
      <c r="F64" s="1">
        <v>205.17</v>
      </c>
      <c r="G64">
        <f t="shared" si="3"/>
        <v>41.541263424944404</v>
      </c>
      <c r="H64">
        <f t="shared" si="4"/>
        <v>43.458489999999998</v>
      </c>
      <c r="I64">
        <f t="shared" si="5"/>
        <v>218.8286985778843</v>
      </c>
      <c r="J64">
        <f t="shared" si="6"/>
        <v>6.6572591401687919E-2</v>
      </c>
      <c r="K64">
        <f t="shared" si="7"/>
        <v>6.6572591401687919</v>
      </c>
    </row>
    <row r="65" spans="1:11" x14ac:dyDescent="0.25">
      <c r="A65" t="s">
        <v>196</v>
      </c>
      <c r="B65" s="9">
        <v>64</v>
      </c>
      <c r="C65">
        <f t="shared" si="8"/>
        <v>0</v>
      </c>
      <c r="D65">
        <f t="shared" si="9"/>
        <v>0</v>
      </c>
      <c r="E65">
        <f t="shared" si="10"/>
        <v>1</v>
      </c>
      <c r="F65" s="1">
        <v>195.25</v>
      </c>
      <c r="G65">
        <f t="shared" si="3"/>
        <v>40.12487844766288</v>
      </c>
      <c r="H65">
        <f t="shared" si="4"/>
        <v>43.278320000000001</v>
      </c>
      <c r="I65">
        <f t="shared" si="5"/>
        <v>217.5338250473815</v>
      </c>
      <c r="J65">
        <f t="shared" si="6"/>
        <v>0.11412970574843277</v>
      </c>
      <c r="K65" s="14">
        <f t="shared" si="7"/>
        <v>11.412970574843277</v>
      </c>
    </row>
    <row r="66" spans="1:11" x14ac:dyDescent="0.25">
      <c r="A66" t="s">
        <v>197</v>
      </c>
      <c r="B66" s="9">
        <v>65</v>
      </c>
      <c r="C66">
        <f t="shared" ref="C66:C93" si="11">IF(MONTH(A66)&lt;=3,1,0)</f>
        <v>0</v>
      </c>
      <c r="D66">
        <f t="shared" ref="D66:D93" si="12">IF(AND(MONTH(A66)&lt;=6, MONTH(A66)&gt;3),1,0)</f>
        <v>0</v>
      </c>
      <c r="E66">
        <f t="shared" ref="E66:E93" si="13">IF(AND(MONTH(A66)&lt;=9, MONTH(A66)&gt;6),1,0)</f>
        <v>1</v>
      </c>
      <c r="F66" s="1">
        <v>212.45</v>
      </c>
      <c r="G66">
        <f t="shared" si="3"/>
        <v>42.567653893705852</v>
      </c>
      <c r="H66">
        <f t="shared" si="4"/>
        <v>43.098149999999997</v>
      </c>
      <c r="I66">
        <f t="shared" si="5"/>
        <v>216.24125972424113</v>
      </c>
      <c r="J66">
        <f t="shared" si="6"/>
        <v>1.7845421154347584E-2</v>
      </c>
      <c r="K66">
        <f t="shared" si="7"/>
        <v>1.7845421154347583</v>
      </c>
    </row>
    <row r="67" spans="1:11" x14ac:dyDescent="0.25">
      <c r="A67" t="s">
        <v>198</v>
      </c>
      <c r="B67" s="9">
        <v>66</v>
      </c>
      <c r="C67">
        <f t="shared" si="11"/>
        <v>0</v>
      </c>
      <c r="D67">
        <f t="shared" si="12"/>
        <v>0</v>
      </c>
      <c r="E67">
        <f t="shared" si="13"/>
        <v>1</v>
      </c>
      <c r="F67" s="1">
        <v>232.21</v>
      </c>
      <c r="G67">
        <f t="shared" ref="G67:G93" si="14">F67^0.7</f>
        <v>45.3019235591116</v>
      </c>
      <c r="H67">
        <f t="shared" ref="H67:H93" si="15">B67*-0.18017+C67*2.5595+D67*-1.93706+E67*0.7403+54.0689</f>
        <v>42.91798</v>
      </c>
      <c r="I67">
        <f t="shared" ref="I67:I93" si="16">H67^1.42857</f>
        <v>214.95100811749484</v>
      </c>
      <c r="J67">
        <f t="shared" ref="J67:J93" si="17">ABS(I67-F67)/F67</f>
        <v>7.4324929514255067E-2</v>
      </c>
      <c r="K67">
        <f t="shared" ref="K67:K93" si="18">J67*100</f>
        <v>7.4324929514255071</v>
      </c>
    </row>
    <row r="68" spans="1:11" x14ac:dyDescent="0.25">
      <c r="A68" t="s">
        <v>199</v>
      </c>
      <c r="B68" s="9">
        <v>67</v>
      </c>
      <c r="C68">
        <f t="shared" si="11"/>
        <v>0</v>
      </c>
      <c r="D68">
        <f t="shared" si="12"/>
        <v>0</v>
      </c>
      <c r="E68">
        <f t="shared" si="13"/>
        <v>1</v>
      </c>
      <c r="F68" s="1">
        <v>236.31</v>
      </c>
      <c r="G68">
        <f t="shared" si="14"/>
        <v>45.860361114003076</v>
      </c>
      <c r="H68">
        <f t="shared" si="15"/>
        <v>42.737809999999996</v>
      </c>
      <c r="I68">
        <f t="shared" si="16"/>
        <v>213.66307577248358</v>
      </c>
      <c r="J68">
        <f t="shared" si="17"/>
        <v>9.5835657515621092E-2</v>
      </c>
      <c r="K68">
        <f t="shared" si="18"/>
        <v>9.5835657515621087</v>
      </c>
    </row>
    <row r="69" spans="1:11" x14ac:dyDescent="0.25">
      <c r="A69" t="s">
        <v>200</v>
      </c>
      <c r="B69" s="9">
        <v>68</v>
      </c>
      <c r="C69">
        <f t="shared" si="11"/>
        <v>0</v>
      </c>
      <c r="D69">
        <f t="shared" si="12"/>
        <v>0</v>
      </c>
      <c r="E69">
        <f t="shared" si="13"/>
        <v>1</v>
      </c>
      <c r="F69" s="1">
        <v>219.91</v>
      </c>
      <c r="G69">
        <f t="shared" si="14"/>
        <v>43.608533785157157</v>
      </c>
      <c r="H69">
        <f t="shared" si="15"/>
        <v>42.557639999999999</v>
      </c>
      <c r="I69">
        <f t="shared" si="16"/>
        <v>212.37746827125252</v>
      </c>
      <c r="J69">
        <f t="shared" si="17"/>
        <v>3.425279309148048E-2</v>
      </c>
      <c r="K69">
        <f t="shared" si="18"/>
        <v>3.4252793091480478</v>
      </c>
    </row>
    <row r="70" spans="1:11" x14ac:dyDescent="0.25">
      <c r="A70" t="s">
        <v>201</v>
      </c>
      <c r="B70" s="9">
        <v>69</v>
      </c>
      <c r="C70">
        <f t="shared" si="11"/>
        <v>0</v>
      </c>
      <c r="D70">
        <f t="shared" si="12"/>
        <v>0</v>
      </c>
      <c r="E70">
        <f t="shared" si="13"/>
        <v>0</v>
      </c>
      <c r="F70" s="1">
        <v>193.84</v>
      </c>
      <c r="G70">
        <f t="shared" si="14"/>
        <v>39.921824470022784</v>
      </c>
      <c r="H70">
        <f t="shared" si="15"/>
        <v>41.637169999999998</v>
      </c>
      <c r="I70">
        <f t="shared" si="16"/>
        <v>205.84591985702951</v>
      </c>
      <c r="J70">
        <f t="shared" si="17"/>
        <v>6.1937267112203417E-2</v>
      </c>
      <c r="K70">
        <f t="shared" si="18"/>
        <v>6.193726711220342</v>
      </c>
    </row>
    <row r="71" spans="1:11" x14ac:dyDescent="0.25">
      <c r="A71" t="s">
        <v>202</v>
      </c>
      <c r="B71" s="9">
        <v>70</v>
      </c>
      <c r="C71">
        <f t="shared" si="11"/>
        <v>0</v>
      </c>
      <c r="D71">
        <f t="shared" si="12"/>
        <v>0</v>
      </c>
      <c r="E71">
        <f t="shared" si="13"/>
        <v>0</v>
      </c>
      <c r="F71" s="1">
        <v>201.3</v>
      </c>
      <c r="G71">
        <f t="shared" si="14"/>
        <v>40.991200956376375</v>
      </c>
      <c r="H71">
        <f t="shared" si="15"/>
        <v>41.457000000000001</v>
      </c>
      <c r="I71">
        <f t="shared" si="16"/>
        <v>204.57463800289969</v>
      </c>
      <c r="J71">
        <f t="shared" si="17"/>
        <v>1.6267451579233372E-2</v>
      </c>
      <c r="K71">
        <f t="shared" si="18"/>
        <v>1.6267451579233372</v>
      </c>
    </row>
    <row r="72" spans="1:11" x14ac:dyDescent="0.25">
      <c r="A72" t="s">
        <v>203</v>
      </c>
      <c r="B72" s="9">
        <v>71</v>
      </c>
      <c r="C72">
        <f t="shared" si="11"/>
        <v>0</v>
      </c>
      <c r="D72">
        <f t="shared" si="12"/>
        <v>0</v>
      </c>
      <c r="E72">
        <f t="shared" si="13"/>
        <v>0</v>
      </c>
      <c r="F72" s="1">
        <v>198.4</v>
      </c>
      <c r="G72">
        <f t="shared" si="14"/>
        <v>40.576928291336223</v>
      </c>
      <c r="H72">
        <f t="shared" si="15"/>
        <v>41.276830000000004</v>
      </c>
      <c r="I72">
        <f t="shared" si="16"/>
        <v>203.30572176838109</v>
      </c>
      <c r="J72">
        <f t="shared" si="17"/>
        <v>2.4726420203533692E-2</v>
      </c>
      <c r="K72">
        <f t="shared" si="18"/>
        <v>2.4726420203533692</v>
      </c>
    </row>
    <row r="73" spans="1:11" x14ac:dyDescent="0.25">
      <c r="A73" t="s">
        <v>204</v>
      </c>
      <c r="B73" s="9">
        <v>72</v>
      </c>
      <c r="C73">
        <f t="shared" si="11"/>
        <v>0</v>
      </c>
      <c r="D73">
        <f t="shared" si="12"/>
        <v>0</v>
      </c>
      <c r="E73">
        <f t="shared" si="13"/>
        <v>0</v>
      </c>
      <c r="F73" s="4">
        <v>170.74</v>
      </c>
      <c r="G73">
        <f t="shared" si="14"/>
        <v>36.528740149526151</v>
      </c>
      <c r="H73">
        <f t="shared" si="15"/>
        <v>41.09666</v>
      </c>
      <c r="I73">
        <f t="shared" si="16"/>
        <v>202.03917704843164</v>
      </c>
      <c r="J73">
        <f t="shared" si="17"/>
        <v>0.18331484741965345</v>
      </c>
      <c r="K73" s="14">
        <f t="shared" si="18"/>
        <v>18.331484741965344</v>
      </c>
    </row>
    <row r="74" spans="1:11" x14ac:dyDescent="0.25">
      <c r="A74" t="s">
        <v>205</v>
      </c>
      <c r="B74" s="9">
        <v>73</v>
      </c>
      <c r="C74">
        <f t="shared" si="11"/>
        <v>0</v>
      </c>
      <c r="D74">
        <f t="shared" si="12"/>
        <v>0</v>
      </c>
      <c r="E74">
        <f t="shared" si="13"/>
        <v>0</v>
      </c>
      <c r="F74" s="1">
        <v>206.61</v>
      </c>
      <c r="G74">
        <f t="shared" si="14"/>
        <v>41.745141395202253</v>
      </c>
      <c r="H74">
        <f t="shared" si="15"/>
        <v>40.916489999999996</v>
      </c>
      <c r="I74">
        <f t="shared" si="16"/>
        <v>200.77500977858284</v>
      </c>
      <c r="J74">
        <f t="shared" si="17"/>
        <v>2.8241567307570648E-2</v>
      </c>
      <c r="K74">
        <f t="shared" si="18"/>
        <v>2.824156730757065</v>
      </c>
    </row>
    <row r="75" spans="1:11" x14ac:dyDescent="0.25">
      <c r="A75" t="s">
        <v>206</v>
      </c>
      <c r="B75" s="9">
        <v>74</v>
      </c>
      <c r="C75">
        <f t="shared" si="11"/>
        <v>0</v>
      </c>
      <c r="D75">
        <f t="shared" si="12"/>
        <v>0</v>
      </c>
      <c r="E75">
        <f t="shared" si="13"/>
        <v>0</v>
      </c>
      <c r="F75" s="1">
        <v>188.68</v>
      </c>
      <c r="G75">
        <f t="shared" si="14"/>
        <v>39.174919011614485</v>
      </c>
      <c r="H75">
        <f t="shared" si="15"/>
        <v>40.736319999999999</v>
      </c>
      <c r="I75">
        <f t="shared" si="16"/>
        <v>199.51322593539979</v>
      </c>
      <c r="J75">
        <f t="shared" si="17"/>
        <v>5.741586779414766E-2</v>
      </c>
      <c r="K75">
        <f t="shared" si="18"/>
        <v>5.7415867794147664</v>
      </c>
    </row>
    <row r="76" spans="1:11" x14ac:dyDescent="0.25">
      <c r="A76" t="s">
        <v>207</v>
      </c>
      <c r="B76" s="9">
        <v>75</v>
      </c>
      <c r="C76">
        <f t="shared" si="11"/>
        <v>0</v>
      </c>
      <c r="D76">
        <f t="shared" si="12"/>
        <v>0</v>
      </c>
      <c r="E76">
        <f t="shared" si="13"/>
        <v>0</v>
      </c>
      <c r="F76" s="1">
        <v>197.64</v>
      </c>
      <c r="G76">
        <f t="shared" si="14"/>
        <v>40.468060598473208</v>
      </c>
      <c r="H76">
        <f t="shared" si="15"/>
        <v>40.556150000000002</v>
      </c>
      <c r="I76">
        <f t="shared" si="16"/>
        <v>198.25383153694614</v>
      </c>
      <c r="J76">
        <f t="shared" si="17"/>
        <v>3.1058061978655686E-3</v>
      </c>
      <c r="K76">
        <f t="shared" si="18"/>
        <v>0.31058061978655688</v>
      </c>
    </row>
    <row r="77" spans="1:11" x14ac:dyDescent="0.25">
      <c r="A77" t="s">
        <v>208</v>
      </c>
      <c r="B77" s="9">
        <v>76</v>
      </c>
      <c r="C77">
        <f t="shared" si="11"/>
        <v>0</v>
      </c>
      <c r="D77">
        <f t="shared" si="12"/>
        <v>0</v>
      </c>
      <c r="E77">
        <f t="shared" si="13"/>
        <v>0</v>
      </c>
      <c r="F77" s="1">
        <v>193.16</v>
      </c>
      <c r="G77">
        <f t="shared" si="14"/>
        <v>39.823739435546713</v>
      </c>
      <c r="H77">
        <f t="shared" si="15"/>
        <v>40.375979999999998</v>
      </c>
      <c r="I77">
        <f t="shared" si="16"/>
        <v>196.99683264325907</v>
      </c>
      <c r="J77">
        <f t="shared" si="17"/>
        <v>1.9863494736276001E-2</v>
      </c>
      <c r="K77">
        <f t="shared" si="18"/>
        <v>1.9863494736276002</v>
      </c>
    </row>
    <row r="78" spans="1:11" x14ac:dyDescent="0.25">
      <c r="A78" t="s">
        <v>209</v>
      </c>
      <c r="B78" s="9">
        <v>77</v>
      </c>
      <c r="C78">
        <f t="shared" si="11"/>
        <v>0</v>
      </c>
      <c r="D78">
        <f t="shared" si="12"/>
        <v>0</v>
      </c>
      <c r="E78">
        <f t="shared" si="13"/>
        <v>0</v>
      </c>
      <c r="F78" s="1">
        <v>184.74</v>
      </c>
      <c r="G78">
        <f t="shared" si="14"/>
        <v>38.600475761223471</v>
      </c>
      <c r="H78">
        <f t="shared" si="15"/>
        <v>40.195810000000002</v>
      </c>
      <c r="I78">
        <f t="shared" si="16"/>
        <v>195.74223535682933</v>
      </c>
      <c r="J78">
        <f t="shared" si="17"/>
        <v>5.9555241727992404E-2</v>
      </c>
      <c r="K78">
        <f t="shared" si="18"/>
        <v>5.9555241727992403</v>
      </c>
    </row>
    <row r="79" spans="1:11" x14ac:dyDescent="0.25">
      <c r="A79" t="s">
        <v>210</v>
      </c>
      <c r="B79" s="9">
        <v>78</v>
      </c>
      <c r="C79">
        <f t="shared" si="11"/>
        <v>0</v>
      </c>
      <c r="D79">
        <f t="shared" si="12"/>
        <v>0</v>
      </c>
      <c r="E79">
        <f t="shared" si="13"/>
        <v>0</v>
      </c>
      <c r="F79" s="1">
        <v>188.88</v>
      </c>
      <c r="G79">
        <f t="shared" si="14"/>
        <v>39.203982065630406</v>
      </c>
      <c r="H79">
        <f t="shared" si="15"/>
        <v>40.015639999999998</v>
      </c>
      <c r="I79">
        <f t="shared" si="16"/>
        <v>194.49004582309084</v>
      </c>
      <c r="J79">
        <f t="shared" si="17"/>
        <v>2.970164031708409E-2</v>
      </c>
      <c r="K79">
        <f t="shared" si="18"/>
        <v>2.9701640317084088</v>
      </c>
    </row>
    <row r="80" spans="1:11" x14ac:dyDescent="0.25">
      <c r="A80" t="s">
        <v>211</v>
      </c>
      <c r="B80" s="9">
        <v>79</v>
      </c>
      <c r="C80">
        <f t="shared" si="11"/>
        <v>0</v>
      </c>
      <c r="D80">
        <f t="shared" si="12"/>
        <v>0</v>
      </c>
      <c r="E80">
        <f t="shared" si="13"/>
        <v>0</v>
      </c>
      <c r="F80" s="1">
        <v>224.85</v>
      </c>
      <c r="G80">
        <f t="shared" si="14"/>
        <v>44.291972778846713</v>
      </c>
      <c r="H80">
        <f t="shared" si="15"/>
        <v>39.835470000000001</v>
      </c>
      <c r="I80">
        <f t="shared" si="16"/>
        <v>193.24027023091713</v>
      </c>
      <c r="J80">
        <f t="shared" si="17"/>
        <v>0.14058140880179168</v>
      </c>
      <c r="K80" s="14">
        <f t="shared" si="18"/>
        <v>14.058140880179169</v>
      </c>
    </row>
    <row r="81" spans="1:11" x14ac:dyDescent="0.25">
      <c r="A81" t="s">
        <v>212</v>
      </c>
      <c r="B81" s="9">
        <v>80</v>
      </c>
      <c r="C81">
        <f t="shared" si="11"/>
        <v>0</v>
      </c>
      <c r="D81">
        <f t="shared" si="12"/>
        <v>0</v>
      </c>
      <c r="E81">
        <f t="shared" si="13"/>
        <v>0</v>
      </c>
      <c r="F81" s="1">
        <v>186.91</v>
      </c>
      <c r="G81">
        <f t="shared" si="14"/>
        <v>38.917306634086721</v>
      </c>
      <c r="H81">
        <f t="shared" si="15"/>
        <v>39.655299999999997</v>
      </c>
      <c r="I81">
        <f t="shared" si="16"/>
        <v>191.99291481312591</v>
      </c>
      <c r="J81">
        <f t="shared" si="17"/>
        <v>2.7194450875426195E-2</v>
      </c>
      <c r="K81">
        <f t="shared" si="18"/>
        <v>2.7194450875426197</v>
      </c>
    </row>
    <row r="82" spans="1:11" x14ac:dyDescent="0.25">
      <c r="A82" t="s">
        <v>213</v>
      </c>
      <c r="B82" s="9">
        <v>81</v>
      </c>
      <c r="C82">
        <f t="shared" si="11"/>
        <v>0</v>
      </c>
      <c r="D82">
        <f t="shared" si="12"/>
        <v>0</v>
      </c>
      <c r="E82">
        <f t="shared" si="13"/>
        <v>0</v>
      </c>
      <c r="F82" s="5">
        <v>192.65</v>
      </c>
      <c r="G82">
        <f t="shared" si="14"/>
        <v>39.750107668990282</v>
      </c>
      <c r="H82">
        <f t="shared" si="15"/>
        <v>39.47513</v>
      </c>
      <c r="I82">
        <f t="shared" si="16"/>
        <v>190.74798584699235</v>
      </c>
      <c r="J82">
        <f t="shared" si="17"/>
        <v>9.8728998339354043E-3</v>
      </c>
      <c r="K82">
        <f t="shared" si="18"/>
        <v>0.98728998339354046</v>
      </c>
    </row>
    <row r="83" spans="1:11" x14ac:dyDescent="0.25">
      <c r="A83" t="s">
        <v>214</v>
      </c>
      <c r="B83" s="9">
        <v>82</v>
      </c>
      <c r="C83">
        <f t="shared" si="11"/>
        <v>1</v>
      </c>
      <c r="D83">
        <f t="shared" si="12"/>
        <v>0</v>
      </c>
      <c r="E83">
        <f t="shared" si="13"/>
        <v>0</v>
      </c>
      <c r="F83" s="1">
        <v>200.88</v>
      </c>
      <c r="G83">
        <f t="shared" si="14"/>
        <v>40.931314278907223</v>
      </c>
      <c r="H83">
        <f t="shared" si="15"/>
        <v>41.854460000000003</v>
      </c>
      <c r="I83">
        <f t="shared" si="16"/>
        <v>207.38225949293991</v>
      </c>
      <c r="J83">
        <f t="shared" si="17"/>
        <v>3.2368874417263604E-2</v>
      </c>
      <c r="K83">
        <f t="shared" si="18"/>
        <v>3.2368874417263607</v>
      </c>
    </row>
    <row r="84" spans="1:11" x14ac:dyDescent="0.25">
      <c r="A84" t="s">
        <v>215</v>
      </c>
      <c r="B84" s="9">
        <v>83</v>
      </c>
      <c r="C84">
        <f t="shared" si="11"/>
        <v>1</v>
      </c>
      <c r="D84">
        <f t="shared" si="12"/>
        <v>0</v>
      </c>
      <c r="E84">
        <f t="shared" si="13"/>
        <v>0</v>
      </c>
      <c r="F84" s="1">
        <v>198.88</v>
      </c>
      <c r="G84">
        <f t="shared" si="14"/>
        <v>40.645622370562393</v>
      </c>
      <c r="H84">
        <f t="shared" si="15"/>
        <v>41.674289999999999</v>
      </c>
      <c r="I84">
        <f t="shared" si="16"/>
        <v>206.10813242102256</v>
      </c>
      <c r="J84">
        <f t="shared" si="17"/>
        <v>3.6344189566686266E-2</v>
      </c>
      <c r="K84">
        <f t="shared" si="18"/>
        <v>3.6344189566686267</v>
      </c>
    </row>
    <row r="85" spans="1:11" x14ac:dyDescent="0.25">
      <c r="A85" t="s">
        <v>216</v>
      </c>
      <c r="B85" s="9">
        <v>84</v>
      </c>
      <c r="C85">
        <f t="shared" si="11"/>
        <v>1</v>
      </c>
      <c r="D85">
        <f t="shared" si="12"/>
        <v>0</v>
      </c>
      <c r="E85">
        <f t="shared" si="13"/>
        <v>0</v>
      </c>
      <c r="F85" s="1">
        <v>227.61</v>
      </c>
      <c r="G85">
        <f t="shared" si="14"/>
        <v>44.671849878779291</v>
      </c>
      <c r="H85">
        <f t="shared" si="15"/>
        <v>41.494119999999995</v>
      </c>
      <c r="I85">
        <f t="shared" si="16"/>
        <v>204.8363639125669</v>
      </c>
      <c r="J85">
        <f t="shared" si="17"/>
        <v>0.10005551639837053</v>
      </c>
      <c r="K85">
        <f t="shared" si="18"/>
        <v>10.005551639837053</v>
      </c>
    </row>
    <row r="86" spans="1:11" x14ac:dyDescent="0.25">
      <c r="A86" t="s">
        <v>217</v>
      </c>
      <c r="B86" s="9">
        <v>85</v>
      </c>
      <c r="C86">
        <f t="shared" si="11"/>
        <v>1</v>
      </c>
      <c r="D86">
        <f t="shared" si="12"/>
        <v>0</v>
      </c>
      <c r="E86">
        <f t="shared" si="13"/>
        <v>0</v>
      </c>
      <c r="F86" s="1">
        <v>214.15</v>
      </c>
      <c r="G86">
        <f t="shared" si="14"/>
        <v>42.805803656373925</v>
      </c>
      <c r="H86">
        <f t="shared" si="15"/>
        <v>41.313949999999998</v>
      </c>
      <c r="I86">
        <f t="shared" si="16"/>
        <v>203.56695981419796</v>
      </c>
      <c r="J86">
        <f t="shared" si="17"/>
        <v>4.941881945272962E-2</v>
      </c>
      <c r="K86">
        <f t="shared" si="18"/>
        <v>4.9418819452729617</v>
      </c>
    </row>
    <row r="87" spans="1:11" x14ac:dyDescent="0.25">
      <c r="A87" t="s">
        <v>218</v>
      </c>
      <c r="B87" s="9">
        <v>86</v>
      </c>
      <c r="C87">
        <f t="shared" si="11"/>
        <v>1</v>
      </c>
      <c r="D87">
        <f t="shared" si="12"/>
        <v>0</v>
      </c>
      <c r="E87">
        <f t="shared" si="13"/>
        <v>0</v>
      </c>
      <c r="F87" s="1">
        <v>191.91</v>
      </c>
      <c r="G87">
        <f t="shared" si="14"/>
        <v>39.643165341895362</v>
      </c>
      <c r="H87">
        <f t="shared" si="15"/>
        <v>41.133780000000002</v>
      </c>
      <c r="I87">
        <f t="shared" si="16"/>
        <v>202.29992601257024</v>
      </c>
      <c r="J87">
        <f t="shared" si="17"/>
        <v>5.4139575908343715E-2</v>
      </c>
      <c r="K87">
        <f t="shared" si="18"/>
        <v>5.4139575908343716</v>
      </c>
    </row>
    <row r="88" spans="1:11" x14ac:dyDescent="0.25">
      <c r="A88" t="s">
        <v>219</v>
      </c>
      <c r="B88" s="9">
        <v>87</v>
      </c>
      <c r="C88">
        <f t="shared" si="11"/>
        <v>1</v>
      </c>
      <c r="D88">
        <f t="shared" si="12"/>
        <v>0</v>
      </c>
      <c r="E88">
        <f t="shared" si="13"/>
        <v>0</v>
      </c>
      <c r="F88" s="1">
        <v>208.17</v>
      </c>
      <c r="G88">
        <f t="shared" si="14"/>
        <v>41.965528761110257</v>
      </c>
      <c r="H88">
        <f t="shared" si="15"/>
        <v>40.953609999999998</v>
      </c>
      <c r="I88">
        <f t="shared" si="16"/>
        <v>201.03526843481859</v>
      </c>
      <c r="J88">
        <f t="shared" si="17"/>
        <v>3.4273582001159618E-2</v>
      </c>
      <c r="K88">
        <f t="shared" si="18"/>
        <v>3.4273582001159619</v>
      </c>
    </row>
    <row r="89" spans="1:11" x14ac:dyDescent="0.25">
      <c r="A89" t="s">
        <v>220</v>
      </c>
      <c r="B89" s="9">
        <v>88</v>
      </c>
      <c r="C89">
        <f t="shared" si="11"/>
        <v>1</v>
      </c>
      <c r="D89">
        <f t="shared" si="12"/>
        <v>0</v>
      </c>
      <c r="E89">
        <f t="shared" si="13"/>
        <v>0</v>
      </c>
      <c r="F89" s="1">
        <v>204.2</v>
      </c>
      <c r="G89">
        <f t="shared" si="14"/>
        <v>41.403686965822821</v>
      </c>
      <c r="H89">
        <f t="shared" si="15"/>
        <v>40.773440000000001</v>
      </c>
      <c r="I89">
        <f t="shared" si="16"/>
        <v>199.77299304901638</v>
      </c>
      <c r="J89">
        <f t="shared" si="17"/>
        <v>2.1679759799136195E-2</v>
      </c>
      <c r="K89">
        <f t="shared" si="18"/>
        <v>2.1679759799136193</v>
      </c>
    </row>
    <row r="90" spans="1:11" x14ac:dyDescent="0.25">
      <c r="A90" t="s">
        <v>221</v>
      </c>
      <c r="B90" s="9">
        <v>89</v>
      </c>
      <c r="C90">
        <f t="shared" si="11"/>
        <v>1</v>
      </c>
      <c r="D90">
        <f t="shared" si="12"/>
        <v>0</v>
      </c>
      <c r="E90">
        <f t="shared" si="13"/>
        <v>0</v>
      </c>
      <c r="F90" s="1">
        <v>200.61</v>
      </c>
      <c r="G90">
        <f t="shared" si="14"/>
        <v>40.892795864983668</v>
      </c>
      <c r="H90">
        <f t="shared" si="15"/>
        <v>40.593270000000004</v>
      </c>
      <c r="I90">
        <f t="shared" si="16"/>
        <v>198.51310586463899</v>
      </c>
      <c r="J90">
        <f t="shared" si="17"/>
        <v>1.0452590276461922E-2</v>
      </c>
      <c r="K90">
        <f t="shared" si="18"/>
        <v>1.0452590276461922</v>
      </c>
    </row>
    <row r="91" spans="1:11" x14ac:dyDescent="0.25">
      <c r="A91" t="s">
        <v>222</v>
      </c>
      <c r="B91" s="9">
        <v>90</v>
      </c>
      <c r="C91">
        <f t="shared" si="11"/>
        <v>1</v>
      </c>
      <c r="D91">
        <f t="shared" si="12"/>
        <v>0</v>
      </c>
      <c r="E91">
        <f t="shared" si="13"/>
        <v>0</v>
      </c>
      <c r="F91" s="1">
        <v>208.56</v>
      </c>
      <c r="G91">
        <f t="shared" si="14"/>
        <v>42.020548083915173</v>
      </c>
      <c r="H91">
        <f t="shared" si="15"/>
        <v>40.4131</v>
      </c>
      <c r="I91">
        <f t="shared" si="16"/>
        <v>197.25561293303636</v>
      </c>
      <c r="J91">
        <f t="shared" si="17"/>
        <v>5.4202086051801122E-2</v>
      </c>
      <c r="K91">
        <f t="shared" si="18"/>
        <v>5.4202086051801119</v>
      </c>
    </row>
    <row r="92" spans="1:11" x14ac:dyDescent="0.25">
      <c r="A92" t="s">
        <v>223</v>
      </c>
      <c r="B92" s="9">
        <v>91</v>
      </c>
      <c r="C92">
        <f t="shared" si="11"/>
        <v>1</v>
      </c>
      <c r="D92">
        <f t="shared" si="12"/>
        <v>0</v>
      </c>
      <c r="E92">
        <f t="shared" si="13"/>
        <v>0</v>
      </c>
      <c r="F92" s="1">
        <v>191.74</v>
      </c>
      <c r="G92">
        <f t="shared" si="14"/>
        <v>39.618580047965409</v>
      </c>
      <c r="H92">
        <f t="shared" si="15"/>
        <v>40.232929999999996</v>
      </c>
      <c r="I92">
        <f t="shared" si="16"/>
        <v>196.00052034791312</v>
      </c>
      <c r="J92">
        <f t="shared" si="17"/>
        <v>2.2220300135147152E-2</v>
      </c>
      <c r="K92">
        <f t="shared" si="18"/>
        <v>2.2220300135147153</v>
      </c>
    </row>
    <row r="93" spans="1:11" x14ac:dyDescent="0.25">
      <c r="A93" t="s">
        <v>224</v>
      </c>
      <c r="B93" s="9">
        <v>92</v>
      </c>
      <c r="C93">
        <f t="shared" si="11"/>
        <v>1</v>
      </c>
      <c r="D93">
        <f t="shared" si="12"/>
        <v>0</v>
      </c>
      <c r="E93">
        <f t="shared" si="13"/>
        <v>0</v>
      </c>
      <c r="F93" s="1">
        <v>222.07</v>
      </c>
      <c r="G93">
        <f t="shared" si="14"/>
        <v>43.907926121130835</v>
      </c>
      <c r="H93">
        <f t="shared" si="15"/>
        <v>40.052759999999999</v>
      </c>
      <c r="I93">
        <f t="shared" si="16"/>
        <v>194.74783424581574</v>
      </c>
      <c r="J93">
        <f t="shared" si="17"/>
        <v>0.12303402420040643</v>
      </c>
      <c r="K93" s="14">
        <f t="shared" si="18"/>
        <v>12.303402420040644</v>
      </c>
    </row>
    <row r="95" spans="1:11" x14ac:dyDescent="0.25">
      <c r="I95" t="s">
        <v>239</v>
      </c>
      <c r="J95">
        <f>AVERAGE(J74:J93)*100</f>
        <v>4.5686084789979802</v>
      </c>
    </row>
    <row r="97" spans="9:10" x14ac:dyDescent="0.25">
      <c r="I97" t="s">
        <v>240</v>
      </c>
      <c r="J97">
        <f>AVERAGE(J2:J73) * 100</f>
        <v>5.8749503222029684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Information</vt:lpstr>
      <vt:lpstr>regression</vt:lpstr>
      <vt:lpstr>TVRating_Data</vt:lpstr>
      <vt:lpstr>r_dummy</vt:lpstr>
      <vt:lpstr>dummy_variable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ramanath</dc:creator>
  <cp:lastModifiedBy>Anurag Chatterjee</cp:lastModifiedBy>
  <dcterms:created xsi:type="dcterms:W3CDTF">2009-06-16T07:05:27Z</dcterms:created>
  <dcterms:modified xsi:type="dcterms:W3CDTF">2018-09-10T04:26:33Z</dcterms:modified>
</cp:coreProperties>
</file>