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isa's stuff\Statistics\"/>
    </mc:Choice>
  </mc:AlternateContent>
  <bookViews>
    <workbookView xWindow="240" yWindow="135" windowWidth="21075" windowHeight="9780"/>
  </bookViews>
  <sheets>
    <sheet name="Circulation" sheetId="1" r:id="rId1"/>
    <sheet name="Usage" sheetId="2" r:id="rId2"/>
    <sheet name="Programs" sheetId="3" r:id="rId3"/>
  </sheets>
  <externalReferences>
    <externalReference r:id="rId4"/>
    <externalReference r:id="rId5"/>
    <externalReference r:id="rId6"/>
  </externalReferences>
  <calcPr calcId="162913"/>
</workbook>
</file>

<file path=xl/calcChain.xml><?xml version="1.0" encoding="utf-8"?>
<calcChain xmlns="http://schemas.openxmlformats.org/spreadsheetml/2006/main">
  <c r="R19" i="1" l="1"/>
  <c r="R31" i="1"/>
  <c r="R30" i="1"/>
  <c r="R28" i="1"/>
  <c r="R22" i="1"/>
  <c r="R21" i="1"/>
  <c r="R7" i="1"/>
  <c r="R6" i="1"/>
  <c r="R4" i="1"/>
  <c r="N3" i="2" l="1"/>
  <c r="O33" i="1" l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P10" i="1" l="1"/>
  <c r="M14" i="1"/>
  <c r="K14" i="1"/>
  <c r="J14" i="1"/>
  <c r="I14" i="1"/>
  <c r="H14" i="1"/>
  <c r="G14" i="1"/>
  <c r="F14" i="1"/>
  <c r="E14" i="1"/>
  <c r="D14" i="1"/>
  <c r="P14" i="2" l="1"/>
  <c r="F9" i="1" l="1"/>
  <c r="F8" i="1"/>
  <c r="E14" i="3" l="1"/>
  <c r="N37" i="2" l="1"/>
  <c r="M37" i="2"/>
  <c r="L37" i="2"/>
  <c r="K37" i="2"/>
  <c r="J37" i="2"/>
  <c r="I37" i="2"/>
  <c r="H37" i="2"/>
  <c r="G37" i="2"/>
  <c r="F37" i="2"/>
  <c r="E37" i="2"/>
  <c r="D37" i="2"/>
  <c r="C37" i="2"/>
  <c r="N27" i="2"/>
  <c r="M27" i="2"/>
  <c r="L27" i="2"/>
  <c r="K27" i="2"/>
  <c r="J27" i="2"/>
  <c r="I27" i="2"/>
  <c r="H27" i="2"/>
  <c r="G27" i="2"/>
  <c r="F27" i="2"/>
  <c r="E27" i="2"/>
  <c r="D27" i="2"/>
  <c r="C27" i="2"/>
  <c r="O9" i="1"/>
  <c r="N9" i="1"/>
  <c r="M9" i="1"/>
  <c r="L9" i="1"/>
  <c r="K9" i="1"/>
  <c r="J9" i="1"/>
  <c r="I9" i="1"/>
  <c r="H9" i="1"/>
  <c r="G9" i="1"/>
  <c r="E9" i="1"/>
  <c r="D9" i="1"/>
  <c r="P9" i="1" s="1"/>
  <c r="O8" i="1"/>
  <c r="N8" i="1"/>
  <c r="M8" i="1"/>
  <c r="L8" i="1"/>
  <c r="K8" i="1"/>
  <c r="J8" i="1"/>
  <c r="I8" i="1"/>
  <c r="H8" i="1"/>
  <c r="G8" i="1"/>
  <c r="E8" i="1"/>
  <c r="D8" i="1"/>
  <c r="P8" i="1" l="1"/>
  <c r="P17" i="1"/>
  <c r="O39" i="2"/>
  <c r="O29" i="2"/>
  <c r="O23" i="2"/>
  <c r="D24" i="2"/>
  <c r="E24" i="2"/>
  <c r="H24" i="2"/>
  <c r="I24" i="2"/>
  <c r="J24" i="2"/>
  <c r="K24" i="2"/>
  <c r="M24" i="2"/>
  <c r="N24" i="2"/>
  <c r="O14" i="2"/>
  <c r="O5" i="2"/>
  <c r="P32" i="1"/>
  <c r="P33" i="1"/>
  <c r="P23" i="1"/>
  <c r="P24" i="1"/>
  <c r="R37" i="1"/>
  <c r="S28" i="1" s="1"/>
  <c r="P4" i="1"/>
  <c r="P5" i="1"/>
  <c r="P6" i="1"/>
  <c r="P7" i="1"/>
  <c r="P11" i="1"/>
  <c r="P12" i="1"/>
  <c r="P13" i="1"/>
  <c r="P14" i="1"/>
  <c r="P15" i="1"/>
  <c r="P16" i="1"/>
  <c r="P19" i="1"/>
  <c r="P20" i="1"/>
  <c r="P21" i="1"/>
  <c r="P22" i="1"/>
  <c r="P25" i="1"/>
  <c r="P26" i="1"/>
  <c r="P28" i="1"/>
  <c r="P29" i="1"/>
  <c r="P30" i="1"/>
  <c r="P31" i="1"/>
  <c r="P34" i="1"/>
  <c r="P35" i="1"/>
  <c r="S7" i="1" l="1"/>
  <c r="S21" i="1"/>
  <c r="S19" i="1"/>
  <c r="S4" i="1"/>
  <c r="S30" i="1"/>
  <c r="S31" i="1"/>
  <c r="S22" i="1"/>
  <c r="S6" i="1"/>
  <c r="O24" i="2"/>
  <c r="AL32" i="3" l="1"/>
  <c r="AI32" i="3"/>
  <c r="AF32" i="3"/>
  <c r="AC32" i="3"/>
  <c r="Z32" i="3"/>
  <c r="W32" i="3"/>
  <c r="T32" i="3"/>
  <c r="Q32" i="3"/>
  <c r="N32" i="3"/>
  <c r="K32" i="3"/>
  <c r="H32" i="3"/>
  <c r="E32" i="3"/>
  <c r="AL26" i="3"/>
  <c r="AK26" i="3"/>
  <c r="AI26" i="3"/>
  <c r="AH26" i="3"/>
  <c r="AF26" i="3"/>
  <c r="AE26" i="3"/>
  <c r="AC26" i="3"/>
  <c r="AB26" i="3"/>
  <c r="Z26" i="3"/>
  <c r="Y26" i="3"/>
  <c r="W26" i="3"/>
  <c r="V26" i="3"/>
  <c r="T26" i="3"/>
  <c r="S26" i="3"/>
  <c r="Q26" i="3"/>
  <c r="P26" i="3"/>
  <c r="N26" i="3"/>
  <c r="M26" i="3"/>
  <c r="K26" i="3"/>
  <c r="J26" i="3"/>
  <c r="H26" i="3"/>
  <c r="G26" i="3"/>
  <c r="E26" i="3"/>
  <c r="D26" i="3"/>
  <c r="AL25" i="3"/>
  <c r="AK25" i="3"/>
  <c r="AI25" i="3"/>
  <c r="AH25" i="3"/>
  <c r="AF25" i="3"/>
  <c r="AE25" i="3"/>
  <c r="AC25" i="3"/>
  <c r="AB25" i="3"/>
  <c r="Z25" i="3"/>
  <c r="Y25" i="3"/>
  <c r="W25" i="3"/>
  <c r="V25" i="3"/>
  <c r="T25" i="3"/>
  <c r="S25" i="3"/>
  <c r="Q25" i="3"/>
  <c r="P25" i="3"/>
  <c r="N25" i="3"/>
  <c r="M25" i="3"/>
  <c r="K25" i="3"/>
  <c r="J25" i="3"/>
  <c r="H25" i="3"/>
  <c r="G25" i="3"/>
  <c r="E25" i="3"/>
  <c r="D25" i="3"/>
  <c r="AL24" i="3"/>
  <c r="AK24" i="3"/>
  <c r="AI24" i="3"/>
  <c r="AH24" i="3"/>
  <c r="AF24" i="3"/>
  <c r="AE24" i="3"/>
  <c r="AC24" i="3"/>
  <c r="AB24" i="3"/>
  <c r="Z24" i="3"/>
  <c r="Y24" i="3"/>
  <c r="W24" i="3"/>
  <c r="V24" i="3"/>
  <c r="T24" i="3"/>
  <c r="S24" i="3"/>
  <c r="Q24" i="3"/>
  <c r="P24" i="3"/>
  <c r="N24" i="3"/>
  <c r="M24" i="3"/>
  <c r="K24" i="3"/>
  <c r="J24" i="3"/>
  <c r="H24" i="3"/>
  <c r="G24" i="3"/>
  <c r="E24" i="3"/>
  <c r="D24" i="3"/>
  <c r="AL23" i="3"/>
  <c r="AK23" i="3"/>
  <c r="AI23" i="3"/>
  <c r="AH23" i="3"/>
  <c r="AF23" i="3"/>
  <c r="AE23" i="3"/>
  <c r="AC23" i="3"/>
  <c r="AB23" i="3"/>
  <c r="Z23" i="3"/>
  <c r="Y23" i="3"/>
  <c r="W23" i="3"/>
  <c r="V23" i="3"/>
  <c r="T23" i="3"/>
  <c r="S23" i="3"/>
  <c r="Q23" i="3"/>
  <c r="P23" i="3"/>
  <c r="N23" i="3"/>
  <c r="M23" i="3"/>
  <c r="K23" i="3"/>
  <c r="J23" i="3"/>
  <c r="H23" i="3"/>
  <c r="G23" i="3"/>
  <c r="E23" i="3"/>
  <c r="D23" i="3"/>
  <c r="AL9" i="3"/>
  <c r="AK9" i="3"/>
  <c r="AI9" i="3"/>
  <c r="AH9" i="3"/>
  <c r="AF9" i="3"/>
  <c r="AE9" i="3"/>
  <c r="AC9" i="3"/>
  <c r="AB9" i="3"/>
  <c r="Z9" i="3"/>
  <c r="Y9" i="3"/>
  <c r="W9" i="3"/>
  <c r="V9" i="3"/>
  <c r="T9" i="3"/>
  <c r="S9" i="3"/>
  <c r="Q9" i="3"/>
  <c r="P9" i="3"/>
  <c r="N9" i="3"/>
  <c r="M9" i="3"/>
  <c r="K9" i="3"/>
  <c r="J9" i="3"/>
  <c r="H9" i="3"/>
  <c r="G9" i="3"/>
  <c r="E9" i="3"/>
  <c r="D9" i="3"/>
  <c r="AL8" i="3"/>
  <c r="AK8" i="3"/>
  <c r="AI8" i="3"/>
  <c r="AH8" i="3"/>
  <c r="AF8" i="3"/>
  <c r="AE8" i="3"/>
  <c r="AC8" i="3"/>
  <c r="AB8" i="3"/>
  <c r="Z8" i="3"/>
  <c r="Y8" i="3"/>
  <c r="W8" i="3"/>
  <c r="V8" i="3"/>
  <c r="T8" i="3"/>
  <c r="S8" i="3"/>
  <c r="Q8" i="3"/>
  <c r="P8" i="3"/>
  <c r="N8" i="3"/>
  <c r="M8" i="3"/>
  <c r="K8" i="3"/>
  <c r="J8" i="3"/>
  <c r="H8" i="3"/>
  <c r="G8" i="3"/>
  <c r="E8" i="3"/>
  <c r="D8" i="3"/>
  <c r="AL7" i="3"/>
  <c r="AK7" i="3"/>
  <c r="AI7" i="3"/>
  <c r="AH7" i="3"/>
  <c r="AF7" i="3"/>
  <c r="AE7" i="3"/>
  <c r="AC7" i="3"/>
  <c r="AB7" i="3"/>
  <c r="Z7" i="3"/>
  <c r="Y7" i="3"/>
  <c r="W7" i="3"/>
  <c r="V7" i="3"/>
  <c r="T7" i="3"/>
  <c r="S7" i="3"/>
  <c r="Q7" i="3"/>
  <c r="P7" i="3"/>
  <c r="N7" i="3"/>
  <c r="M7" i="3"/>
  <c r="K7" i="3"/>
  <c r="J7" i="3"/>
  <c r="H7" i="3"/>
  <c r="G7" i="3"/>
  <c r="E7" i="3"/>
  <c r="D7" i="3"/>
  <c r="AL6" i="3"/>
  <c r="AK6" i="3"/>
  <c r="AI6" i="3"/>
  <c r="AH6" i="3"/>
  <c r="AF6" i="3"/>
  <c r="AE6" i="3"/>
  <c r="AC6" i="3"/>
  <c r="AB6" i="3"/>
  <c r="Z6" i="3"/>
  <c r="Y6" i="3"/>
  <c r="W6" i="3"/>
  <c r="V6" i="3"/>
  <c r="T6" i="3"/>
  <c r="S6" i="3"/>
  <c r="Q6" i="3"/>
  <c r="P6" i="3"/>
  <c r="N6" i="3"/>
  <c r="M6" i="3"/>
  <c r="K6" i="3"/>
  <c r="J6" i="3"/>
  <c r="H6" i="3"/>
  <c r="G6" i="3"/>
  <c r="E6" i="3"/>
  <c r="D6" i="3"/>
  <c r="AL5" i="3"/>
  <c r="AK5" i="3"/>
  <c r="AI5" i="3"/>
  <c r="AH5" i="3"/>
  <c r="AF5" i="3"/>
  <c r="AE5" i="3"/>
  <c r="AC5" i="3"/>
  <c r="AB5" i="3"/>
  <c r="Z5" i="3"/>
  <c r="Y5" i="3"/>
  <c r="W5" i="3"/>
  <c r="V5" i="3"/>
  <c r="T5" i="3"/>
  <c r="S5" i="3"/>
  <c r="Q5" i="3"/>
  <c r="P5" i="3"/>
  <c r="N5" i="3"/>
  <c r="M5" i="3"/>
  <c r="K5" i="3"/>
  <c r="J5" i="3"/>
  <c r="H5" i="3"/>
  <c r="G5" i="3"/>
  <c r="E5" i="3"/>
  <c r="D5" i="3"/>
  <c r="AL4" i="3"/>
  <c r="AK4" i="3"/>
  <c r="AI4" i="3"/>
  <c r="AH4" i="3"/>
  <c r="AF4" i="3"/>
  <c r="AE4" i="3"/>
  <c r="AC4" i="3"/>
  <c r="AB4" i="3"/>
  <c r="Z4" i="3"/>
  <c r="Y4" i="3"/>
  <c r="W4" i="3"/>
  <c r="V4" i="3"/>
  <c r="T4" i="3"/>
  <c r="S4" i="3"/>
  <c r="Q4" i="3"/>
  <c r="P4" i="3"/>
  <c r="N4" i="3"/>
  <c r="M4" i="3"/>
  <c r="K4" i="3"/>
  <c r="J4" i="3"/>
  <c r="H4" i="3"/>
  <c r="G4" i="3"/>
  <c r="E4" i="3"/>
  <c r="D4" i="3"/>
  <c r="N40" i="2" l="1"/>
  <c r="N30" i="2"/>
  <c r="N15" i="2"/>
  <c r="N6" i="2"/>
  <c r="O6" i="2" s="1"/>
  <c r="O40" i="2" l="1"/>
  <c r="O30" i="2"/>
  <c r="O15" i="2" l="1"/>
  <c r="P15" i="2" s="1"/>
  <c r="F27" i="3" l="1"/>
  <c r="I27" i="3"/>
  <c r="E27" i="3" l="1"/>
  <c r="J27" i="3"/>
  <c r="H27" i="3"/>
  <c r="K27" i="3"/>
  <c r="G27" i="3"/>
  <c r="D27" i="3"/>
  <c r="D43" i="3" l="1"/>
  <c r="O41" i="2"/>
  <c r="O31" i="2"/>
  <c r="O25" i="2"/>
  <c r="O16" i="2"/>
  <c r="O12" i="2" l="1"/>
  <c r="O7" i="2" l="1"/>
  <c r="O32" i="2"/>
  <c r="O33" i="2"/>
  <c r="O34" i="2"/>
  <c r="O21" i="2" l="1"/>
  <c r="P12" i="2" s="1"/>
  <c r="O27" i="2"/>
  <c r="D37" i="1"/>
  <c r="F37" i="1"/>
  <c r="L37" i="1"/>
  <c r="G37" i="1"/>
  <c r="M37" i="1"/>
  <c r="AL27" i="3"/>
  <c r="AK27" i="3"/>
  <c r="AI27" i="3"/>
  <c r="AH27" i="3"/>
  <c r="AF27" i="3"/>
  <c r="AE27" i="3"/>
  <c r="AC27" i="3"/>
  <c r="AB27" i="3"/>
  <c r="Z27" i="3"/>
  <c r="Y27" i="3"/>
  <c r="T27" i="3"/>
  <c r="S27" i="3"/>
  <c r="Q27" i="3"/>
  <c r="P27" i="3"/>
  <c r="T10" i="3"/>
  <c r="AL10" i="3"/>
  <c r="AK10" i="3"/>
  <c r="AI10" i="3"/>
  <c r="AH10" i="3"/>
  <c r="AF10" i="3"/>
  <c r="AC10" i="3"/>
  <c r="Z10" i="3"/>
  <c r="Y10" i="3"/>
  <c r="W10" i="3"/>
  <c r="V10" i="3"/>
  <c r="Q10" i="3"/>
  <c r="P10" i="3"/>
  <c r="N10" i="3"/>
  <c r="M10" i="3"/>
  <c r="K10" i="3"/>
  <c r="H10" i="3"/>
  <c r="E10" i="3"/>
  <c r="D10" i="3"/>
  <c r="V27" i="3"/>
  <c r="O42" i="2"/>
  <c r="O17" i="2"/>
  <c r="O8" i="2"/>
  <c r="Z20" i="3"/>
  <c r="Y20" i="3"/>
  <c r="O9" i="2"/>
  <c r="AL20" i="3"/>
  <c r="AK20" i="3"/>
  <c r="AC20" i="3"/>
  <c r="AB20" i="3"/>
  <c r="AI20" i="3"/>
  <c r="AH20" i="3"/>
  <c r="S10" i="3"/>
  <c r="E20" i="3"/>
  <c r="G20" i="3"/>
  <c r="H20" i="3"/>
  <c r="J20" i="3"/>
  <c r="K20" i="3"/>
  <c r="M20" i="3"/>
  <c r="N20" i="3"/>
  <c r="P20" i="3"/>
  <c r="Q20" i="3"/>
  <c r="S20" i="3"/>
  <c r="T20" i="3"/>
  <c r="V20" i="3"/>
  <c r="W20" i="3"/>
  <c r="AF20" i="3"/>
  <c r="AE20" i="3"/>
  <c r="D20" i="3"/>
  <c r="O18" i="2"/>
  <c r="O43" i="2"/>
  <c r="O44" i="2"/>
  <c r="O19" i="2"/>
  <c r="O10" i="2"/>
  <c r="P44" i="1"/>
  <c r="P45" i="1"/>
  <c r="AE10" i="3"/>
  <c r="E37" i="1"/>
  <c r="J10" i="3"/>
  <c r="G10" i="3"/>
  <c r="AB10" i="3"/>
  <c r="J37" i="1"/>
  <c r="D37" i="3" l="1"/>
  <c r="D38" i="3"/>
  <c r="P30" i="3"/>
  <c r="V30" i="3"/>
  <c r="AC30" i="3"/>
  <c r="AK30" i="3"/>
  <c r="K30" i="3"/>
  <c r="Z30" i="3"/>
  <c r="O3" i="2"/>
  <c r="G30" i="3"/>
  <c r="O37" i="2"/>
  <c r="E30" i="3"/>
  <c r="Y30" i="3"/>
  <c r="D30" i="3"/>
  <c r="N37" i="1"/>
  <c r="H37" i="1"/>
  <c r="K37" i="1"/>
  <c r="I37" i="1"/>
  <c r="AB30" i="3"/>
  <c r="AL30" i="3"/>
  <c r="T30" i="3"/>
  <c r="H30" i="3"/>
  <c r="Q30" i="3"/>
  <c r="AH30" i="3"/>
  <c r="D34" i="3"/>
  <c r="AE30" i="3"/>
  <c r="S30" i="3"/>
  <c r="M27" i="3"/>
  <c r="M30" i="3" s="1"/>
  <c r="N27" i="3"/>
  <c r="W27" i="3"/>
  <c r="W30" i="3" s="1"/>
  <c r="O37" i="1"/>
  <c r="AF30" i="3"/>
  <c r="AI30" i="3"/>
  <c r="D35" i="3"/>
  <c r="D41" i="3" l="1"/>
  <c r="D40" i="3"/>
  <c r="J30" i="3"/>
  <c r="N30" i="3"/>
  <c r="P37" i="1"/>
  <c r="T37" i="1"/>
  <c r="U19" i="1" s="1"/>
  <c r="U30" i="1" l="1"/>
  <c r="U6" i="1"/>
  <c r="U4" i="1"/>
  <c r="U7" i="1"/>
  <c r="U5" i="1"/>
  <c r="U28" i="1"/>
  <c r="U21" i="1"/>
  <c r="U22" i="1"/>
</calcChain>
</file>

<file path=xl/sharedStrings.xml><?xml version="1.0" encoding="utf-8"?>
<sst xmlns="http://schemas.openxmlformats.org/spreadsheetml/2006/main" count="177" uniqueCount="109">
  <si>
    <t>CIRCULATION</t>
  </si>
  <si>
    <t>Audio</t>
  </si>
  <si>
    <t>Books</t>
  </si>
  <si>
    <t>Microform</t>
  </si>
  <si>
    <t>Video</t>
  </si>
  <si>
    <t>YA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</si>
  <si>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</si>
  <si>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</si>
  <si>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</si>
  <si>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</si>
  <si>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</si>
  <si>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</si>
  <si>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</si>
  <si>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</si>
  <si>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</si>
  <si>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</si>
  <si>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</si>
  <si>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</si>
  <si>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</si>
  <si>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ADULT</t>
  </si>
  <si>
    <t>JUV</t>
  </si>
  <si>
    <t>Vol/Periodicals</t>
  </si>
  <si>
    <t>Misc.</t>
  </si>
  <si>
    <t>FY 12</t>
  </si>
  <si>
    <t>USAGE</t>
  </si>
  <si>
    <t>JUNE</t>
  </si>
  <si>
    <t>ATTENDANCE</t>
  </si>
  <si>
    <t>PROGRAMS</t>
  </si>
  <si>
    <t># JUL</t>
  </si>
  <si>
    <t>ATT JUL</t>
  </si>
  <si>
    <t># AUG</t>
  </si>
  <si>
    <t>ATT AUG</t>
  </si>
  <si>
    <t># SEPT</t>
  </si>
  <si>
    <t>ATT SEPT</t>
  </si>
  <si>
    <t># OCT</t>
  </si>
  <si>
    <t>ATT OCT</t>
  </si>
  <si>
    <t># NOV</t>
  </si>
  <si>
    <t>ATT NOV</t>
  </si>
  <si>
    <t># DEC</t>
  </si>
  <si>
    <t xml:space="preserve">     Movies</t>
  </si>
  <si>
    <t xml:space="preserve">     Misc</t>
  </si>
  <si>
    <t xml:space="preserve">     MGOL</t>
  </si>
  <si>
    <t>ATT DEC</t>
  </si>
  <si>
    <t>ATT JAN</t>
  </si>
  <si>
    <t># FEB</t>
  </si>
  <si>
    <t># JAN</t>
  </si>
  <si>
    <t>ATT FEB</t>
  </si>
  <si>
    <t># MAR</t>
  </si>
  <si>
    <t>ATT MAR</t>
  </si>
  <si>
    <t># APR</t>
  </si>
  <si>
    <t>ATT APR</t>
  </si>
  <si>
    <t># MAY</t>
  </si>
  <si>
    <t>ATT MAY</t>
  </si>
  <si>
    <t># JUN</t>
  </si>
  <si>
    <t>ATT JUN</t>
  </si>
  <si>
    <t>Total # Adult Programs</t>
  </si>
  <si>
    <t>Total Attendance at Adult Programs</t>
  </si>
  <si>
    <t>Total # Juv Programs</t>
  </si>
  <si>
    <t>Total Attendance at Juv Programs</t>
  </si>
  <si>
    <t>Total # YA Programs</t>
  </si>
  <si>
    <t>Total Attendance at YA Programs</t>
  </si>
  <si>
    <t xml:space="preserve">MEETING ROOM </t>
  </si>
  <si>
    <t>COMPUTERS</t>
  </si>
  <si>
    <t>HOLDINGS</t>
  </si>
  <si>
    <t>WIRELESS TRAFFIC</t>
  </si>
  <si>
    <t>CIRC</t>
  </si>
  <si>
    <t>FY 13</t>
  </si>
  <si>
    <t>Electronic format</t>
  </si>
  <si>
    <t xml:space="preserve">     SRP</t>
  </si>
  <si>
    <t>Overdrive Ebooks</t>
  </si>
  <si>
    <t>Overdrive Audio</t>
  </si>
  <si>
    <t>Overdrive Video</t>
  </si>
  <si>
    <t xml:space="preserve">     Chess Club</t>
  </si>
  <si>
    <t xml:space="preserve">     Reading Challenge</t>
  </si>
  <si>
    <t xml:space="preserve">     School Visits</t>
  </si>
  <si>
    <t xml:space="preserve">     National Library Week</t>
  </si>
  <si>
    <t>FY 14</t>
  </si>
  <si>
    <t>FY14</t>
  </si>
  <si>
    <t>FY13</t>
  </si>
  <si>
    <t xml:space="preserve">     First Wednesdays</t>
  </si>
  <si>
    <t xml:space="preserve">     Writer's Lunch</t>
  </si>
  <si>
    <r>
      <t xml:space="preserve">                                            </t>
    </r>
    <r>
      <rPr>
        <b/>
        <sz val="11"/>
        <color theme="1"/>
        <rFont val="Calibri"/>
        <family val="2"/>
        <scheme val="minor"/>
      </rPr>
      <t xml:space="preserve"> TOTAL ADULT</t>
    </r>
  </si>
  <si>
    <r>
      <t xml:space="preserve">                                             </t>
    </r>
    <r>
      <rPr>
        <b/>
        <sz val="11"/>
        <color theme="1"/>
        <rFont val="Calibri"/>
        <family val="2"/>
        <scheme val="minor"/>
      </rPr>
      <t xml:space="preserve"> TOTAL JUV</t>
    </r>
  </si>
  <si>
    <t>TOTALS</t>
  </si>
  <si>
    <t>FY 15</t>
  </si>
  <si>
    <t>FY15</t>
  </si>
  <si>
    <t>Hoopla</t>
  </si>
  <si>
    <t xml:space="preserve">TOTAL YA         </t>
  </si>
  <si>
    <t>Tech Help/Computer Instruction</t>
  </si>
  <si>
    <t>Total Tech Help/Computer Instruction</t>
  </si>
  <si>
    <t>FY 16</t>
  </si>
  <si>
    <t>FY16</t>
  </si>
  <si>
    <t>N/A</t>
  </si>
  <si>
    <t>(other)</t>
  </si>
  <si>
    <t>(library)</t>
  </si>
  <si>
    <t xml:space="preserve">     Activities</t>
  </si>
  <si>
    <t xml:space="preserve">     Book Club</t>
  </si>
  <si>
    <t>%CIRC</t>
  </si>
  <si>
    <t>%HOLDINGS</t>
  </si>
  <si>
    <t>FY 17</t>
  </si>
  <si>
    <t>FY17</t>
  </si>
  <si>
    <t xml:space="preserve">     STEM Programs</t>
  </si>
  <si>
    <t xml:space="preserve">     Story Times -- older</t>
  </si>
  <si>
    <t>Kanopy</t>
  </si>
  <si>
    <t>FY 18</t>
  </si>
  <si>
    <t>FY18</t>
  </si>
  <si>
    <t>Flipster/Overdrive Mags</t>
  </si>
  <si>
    <t>Overdrive RLA</t>
  </si>
  <si>
    <t>PHYSICAL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</si>
</sst>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9" fontId="0" fillId="0" borderId="0" xfId="1" applyFont="1" applyAlignment="1">
      <alignment horizontal="center"/>
    </xf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3" fontId="2" fillId="0" borderId="0" xfId="0" applyNumberFormat="1" applyFont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3" fontId="0" fillId="0" borderId="0" xfId="0" applyNumberFormat="1" applyFill="1"/>
    <xf numFmtId="3" fontId="2" fillId="0" borderId="0" xfId="0" applyNumberFormat="1" applyFont="1" applyFill="1"/>
    <xf numFmtId="9" fontId="1" fillId="0" borderId="0" xfId="1" applyFont="1" applyAlignment="1">
      <alignment horizontal="center"/>
    </xf>
    <xf numFmtId="3" fontId="3" fillId="0" borderId="0" xfId="0" applyNumberFormat="1" applyFont="1" applyFill="1"/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2" xfId="0" applyBorder="1"/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2" fontId="1" fillId="0" borderId="0" xfId="1" applyNumberFormat="1" applyFont="1" applyAlignment="1">
      <alignment horizontal="center"/>
    </xf>
    <xf numFmtId="1" fontId="2" fillId="0" borderId="0" xfId="0" applyNumberFormat="1" applyFont="1"/>
    <xf numFmtId="3" fontId="0" fillId="0" borderId="3" xfId="0" applyNumberFormat="1" applyBorder="1" applyAlignment="1">
      <alignment horizontal="right"/>
    </xf>
    <xf numFmtId="0" fontId="0" fillId="0" borderId="0" xfId="0" applyFont="1" applyAlignment="1">
      <alignment horizontal="right"/>
    </xf>
    <xf numFmtId="9" fontId="2" fillId="0" borderId="0" xfId="1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0" fillId="2" borderId="2" xfId="0" applyFill="1" applyBorder="1"/>
    <xf numFmtId="9" fontId="2" fillId="0" borderId="0" xfId="1" applyFont="1" applyAlignment="1">
      <alignment horizontal="left"/>
    </xf>
    <xf numFmtId="164" fontId="2" fillId="0" borderId="0" xfId="0" applyNumberFormat="1" applyFont="1" applyAlignment="1">
      <alignment horizontal="center"/>
    </xf>
    <xf numFmtId="3" fontId="3" fillId="4" borderId="0" xfId="0" applyNumberFormat="1" applyFont="1" applyFill="1" applyBorder="1"/>
    <xf numFmtId="9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ation%20Desk/Statistics/FY2019.Reference.Database.ILL.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/FY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/Statistics/FY2019%20Program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1326</v>
          </cell>
          <cell r="C3">
            <v>1393</v>
          </cell>
          <cell r="D3">
            <v>1020</v>
          </cell>
          <cell r="E3">
            <v>1127</v>
          </cell>
          <cell r="F3">
            <v>1025</v>
          </cell>
          <cell r="G3">
            <v>972</v>
          </cell>
          <cell r="H3">
            <v>1101</v>
          </cell>
          <cell r="I3">
            <v>946</v>
          </cell>
          <cell r="J3">
            <v>1116</v>
          </cell>
          <cell r="K3">
            <v>1031</v>
          </cell>
          <cell r="L3">
            <v>1003</v>
          </cell>
          <cell r="M3">
            <v>1061</v>
          </cell>
        </row>
        <row r="7">
          <cell r="B7">
            <v>454</v>
          </cell>
          <cell r="C7">
            <v>499</v>
          </cell>
          <cell r="D7">
            <v>369</v>
          </cell>
          <cell r="E7">
            <v>396</v>
          </cell>
          <cell r="F7">
            <v>256</v>
          </cell>
          <cell r="G7">
            <v>310</v>
          </cell>
          <cell r="H7">
            <v>387</v>
          </cell>
          <cell r="I7">
            <v>336</v>
          </cell>
          <cell r="J7">
            <v>434</v>
          </cell>
          <cell r="K7">
            <v>395</v>
          </cell>
          <cell r="L7">
            <v>413</v>
          </cell>
          <cell r="M7">
            <v>461</v>
          </cell>
        </row>
        <row r="28">
          <cell r="B28">
            <v>31</v>
          </cell>
          <cell r="C28">
            <v>37</v>
          </cell>
          <cell r="D28">
            <v>27</v>
          </cell>
          <cell r="E28">
            <v>29</v>
          </cell>
          <cell r="F28">
            <v>14</v>
          </cell>
          <cell r="G28">
            <v>21</v>
          </cell>
          <cell r="H28">
            <v>29</v>
          </cell>
          <cell r="I28">
            <v>12</v>
          </cell>
          <cell r="J28">
            <v>22</v>
          </cell>
          <cell r="K28">
            <v>24</v>
          </cell>
          <cell r="L28">
            <v>14</v>
          </cell>
          <cell r="M28">
            <v>34</v>
          </cell>
        </row>
        <row r="41">
          <cell r="B41">
            <v>669</v>
          </cell>
          <cell r="C41">
            <v>676</v>
          </cell>
          <cell r="D41">
            <v>551</v>
          </cell>
          <cell r="E41">
            <v>581</v>
          </cell>
          <cell r="F41">
            <v>517</v>
          </cell>
          <cell r="G41">
            <v>507</v>
          </cell>
          <cell r="H41">
            <v>718</v>
          </cell>
          <cell r="I41">
            <v>631</v>
          </cell>
          <cell r="J41">
            <v>669</v>
          </cell>
          <cell r="K41">
            <v>625</v>
          </cell>
          <cell r="L41">
            <v>625</v>
          </cell>
          <cell r="M41">
            <v>664</v>
          </cell>
        </row>
        <row r="42">
          <cell r="B42">
            <v>499</v>
          </cell>
          <cell r="C42">
            <v>594</v>
          </cell>
          <cell r="D42">
            <v>483</v>
          </cell>
          <cell r="E42">
            <v>481</v>
          </cell>
          <cell r="F42">
            <v>484</v>
          </cell>
          <cell r="G42">
            <v>594</v>
          </cell>
          <cell r="H42">
            <v>501</v>
          </cell>
          <cell r="I42">
            <v>526</v>
          </cell>
          <cell r="J42">
            <v>570</v>
          </cell>
          <cell r="K42">
            <v>527</v>
          </cell>
          <cell r="L42">
            <v>563</v>
          </cell>
          <cell r="M42">
            <v>579</v>
          </cell>
        </row>
        <row r="43">
          <cell r="B43">
            <v>8</v>
          </cell>
          <cell r="C43">
            <v>7</v>
          </cell>
          <cell r="D43">
            <v>2</v>
          </cell>
          <cell r="E43">
            <v>2</v>
          </cell>
          <cell r="F43">
            <v>8</v>
          </cell>
          <cell r="G43">
            <v>15</v>
          </cell>
          <cell r="H43">
            <v>3</v>
          </cell>
          <cell r="I43">
            <v>4</v>
          </cell>
          <cell r="J43">
            <v>6</v>
          </cell>
          <cell r="K43">
            <v>4</v>
          </cell>
          <cell r="L43">
            <v>3</v>
          </cell>
          <cell r="M43">
            <v>1</v>
          </cell>
        </row>
        <row r="44">
          <cell r="B44">
            <v>43</v>
          </cell>
          <cell r="C44">
            <v>90</v>
          </cell>
          <cell r="D44">
            <v>48</v>
          </cell>
          <cell r="E44">
            <v>65</v>
          </cell>
          <cell r="F44">
            <v>59</v>
          </cell>
          <cell r="G44">
            <v>80</v>
          </cell>
          <cell r="H44">
            <v>120</v>
          </cell>
          <cell r="I44">
            <v>94</v>
          </cell>
          <cell r="J44">
            <v>140</v>
          </cell>
          <cell r="K44">
            <v>75</v>
          </cell>
          <cell r="L44">
            <v>85</v>
          </cell>
          <cell r="M44">
            <v>88</v>
          </cell>
        </row>
        <row r="49">
          <cell r="B49">
            <v>54</v>
          </cell>
          <cell r="C49">
            <v>43</v>
          </cell>
          <cell r="D49">
            <v>41</v>
          </cell>
          <cell r="E49">
            <v>52</v>
          </cell>
          <cell r="F49">
            <v>48</v>
          </cell>
          <cell r="G49">
            <v>49</v>
          </cell>
          <cell r="H49">
            <v>45</v>
          </cell>
          <cell r="I49">
            <v>40</v>
          </cell>
          <cell r="J49">
            <v>36</v>
          </cell>
          <cell r="K49">
            <v>49</v>
          </cell>
          <cell r="L49">
            <v>45</v>
          </cell>
          <cell r="M49">
            <v>46</v>
          </cell>
        </row>
        <row r="50">
          <cell r="B50">
            <v>57</v>
          </cell>
          <cell r="C50">
            <v>52</v>
          </cell>
          <cell r="D50">
            <v>55</v>
          </cell>
          <cell r="E50">
            <v>50</v>
          </cell>
          <cell r="F50">
            <v>42</v>
          </cell>
          <cell r="G50">
            <v>42</v>
          </cell>
          <cell r="H50">
            <v>63</v>
          </cell>
          <cell r="I50">
            <v>61</v>
          </cell>
          <cell r="J50">
            <v>48</v>
          </cell>
          <cell r="K50">
            <v>70</v>
          </cell>
          <cell r="L50">
            <v>66</v>
          </cell>
          <cell r="M50">
            <v>66</v>
          </cell>
        </row>
        <row r="55">
          <cell r="B55">
            <v>82</v>
          </cell>
          <cell r="C55">
            <v>74</v>
          </cell>
          <cell r="D55">
            <v>54</v>
          </cell>
          <cell r="E55">
            <v>48</v>
          </cell>
          <cell r="F55">
            <v>75</v>
          </cell>
          <cell r="G55">
            <v>93</v>
          </cell>
          <cell r="H55">
            <v>58</v>
          </cell>
          <cell r="I55">
            <v>62</v>
          </cell>
          <cell r="J55">
            <v>70</v>
          </cell>
          <cell r="K55">
            <v>66</v>
          </cell>
          <cell r="L55">
            <v>34</v>
          </cell>
          <cell r="M55">
            <v>92</v>
          </cell>
        </row>
        <row r="56">
          <cell r="B56">
            <v>83</v>
          </cell>
          <cell r="C56">
            <v>77</v>
          </cell>
          <cell r="D56">
            <v>57</v>
          </cell>
          <cell r="E56">
            <v>56</v>
          </cell>
          <cell r="F56">
            <v>45</v>
          </cell>
          <cell r="G56">
            <v>66</v>
          </cell>
          <cell r="H56">
            <v>56</v>
          </cell>
          <cell r="I56">
            <v>64</v>
          </cell>
          <cell r="J56">
            <v>67</v>
          </cell>
          <cell r="K56">
            <v>65</v>
          </cell>
          <cell r="L56">
            <v>67</v>
          </cell>
          <cell r="M56">
            <v>66</v>
          </cell>
        </row>
        <row r="61">
          <cell r="B61">
            <v>259</v>
          </cell>
          <cell r="C61">
            <v>266</v>
          </cell>
          <cell r="D61">
            <v>260</v>
          </cell>
          <cell r="E61">
            <v>237</v>
          </cell>
          <cell r="F61">
            <v>310</v>
          </cell>
          <cell r="G61">
            <v>367</v>
          </cell>
          <cell r="H61">
            <v>355</v>
          </cell>
          <cell r="I61">
            <v>306</v>
          </cell>
          <cell r="J61">
            <v>308</v>
          </cell>
          <cell r="K61">
            <v>314</v>
          </cell>
          <cell r="L61">
            <v>338</v>
          </cell>
          <cell r="M61">
            <v>321</v>
          </cell>
        </row>
        <row r="65">
          <cell r="B65">
            <v>36</v>
          </cell>
          <cell r="C65">
            <v>17</v>
          </cell>
          <cell r="D65">
            <v>16</v>
          </cell>
          <cell r="E65">
            <v>24</v>
          </cell>
          <cell r="F65">
            <v>28</v>
          </cell>
        </row>
        <row r="69">
          <cell r="B69">
            <v>35</v>
          </cell>
        </row>
        <row r="89">
          <cell r="M89">
            <v>12020</v>
          </cell>
        </row>
        <row r="103">
          <cell r="B103">
            <v>171</v>
          </cell>
          <cell r="C103">
            <v>253</v>
          </cell>
          <cell r="D103">
            <v>187</v>
          </cell>
          <cell r="E103">
            <v>196</v>
          </cell>
          <cell r="F103">
            <v>196</v>
          </cell>
          <cell r="G103">
            <v>205</v>
          </cell>
          <cell r="H103">
            <v>216</v>
          </cell>
          <cell r="I103">
            <v>229</v>
          </cell>
          <cell r="K103">
            <v>297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lation"/>
      <sheetName val="Usage"/>
      <sheetName val="Programs"/>
    </sheetNames>
    <sheetDataSet>
      <sheetData sheetId="0"/>
      <sheetData sheetId="1">
        <row r="3">
          <cell r="N3">
            <v>12805</v>
          </cell>
        </row>
        <row r="13">
          <cell r="N13">
            <v>72</v>
          </cell>
        </row>
        <row r="19">
          <cell r="N19">
            <v>30</v>
          </cell>
        </row>
        <row r="25">
          <cell r="N25">
            <v>1349</v>
          </cell>
        </row>
        <row r="34">
          <cell r="N34">
            <v>477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 t="str">
            <v>n/a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</row>
        <row r="5">
          <cell r="B5">
            <v>0</v>
          </cell>
          <cell r="C5">
            <v>21</v>
          </cell>
          <cell r="D5">
            <v>15</v>
          </cell>
          <cell r="E5">
            <v>14</v>
          </cell>
          <cell r="F5">
            <v>9</v>
          </cell>
          <cell r="G5">
            <v>20</v>
          </cell>
          <cell r="H5">
            <v>23</v>
          </cell>
          <cell r="I5">
            <v>20</v>
          </cell>
          <cell r="J5">
            <v>23</v>
          </cell>
          <cell r="K5">
            <v>21</v>
          </cell>
          <cell r="L5">
            <v>18</v>
          </cell>
          <cell r="M5">
            <v>27</v>
          </cell>
        </row>
        <row r="9">
          <cell r="B9">
            <v>4</v>
          </cell>
          <cell r="C9">
            <v>4</v>
          </cell>
          <cell r="D9">
            <v>4</v>
          </cell>
          <cell r="E9">
            <v>4</v>
          </cell>
          <cell r="F9">
            <v>4</v>
          </cell>
          <cell r="G9">
            <v>4</v>
          </cell>
          <cell r="H9">
            <v>5</v>
          </cell>
          <cell r="I9">
            <v>4</v>
          </cell>
          <cell r="J9">
            <v>4</v>
          </cell>
          <cell r="K9">
            <v>4</v>
          </cell>
          <cell r="L9">
            <v>5</v>
          </cell>
          <cell r="M9">
            <v>5</v>
          </cell>
        </row>
        <row r="10">
          <cell r="B10">
            <v>27</v>
          </cell>
          <cell r="C10">
            <v>25</v>
          </cell>
          <cell r="D10">
            <v>25</v>
          </cell>
          <cell r="E10">
            <v>27</v>
          </cell>
          <cell r="F10">
            <v>34</v>
          </cell>
          <cell r="G10">
            <v>30</v>
          </cell>
          <cell r="H10">
            <v>43</v>
          </cell>
          <cell r="I10">
            <v>43</v>
          </cell>
          <cell r="J10">
            <v>34</v>
          </cell>
          <cell r="K10">
            <v>36</v>
          </cell>
          <cell r="L10">
            <v>47</v>
          </cell>
          <cell r="M10">
            <v>47</v>
          </cell>
        </row>
        <row r="14">
          <cell r="B14">
            <v>4</v>
          </cell>
          <cell r="C14">
            <v>5</v>
          </cell>
          <cell r="D14">
            <v>4</v>
          </cell>
          <cell r="E14">
            <v>4</v>
          </cell>
          <cell r="F14">
            <v>4</v>
          </cell>
          <cell r="G14">
            <v>3</v>
          </cell>
          <cell r="H14">
            <v>4</v>
          </cell>
          <cell r="I14">
            <v>4</v>
          </cell>
          <cell r="J14">
            <v>5</v>
          </cell>
          <cell r="K14">
            <v>4</v>
          </cell>
          <cell r="L14">
            <v>5</v>
          </cell>
          <cell r="M14">
            <v>4</v>
          </cell>
        </row>
        <row r="15">
          <cell r="B15">
            <v>18</v>
          </cell>
          <cell r="C15">
            <v>29</v>
          </cell>
          <cell r="D15">
            <v>21</v>
          </cell>
          <cell r="E15">
            <v>28</v>
          </cell>
          <cell r="F15">
            <v>23</v>
          </cell>
          <cell r="G15">
            <v>20</v>
          </cell>
          <cell r="H15">
            <v>29</v>
          </cell>
          <cell r="I15">
            <v>32</v>
          </cell>
          <cell r="J15">
            <v>27</v>
          </cell>
          <cell r="K15">
            <v>24</v>
          </cell>
          <cell r="L15">
            <v>21</v>
          </cell>
          <cell r="M15">
            <v>23</v>
          </cell>
        </row>
        <row r="19">
          <cell r="B19">
            <v>1</v>
          </cell>
          <cell r="C19">
            <v>1</v>
          </cell>
          <cell r="D19">
            <v>1</v>
          </cell>
          <cell r="E19">
            <v>2</v>
          </cell>
          <cell r="F19">
            <v>0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</row>
        <row r="20">
          <cell r="B20">
            <v>32</v>
          </cell>
          <cell r="C20">
            <v>58</v>
          </cell>
          <cell r="D20">
            <v>2</v>
          </cell>
          <cell r="E20">
            <v>21</v>
          </cell>
          <cell r="F20">
            <v>0</v>
          </cell>
          <cell r="G20">
            <v>10</v>
          </cell>
          <cell r="H20">
            <v>2</v>
          </cell>
          <cell r="I20">
            <v>0</v>
          </cell>
          <cell r="J20">
            <v>6</v>
          </cell>
          <cell r="K20">
            <v>1</v>
          </cell>
          <cell r="L20">
            <v>1</v>
          </cell>
          <cell r="M20">
            <v>1</v>
          </cell>
        </row>
        <row r="24"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2</v>
          </cell>
          <cell r="L24">
            <v>2</v>
          </cell>
          <cell r="M24">
            <v>2</v>
          </cell>
        </row>
        <row r="25">
          <cell r="B25">
            <v>2</v>
          </cell>
          <cell r="C25">
            <v>2</v>
          </cell>
          <cell r="D25">
            <v>2</v>
          </cell>
          <cell r="E25">
            <v>2</v>
          </cell>
          <cell r="F25">
            <v>2</v>
          </cell>
          <cell r="G25">
            <v>2</v>
          </cell>
          <cell r="H25">
            <v>2</v>
          </cell>
          <cell r="I25">
            <v>2</v>
          </cell>
          <cell r="J25">
            <v>2</v>
          </cell>
          <cell r="K25">
            <v>408</v>
          </cell>
          <cell r="L25">
            <v>408</v>
          </cell>
          <cell r="M25">
            <v>408</v>
          </cell>
        </row>
        <row r="29">
          <cell r="B29">
            <v>7</v>
          </cell>
          <cell r="C29">
            <v>9</v>
          </cell>
          <cell r="D29">
            <v>6</v>
          </cell>
          <cell r="E29">
            <v>3</v>
          </cell>
          <cell r="F29">
            <v>3</v>
          </cell>
          <cell r="G29">
            <v>3</v>
          </cell>
          <cell r="H29">
            <v>2</v>
          </cell>
          <cell r="I29">
            <v>3</v>
          </cell>
          <cell r="J29">
            <v>2</v>
          </cell>
          <cell r="K29">
            <v>5</v>
          </cell>
          <cell r="L29">
            <v>2</v>
          </cell>
          <cell r="M29">
            <v>6</v>
          </cell>
        </row>
        <row r="30">
          <cell r="B30">
            <v>150</v>
          </cell>
          <cell r="C30">
            <v>400</v>
          </cell>
          <cell r="D30">
            <v>70</v>
          </cell>
          <cell r="E30">
            <v>42</v>
          </cell>
          <cell r="F30">
            <v>59</v>
          </cell>
          <cell r="G30">
            <v>59</v>
          </cell>
          <cell r="H30">
            <v>28</v>
          </cell>
          <cell r="I30">
            <v>48</v>
          </cell>
          <cell r="J30">
            <v>18</v>
          </cell>
          <cell r="K30">
            <v>67</v>
          </cell>
          <cell r="L30">
            <v>28</v>
          </cell>
          <cell r="M30">
            <v>98</v>
          </cell>
        </row>
        <row r="38">
          <cell r="B38">
            <v>1</v>
          </cell>
          <cell r="C38">
            <v>1</v>
          </cell>
          <cell r="D38">
            <v>1</v>
          </cell>
          <cell r="E38">
            <v>2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</row>
        <row r="39">
          <cell r="B39">
            <v>23</v>
          </cell>
          <cell r="C39">
            <v>14</v>
          </cell>
          <cell r="D39">
            <v>12</v>
          </cell>
          <cell r="E39">
            <v>39</v>
          </cell>
          <cell r="F39">
            <v>14</v>
          </cell>
          <cell r="G39">
            <v>20</v>
          </cell>
          <cell r="H39">
            <v>14</v>
          </cell>
          <cell r="I39">
            <v>8</v>
          </cell>
          <cell r="J39">
            <v>8</v>
          </cell>
          <cell r="K39">
            <v>15</v>
          </cell>
          <cell r="L39">
            <v>15</v>
          </cell>
          <cell r="M39">
            <v>15</v>
          </cell>
        </row>
        <row r="43">
          <cell r="B43">
            <v>2</v>
          </cell>
          <cell r="C43">
            <v>1</v>
          </cell>
          <cell r="D43">
            <v>1</v>
          </cell>
          <cell r="E43">
            <v>2</v>
          </cell>
          <cell r="F43">
            <v>2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2</v>
          </cell>
          <cell r="L43">
            <v>1</v>
          </cell>
          <cell r="M43">
            <v>1</v>
          </cell>
        </row>
        <row r="44">
          <cell r="B44">
            <v>45</v>
          </cell>
          <cell r="C44">
            <v>14</v>
          </cell>
          <cell r="D44">
            <v>11</v>
          </cell>
          <cell r="E44">
            <v>9</v>
          </cell>
          <cell r="F44">
            <v>9</v>
          </cell>
          <cell r="G44">
            <v>5</v>
          </cell>
          <cell r="H44">
            <v>5</v>
          </cell>
          <cell r="I44">
            <v>5</v>
          </cell>
          <cell r="J44">
            <v>7</v>
          </cell>
          <cell r="K44">
            <v>20</v>
          </cell>
          <cell r="L44">
            <v>24</v>
          </cell>
          <cell r="M44">
            <v>24</v>
          </cell>
        </row>
        <row r="48">
          <cell r="B48">
            <v>2</v>
          </cell>
          <cell r="C48">
            <v>1</v>
          </cell>
          <cell r="D48">
            <v>1</v>
          </cell>
          <cell r="E48">
            <v>5</v>
          </cell>
          <cell r="F48">
            <v>1</v>
          </cell>
          <cell r="G48">
            <v>3</v>
          </cell>
          <cell r="H48">
            <v>1</v>
          </cell>
          <cell r="I48">
            <v>1</v>
          </cell>
          <cell r="J48">
            <v>4</v>
          </cell>
          <cell r="K48">
            <v>3</v>
          </cell>
          <cell r="L48">
            <v>4</v>
          </cell>
          <cell r="M48">
            <v>3</v>
          </cell>
        </row>
        <row r="49">
          <cell r="B49">
            <v>10</v>
          </cell>
          <cell r="C49">
            <v>35</v>
          </cell>
          <cell r="D49">
            <v>22</v>
          </cell>
          <cell r="E49">
            <v>179</v>
          </cell>
          <cell r="F49">
            <v>7</v>
          </cell>
          <cell r="G49">
            <v>25</v>
          </cell>
          <cell r="H49">
            <v>18</v>
          </cell>
          <cell r="I49">
            <v>20</v>
          </cell>
          <cell r="J49">
            <v>40</v>
          </cell>
          <cell r="K49">
            <v>24</v>
          </cell>
          <cell r="L49">
            <v>40</v>
          </cell>
          <cell r="M49">
            <v>26</v>
          </cell>
        </row>
        <row r="53">
          <cell r="B53">
            <v>0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2</v>
          </cell>
          <cell r="J53">
            <v>2</v>
          </cell>
          <cell r="K53">
            <v>1</v>
          </cell>
          <cell r="L53">
            <v>1</v>
          </cell>
          <cell r="M53">
            <v>1</v>
          </cell>
        </row>
        <row r="54">
          <cell r="B54">
            <v>0</v>
          </cell>
          <cell r="C54">
            <v>37</v>
          </cell>
          <cell r="D54">
            <v>8</v>
          </cell>
          <cell r="E54">
            <v>2</v>
          </cell>
          <cell r="F54">
            <v>2</v>
          </cell>
          <cell r="G54">
            <v>2</v>
          </cell>
          <cell r="H54">
            <v>2</v>
          </cell>
          <cell r="I54">
            <v>14</v>
          </cell>
          <cell r="J54">
            <v>63</v>
          </cell>
          <cell r="K54">
            <v>10</v>
          </cell>
          <cell r="L54">
            <v>12</v>
          </cell>
          <cell r="M54">
            <v>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abSelected="1" workbookViewId="0">
      <selection activeCell="T12" sqref="T12"/>
    </sheetView>
  </sheetViews>
  <sheetFormatPr defaultRowHeight="15" x14ac:dyDescent="0.25"/>
  <cols>
    <col min="2" max="2" width="8.42578125" bestFit="1" customWidth="1"/>
    <col min="3" max="3" width="18.28515625" bestFit="1" customWidth="1"/>
    <col min="4" max="7" width="7" bestFit="1" customWidth="1"/>
    <col min="8" max="8" width="7.140625" customWidth="1"/>
    <col min="9" max="11" width="7" bestFit="1" customWidth="1"/>
    <col min="12" max="12" width="6" bestFit="1" customWidth="1"/>
    <col min="13" max="13" width="5.85546875" customWidth="1"/>
    <col min="14" max="14" width="6" bestFit="1" customWidth="1"/>
    <col min="15" max="15" width="6.5703125" customWidth="1"/>
    <col min="16" max="16" width="9.140625" style="1"/>
    <col min="17" max="17" width="1.7109375" style="15" customWidth="1"/>
    <col min="18" max="18" width="9.7109375" style="1" bestFit="1" customWidth="1"/>
    <col min="19" max="19" width="11.28515625" style="4" bestFit="1" customWidth="1"/>
    <col min="20" max="20" width="12.28515625" style="1" bestFit="1" customWidth="1"/>
    <col min="21" max="21" width="11.28515625" style="4" bestFit="1" customWidth="1"/>
  </cols>
  <sheetData>
    <row r="1" spans="1:21" x14ac:dyDescent="0.25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R1" s="1" t="s">
        <v>108</v>
      </c>
      <c r="T1" s="1" t="s">
        <v>108</v>
      </c>
    </row>
    <row r="2" spans="1:21" x14ac:dyDescent="0.25">
      <c r="A2" s="2" t="s">
        <v>0</v>
      </c>
      <c r="B2" s="2"/>
      <c r="P2" s="1" t="s">
        <v>65</v>
      </c>
      <c r="R2" s="1" t="s">
        <v>65</v>
      </c>
      <c r="S2" s="4" t="s">
        <v>97</v>
      </c>
      <c r="T2" s="1" t="s">
        <v>63</v>
      </c>
      <c r="U2" s="4" t="s">
        <v>98</v>
      </c>
    </row>
    <row r="3" spans="1:21" x14ac:dyDescent="0.25">
      <c r="B3" s="2" t="s">
        <v>19</v>
      </c>
      <c r="R3" s="43">
        <v>43646</v>
      </c>
      <c r="S3" s="36"/>
      <c r="T3" s="43">
        <v>43647</v>
      </c>
    </row>
    <row r="4" spans="1:21" x14ac:dyDescent="0.25">
      <c r="C4" t="s">
        <v>2</v>
      </c>
      <c r="D4">
        <v>7905</v>
      </c>
      <c r="E4">
        <v>7769</v>
      </c>
      <c r="F4">
        <v>6472</v>
      </c>
      <c r="G4">
        <v>6698</v>
      </c>
      <c r="H4">
        <v>6380</v>
      </c>
      <c r="I4">
        <v>6065</v>
      </c>
      <c r="J4">
        <v>7010</v>
      </c>
      <c r="K4">
        <v>6174</v>
      </c>
      <c r="L4">
        <v>6464</v>
      </c>
      <c r="M4">
        <v>6500</v>
      </c>
      <c r="N4">
        <v>6379</v>
      </c>
      <c r="O4">
        <v>6445</v>
      </c>
      <c r="P4" s="1">
        <f t="shared" ref="P4:P17" si="0">SUM(D4:O4)</f>
        <v>80261</v>
      </c>
      <c r="R4" s="1">
        <f>P4</f>
        <v>80261</v>
      </c>
      <c r="S4" s="4">
        <f>R4/R37</f>
        <v>0.35203273784721462</v>
      </c>
      <c r="T4" s="1">
        <v>21081</v>
      </c>
      <c r="U4" s="4">
        <f>T4/T37</f>
        <v>0.50008302692444551</v>
      </c>
    </row>
    <row r="5" spans="1:21" x14ac:dyDescent="0.25">
      <c r="C5" t="s">
        <v>21</v>
      </c>
      <c r="D5">
        <v>216</v>
      </c>
      <c r="E5">
        <v>222</v>
      </c>
      <c r="F5">
        <v>192</v>
      </c>
      <c r="G5">
        <v>196</v>
      </c>
      <c r="H5">
        <v>200</v>
      </c>
      <c r="I5">
        <v>179</v>
      </c>
      <c r="J5">
        <v>170</v>
      </c>
      <c r="K5">
        <v>177</v>
      </c>
      <c r="L5">
        <v>202</v>
      </c>
      <c r="M5">
        <v>145</v>
      </c>
      <c r="N5">
        <v>197</v>
      </c>
      <c r="O5">
        <v>121</v>
      </c>
      <c r="P5" s="1">
        <f t="shared" si="0"/>
        <v>2217</v>
      </c>
      <c r="U5" s="4">
        <f>T5/T37</f>
        <v>0</v>
      </c>
    </row>
    <row r="6" spans="1:21" x14ac:dyDescent="0.25">
      <c r="C6" t="s">
        <v>1</v>
      </c>
      <c r="D6">
        <v>1648</v>
      </c>
      <c r="E6">
        <v>1686</v>
      </c>
      <c r="F6">
        <v>1287</v>
      </c>
      <c r="G6">
        <v>1557</v>
      </c>
      <c r="H6">
        <v>1383</v>
      </c>
      <c r="I6">
        <v>1310</v>
      </c>
      <c r="J6">
        <v>1452</v>
      </c>
      <c r="K6">
        <v>1306</v>
      </c>
      <c r="L6">
        <v>1422</v>
      </c>
      <c r="M6">
        <v>1408</v>
      </c>
      <c r="N6">
        <v>1457</v>
      </c>
      <c r="O6">
        <v>1373</v>
      </c>
      <c r="P6" s="1">
        <f t="shared" si="0"/>
        <v>17289</v>
      </c>
      <c r="R6" s="1">
        <f>P6</f>
        <v>17289</v>
      </c>
      <c r="S6" s="4">
        <f>R6/R37</f>
        <v>7.5831275521616892E-2</v>
      </c>
      <c r="T6" s="1">
        <v>2427</v>
      </c>
      <c r="U6" s="4">
        <f>T6/T37</f>
        <v>5.7573241608350138E-2</v>
      </c>
    </row>
    <row r="7" spans="1:21" x14ac:dyDescent="0.25">
      <c r="C7" t="s">
        <v>4</v>
      </c>
      <c r="D7">
        <v>5355</v>
      </c>
      <c r="E7">
        <v>5726</v>
      </c>
      <c r="F7">
        <v>4833</v>
      </c>
      <c r="G7">
        <v>5292</v>
      </c>
      <c r="H7">
        <v>5327</v>
      </c>
      <c r="I7">
        <v>5173</v>
      </c>
      <c r="J7">
        <v>6053</v>
      </c>
      <c r="K7">
        <v>4929</v>
      </c>
      <c r="L7">
        <v>5409</v>
      </c>
      <c r="M7">
        <v>5411</v>
      </c>
      <c r="N7">
        <v>5301</v>
      </c>
      <c r="O7">
        <v>4762</v>
      </c>
      <c r="P7" s="1">
        <f t="shared" si="0"/>
        <v>63571</v>
      </c>
      <c r="R7" s="1">
        <f>P7</f>
        <v>63571</v>
      </c>
      <c r="S7" s="4">
        <f>R7/R37</f>
        <v>0.27882873596996399</v>
      </c>
      <c r="T7" s="1">
        <v>2585</v>
      </c>
      <c r="U7" s="4">
        <f>T7/T37</f>
        <v>6.1321314197604081E-2</v>
      </c>
    </row>
    <row r="8" spans="1:21" x14ac:dyDescent="0.25">
      <c r="C8" t="s">
        <v>69</v>
      </c>
      <c r="D8" s="5">
        <f>[1]Sheet1!$B$41</f>
        <v>669</v>
      </c>
      <c r="E8" s="5">
        <f>[1]Sheet1!$C$41</f>
        <v>676</v>
      </c>
      <c r="F8" s="5">
        <f>[1]Sheet1!$D$41</f>
        <v>551</v>
      </c>
      <c r="G8" s="5">
        <f>[1]Sheet1!$E$41</f>
        <v>581</v>
      </c>
      <c r="H8" s="5">
        <f>[1]Sheet1!$F$41</f>
        <v>517</v>
      </c>
      <c r="I8" s="5">
        <f>[1]Sheet1!$G$41</f>
        <v>507</v>
      </c>
      <c r="J8" s="5">
        <f>[1]Sheet1!$H$41</f>
        <v>718</v>
      </c>
      <c r="K8" s="5">
        <f>[1]Sheet1!$I$41</f>
        <v>631</v>
      </c>
      <c r="L8" s="5">
        <f>[1]Sheet1!$J$41</f>
        <v>669</v>
      </c>
      <c r="M8" s="5">
        <f>[1]Sheet1!$K$41</f>
        <v>625</v>
      </c>
      <c r="N8" s="5">
        <f>[1]Sheet1!$L$41</f>
        <v>625</v>
      </c>
      <c r="O8" s="5">
        <f>[1]Sheet1!$M$41</f>
        <v>664</v>
      </c>
      <c r="P8" s="1">
        <f t="shared" si="0"/>
        <v>7433</v>
      </c>
    </row>
    <row r="9" spans="1:21" x14ac:dyDescent="0.25">
      <c r="C9" t="s">
        <v>70</v>
      </c>
      <c r="D9" s="5">
        <f>[1]Sheet1!$B$42</f>
        <v>499</v>
      </c>
      <c r="E9" s="5">
        <f>[1]Sheet1!$C$42</f>
        <v>594</v>
      </c>
      <c r="F9" s="5">
        <f>[1]Sheet1!$D$42</f>
        <v>483</v>
      </c>
      <c r="G9" s="5">
        <f>[1]Sheet1!$E$42</f>
        <v>481</v>
      </c>
      <c r="H9" s="5">
        <f>[1]Sheet1!$F$42</f>
        <v>484</v>
      </c>
      <c r="I9" s="5">
        <f>[1]Sheet1!$G$42</f>
        <v>594</v>
      </c>
      <c r="J9" s="5">
        <f>[1]Sheet1!$H$42</f>
        <v>501</v>
      </c>
      <c r="K9" s="5">
        <f>[1]Sheet1!$I$42</f>
        <v>526</v>
      </c>
      <c r="L9" s="5">
        <f>[1]Sheet1!$J$42</f>
        <v>570</v>
      </c>
      <c r="M9" s="5">
        <f>[1]Sheet1!$K$42</f>
        <v>527</v>
      </c>
      <c r="N9" s="5">
        <f>[1]Sheet1!$L$42</f>
        <v>563</v>
      </c>
      <c r="O9" s="5">
        <f>[1]Sheet1!$M$42</f>
        <v>579</v>
      </c>
      <c r="P9" s="1">
        <f t="shared" si="0"/>
        <v>6401</v>
      </c>
    </row>
    <row r="10" spans="1:21" x14ac:dyDescent="0.25">
      <c r="C10" t="s">
        <v>71</v>
      </c>
      <c r="D10" s="5">
        <f>[1]Sheet1!$B$43</f>
        <v>8</v>
      </c>
      <c r="E10" s="5">
        <f>[1]Sheet1!$C$43</f>
        <v>7</v>
      </c>
      <c r="F10" s="5">
        <f>[1]Sheet1!$D$43</f>
        <v>2</v>
      </c>
      <c r="G10" s="5">
        <f>[1]Sheet1!$E$43</f>
        <v>2</v>
      </c>
      <c r="H10" s="5">
        <f>[1]Sheet1!$F$43</f>
        <v>8</v>
      </c>
      <c r="I10" s="5">
        <f>[1]Sheet1!$G$43</f>
        <v>15</v>
      </c>
      <c r="J10" s="5">
        <f>[1]Sheet1!$H$43</f>
        <v>3</v>
      </c>
      <c r="K10" s="5">
        <f>[1]Sheet1!$I$43</f>
        <v>4</v>
      </c>
      <c r="L10" s="5">
        <f>[1]Sheet1!$J$43</f>
        <v>6</v>
      </c>
      <c r="M10" s="5">
        <f>[1]Sheet1!$K$43</f>
        <v>4</v>
      </c>
      <c r="N10" s="5">
        <f>[1]Sheet1!$L$43</f>
        <v>3</v>
      </c>
      <c r="O10" s="5">
        <f>[1]Sheet1!$M$43</f>
        <v>1</v>
      </c>
      <c r="P10" s="1">
        <f t="shared" si="0"/>
        <v>63</v>
      </c>
    </row>
    <row r="11" spans="1:21" x14ac:dyDescent="0.25">
      <c r="C11" t="s">
        <v>86</v>
      </c>
      <c r="D11" s="5">
        <f>[1]Sheet1!$B$61</f>
        <v>259</v>
      </c>
      <c r="E11" s="5">
        <f>[1]Sheet1!$C$61</f>
        <v>266</v>
      </c>
      <c r="F11" s="5">
        <f>[1]Sheet1!$D$61</f>
        <v>260</v>
      </c>
      <c r="G11" s="5">
        <f>[1]Sheet1!$E$61</f>
        <v>237</v>
      </c>
      <c r="H11" s="5">
        <f>[1]Sheet1!$F$61</f>
        <v>310</v>
      </c>
      <c r="I11" s="5">
        <f>[1]Sheet1!$G$61</f>
        <v>367</v>
      </c>
      <c r="J11" s="5">
        <f>[1]Sheet1!$H$61</f>
        <v>355</v>
      </c>
      <c r="K11" s="5">
        <f>[1]Sheet1!$I$61</f>
        <v>306</v>
      </c>
      <c r="L11" s="5">
        <f>[1]Sheet1!$J$61</f>
        <v>308</v>
      </c>
      <c r="M11" s="5">
        <f>[1]Sheet1!$K$61</f>
        <v>314</v>
      </c>
      <c r="N11" s="5">
        <f>[1]Sheet1!$L$61</f>
        <v>338</v>
      </c>
      <c r="O11" s="5">
        <f>[1]Sheet1!$M$61</f>
        <v>321</v>
      </c>
      <c r="P11" s="1">
        <f t="shared" si="0"/>
        <v>3641</v>
      </c>
    </row>
    <row r="12" spans="1:21" x14ac:dyDescent="0.25">
      <c r="C12" t="s">
        <v>103</v>
      </c>
      <c r="D12" s="5">
        <f>[1]Sheet1!$B$69</f>
        <v>35</v>
      </c>
      <c r="E12" s="5">
        <f>[1]Sheet1!$B$69</f>
        <v>35</v>
      </c>
      <c r="F12" s="5">
        <f>[1]Sheet1!$B$69</f>
        <v>35</v>
      </c>
      <c r="G12" s="5">
        <f>[1]Sheet1!$B$69</f>
        <v>35</v>
      </c>
      <c r="H12" s="5">
        <f>[1]Sheet1!$B$69</f>
        <v>35</v>
      </c>
      <c r="I12" s="5">
        <f>[1]Sheet1!$B$69</f>
        <v>35</v>
      </c>
      <c r="J12" s="5">
        <f>[1]Sheet1!$B$69</f>
        <v>35</v>
      </c>
      <c r="K12" s="5">
        <f>[1]Sheet1!$B$69</f>
        <v>35</v>
      </c>
      <c r="L12" s="5">
        <f>[1]Sheet1!$B$69</f>
        <v>35</v>
      </c>
      <c r="M12" s="5">
        <f>[1]Sheet1!$B$69</f>
        <v>35</v>
      </c>
      <c r="N12" s="5">
        <f>[1]Sheet1!$B$69</f>
        <v>35</v>
      </c>
      <c r="O12" s="5">
        <f>[1]Sheet1!$B$69</f>
        <v>35</v>
      </c>
      <c r="P12" s="1">
        <f t="shared" si="0"/>
        <v>420</v>
      </c>
    </row>
    <row r="13" spans="1:21" x14ac:dyDescent="0.25">
      <c r="C13" t="s">
        <v>106</v>
      </c>
      <c r="D13" s="5">
        <f>[1]Sheet1!$B$65+[1]Sheet1!$B$44</f>
        <v>79</v>
      </c>
      <c r="E13" s="5">
        <f>[1]Sheet1!$C$65+[1]Sheet1!$C$44</f>
        <v>107</v>
      </c>
      <c r="F13" s="5">
        <f>[1]Sheet1!$D$65+[1]Sheet1!$D$44</f>
        <v>64</v>
      </c>
      <c r="G13" s="5">
        <f>[1]Sheet1!$E$65+[1]Sheet1!$E$44</f>
        <v>89</v>
      </c>
      <c r="H13" s="5">
        <f>[1]Sheet1!$F$65+[1]Sheet1!$F$44</f>
        <v>87</v>
      </c>
      <c r="I13" s="5">
        <f>[1]Sheet1!$G$44</f>
        <v>80</v>
      </c>
      <c r="J13" s="5">
        <f>[1]Sheet1!$H$44</f>
        <v>120</v>
      </c>
      <c r="K13" s="5">
        <f>[1]Sheet1!$I$44</f>
        <v>94</v>
      </c>
      <c r="L13" s="5">
        <f>[1]Sheet1!$J$44</f>
        <v>140</v>
      </c>
      <c r="M13" s="5">
        <f>[1]Sheet1!$K$44</f>
        <v>75</v>
      </c>
      <c r="N13" s="5">
        <f>[1]Sheet1!$L$44</f>
        <v>85</v>
      </c>
      <c r="O13" s="5">
        <f>[1]Sheet1!$M$44</f>
        <v>88</v>
      </c>
      <c r="P13" s="1">
        <f t="shared" si="0"/>
        <v>1108</v>
      </c>
    </row>
    <row r="14" spans="1:21" x14ac:dyDescent="0.25">
      <c r="C14" t="s">
        <v>107</v>
      </c>
      <c r="D14" s="5">
        <f>[1]Sheet1!$B$103</f>
        <v>171</v>
      </c>
      <c r="E14" s="5">
        <f>[1]Sheet1!$C$103</f>
        <v>253</v>
      </c>
      <c r="F14" s="5">
        <f>[1]Sheet1!$D$103</f>
        <v>187</v>
      </c>
      <c r="G14" s="5">
        <f>[1]Sheet1!$E$103</f>
        <v>196</v>
      </c>
      <c r="H14" s="5">
        <f>[1]Sheet1!$F$103</f>
        <v>196</v>
      </c>
      <c r="I14" s="5">
        <f>[1]Sheet1!$G$103</f>
        <v>205</v>
      </c>
      <c r="J14" s="5">
        <f>[1]Sheet1!$H$103</f>
        <v>216</v>
      </c>
      <c r="K14" s="5">
        <f>[1]Sheet1!$I$103</f>
        <v>229</v>
      </c>
      <c r="L14" s="5">
        <v>259</v>
      </c>
      <c r="M14" s="5">
        <f>[1]Sheet1!$K$103</f>
        <v>297</v>
      </c>
      <c r="N14" s="5">
        <v>321</v>
      </c>
      <c r="O14" s="5">
        <v>363</v>
      </c>
      <c r="P14" s="1">
        <f t="shared" si="0"/>
        <v>2893</v>
      </c>
    </row>
    <row r="15" spans="1:21" x14ac:dyDescent="0.25">
      <c r="C15" t="s">
        <v>67</v>
      </c>
      <c r="D15">
        <v>5</v>
      </c>
      <c r="E15">
        <v>3</v>
      </c>
      <c r="F15">
        <v>3</v>
      </c>
      <c r="G15">
        <v>0</v>
      </c>
      <c r="H15">
        <v>5</v>
      </c>
      <c r="I15">
        <v>4</v>
      </c>
      <c r="J15">
        <v>5</v>
      </c>
      <c r="K15">
        <v>0</v>
      </c>
      <c r="L15">
        <v>1</v>
      </c>
      <c r="M15">
        <v>0</v>
      </c>
      <c r="N15">
        <v>7</v>
      </c>
      <c r="O15">
        <v>1</v>
      </c>
      <c r="P15" s="1">
        <f t="shared" si="0"/>
        <v>34</v>
      </c>
    </row>
    <row r="16" spans="1:21" x14ac:dyDescent="0.25">
      <c r="C16" t="s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f t="shared" si="0"/>
        <v>0</v>
      </c>
    </row>
    <row r="17" spans="2:21" x14ac:dyDescent="0.25">
      <c r="C17" t="s">
        <v>22</v>
      </c>
      <c r="D17">
        <v>424</v>
      </c>
      <c r="E17">
        <v>457</v>
      </c>
      <c r="F17">
        <v>396</v>
      </c>
      <c r="G17">
        <v>346</v>
      </c>
      <c r="H17">
        <v>394</v>
      </c>
      <c r="I17">
        <v>374</v>
      </c>
      <c r="J17">
        <v>377</v>
      </c>
      <c r="K17">
        <v>423</v>
      </c>
      <c r="L17">
        <v>424</v>
      </c>
      <c r="M17">
        <v>434</v>
      </c>
      <c r="N17">
        <v>358</v>
      </c>
      <c r="O17">
        <v>258</v>
      </c>
      <c r="P17" s="1">
        <f t="shared" si="0"/>
        <v>4665</v>
      </c>
    </row>
    <row r="18" spans="2:21" x14ac:dyDescent="0.25">
      <c r="B18" s="2" t="s">
        <v>20</v>
      </c>
    </row>
    <row r="19" spans="2:21" x14ac:dyDescent="0.25">
      <c r="C19" t="s">
        <v>2</v>
      </c>
      <c r="D19">
        <v>5118</v>
      </c>
      <c r="E19">
        <v>4731</v>
      </c>
      <c r="F19">
        <v>3957</v>
      </c>
      <c r="G19">
        <v>4245</v>
      </c>
      <c r="H19">
        <v>4095</v>
      </c>
      <c r="I19">
        <v>3920</v>
      </c>
      <c r="J19">
        <v>4309</v>
      </c>
      <c r="K19">
        <v>4340</v>
      </c>
      <c r="L19">
        <v>4755</v>
      </c>
      <c r="M19">
        <v>4638</v>
      </c>
      <c r="N19">
        <v>3950</v>
      </c>
      <c r="O19">
        <v>4664</v>
      </c>
      <c r="P19" s="1">
        <f>SUM(D19:O19)</f>
        <v>52722</v>
      </c>
      <c r="R19" s="1">
        <f>P19</f>
        <v>52722</v>
      </c>
      <c r="S19" s="4">
        <f>R19/R37</f>
        <v>0.23124394169996448</v>
      </c>
      <c r="T19" s="1">
        <v>13587</v>
      </c>
      <c r="U19" s="4">
        <f>T19/T37</f>
        <v>0.32231052069742616</v>
      </c>
    </row>
    <row r="20" spans="2:21" x14ac:dyDescent="0.25">
      <c r="C20" t="s">
        <v>21</v>
      </c>
      <c r="D20">
        <v>0</v>
      </c>
      <c r="E20">
        <v>0</v>
      </c>
      <c r="F20">
        <v>0</v>
      </c>
      <c r="G20">
        <v>24</v>
      </c>
      <c r="H20">
        <v>0</v>
      </c>
      <c r="I20">
        <v>0</v>
      </c>
      <c r="J20">
        <v>3</v>
      </c>
      <c r="K20">
        <v>0</v>
      </c>
      <c r="L20">
        <v>4</v>
      </c>
      <c r="M20">
        <v>22</v>
      </c>
      <c r="N20">
        <v>6</v>
      </c>
      <c r="O20">
        <v>3</v>
      </c>
      <c r="P20" s="1">
        <f>SUM(D20:O20)</f>
        <v>62</v>
      </c>
    </row>
    <row r="21" spans="2:21" x14ac:dyDescent="0.25">
      <c r="C21" t="s">
        <v>1</v>
      </c>
      <c r="D21">
        <v>263</v>
      </c>
      <c r="E21">
        <v>285</v>
      </c>
      <c r="F21">
        <v>176</v>
      </c>
      <c r="G21">
        <v>200</v>
      </c>
      <c r="H21">
        <v>212</v>
      </c>
      <c r="I21">
        <v>204</v>
      </c>
      <c r="J21">
        <v>190</v>
      </c>
      <c r="K21">
        <v>155</v>
      </c>
      <c r="L21">
        <v>186</v>
      </c>
      <c r="M21">
        <v>185</v>
      </c>
      <c r="N21">
        <v>150</v>
      </c>
      <c r="O21">
        <v>182</v>
      </c>
      <c r="P21" s="1">
        <f>SUM(D21:O21)</f>
        <v>2388</v>
      </c>
      <c r="R21" s="1">
        <f>P21</f>
        <v>2388</v>
      </c>
      <c r="S21" s="4">
        <f>R21/R37</f>
        <v>1.0474005780879238E-2</v>
      </c>
      <c r="T21" s="1">
        <v>554</v>
      </c>
      <c r="U21" s="4">
        <f>T21/T37</f>
        <v>1.3141976040801803E-2</v>
      </c>
    </row>
    <row r="22" spans="2:21" x14ac:dyDescent="0.25">
      <c r="C22" t="s">
        <v>4</v>
      </c>
      <c r="D22">
        <v>569</v>
      </c>
      <c r="E22">
        <v>588</v>
      </c>
      <c r="F22">
        <v>400</v>
      </c>
      <c r="G22">
        <v>563</v>
      </c>
      <c r="H22">
        <v>605</v>
      </c>
      <c r="I22">
        <v>528</v>
      </c>
      <c r="J22">
        <v>538</v>
      </c>
      <c r="K22">
        <v>525</v>
      </c>
      <c r="L22">
        <v>551</v>
      </c>
      <c r="M22">
        <v>580</v>
      </c>
      <c r="N22">
        <v>433</v>
      </c>
      <c r="O22">
        <v>534</v>
      </c>
      <c r="P22" s="1">
        <f>SUM(D22:O22)</f>
        <v>6414</v>
      </c>
      <c r="R22" s="1">
        <f>P22</f>
        <v>6414</v>
      </c>
      <c r="S22" s="4">
        <f>R22/R37</f>
        <v>2.8132442662713329E-2</v>
      </c>
      <c r="T22" s="1">
        <v>818</v>
      </c>
      <c r="U22" s="4">
        <f>T22/T37</f>
        <v>1.9404578341833709E-2</v>
      </c>
    </row>
    <row r="23" spans="2:21" x14ac:dyDescent="0.25">
      <c r="C23" t="s">
        <v>69</v>
      </c>
      <c r="D23" s="5">
        <f>[1]Sheet1!$B$55</f>
        <v>82</v>
      </c>
      <c r="E23" s="5">
        <f>[1]Sheet1!$C$55</f>
        <v>74</v>
      </c>
      <c r="F23" s="5">
        <f>[1]Sheet1!$D$55</f>
        <v>54</v>
      </c>
      <c r="G23" s="5">
        <f>[1]Sheet1!$E$55</f>
        <v>48</v>
      </c>
      <c r="H23" s="5">
        <f>[1]Sheet1!$F$55</f>
        <v>75</v>
      </c>
      <c r="I23" s="5">
        <f>[1]Sheet1!$G$55</f>
        <v>93</v>
      </c>
      <c r="J23" s="5">
        <f>[1]Sheet1!$H$55</f>
        <v>58</v>
      </c>
      <c r="K23" s="5">
        <f>[1]Sheet1!$I$55</f>
        <v>62</v>
      </c>
      <c r="L23" s="5">
        <f>[1]Sheet1!$J$55</f>
        <v>70</v>
      </c>
      <c r="M23" s="5">
        <f>[1]Sheet1!$K$55</f>
        <v>66</v>
      </c>
      <c r="N23" s="5">
        <f>[1]Sheet1!$L$55</f>
        <v>34</v>
      </c>
      <c r="O23" s="5">
        <f>[1]Sheet1!$M$55</f>
        <v>92</v>
      </c>
      <c r="P23" s="1">
        <f t="shared" ref="P23:P24" si="1">SUM(D23:O23)</f>
        <v>808</v>
      </c>
    </row>
    <row r="24" spans="2:21" x14ac:dyDescent="0.25">
      <c r="C24" t="s">
        <v>70</v>
      </c>
      <c r="D24" s="5">
        <f>[1]Sheet1!$B$56</f>
        <v>83</v>
      </c>
      <c r="E24" s="5">
        <f>[1]Sheet1!$C$56</f>
        <v>77</v>
      </c>
      <c r="F24" s="5">
        <f>[1]Sheet1!$D$56</f>
        <v>57</v>
      </c>
      <c r="G24" s="5">
        <f>[1]Sheet1!$E$56</f>
        <v>56</v>
      </c>
      <c r="H24" s="5">
        <f>[1]Sheet1!$F$56</f>
        <v>45</v>
      </c>
      <c r="I24" s="5">
        <f>[1]Sheet1!$G$56</f>
        <v>66</v>
      </c>
      <c r="J24" s="5">
        <f>[1]Sheet1!$H$56</f>
        <v>56</v>
      </c>
      <c r="K24" s="5">
        <f>[1]Sheet1!$I$56</f>
        <v>64</v>
      </c>
      <c r="L24" s="5">
        <f>[1]Sheet1!$J$56</f>
        <v>67</v>
      </c>
      <c r="M24" s="5">
        <f>[1]Sheet1!$K$56</f>
        <v>65</v>
      </c>
      <c r="N24" s="5">
        <f>[1]Sheet1!$L$56</f>
        <v>67</v>
      </c>
      <c r="O24" s="5">
        <f>[1]Sheet1!$M$56</f>
        <v>66</v>
      </c>
      <c r="P24" s="1">
        <f t="shared" si="1"/>
        <v>769</v>
      </c>
    </row>
    <row r="25" spans="2:21" x14ac:dyDescent="0.25">
      <c r="C25" t="s">
        <v>67</v>
      </c>
      <c r="D25">
        <v>4</v>
      </c>
      <c r="E25">
        <v>13</v>
      </c>
      <c r="F25">
        <v>2</v>
      </c>
      <c r="G25">
        <v>1</v>
      </c>
      <c r="H25">
        <v>5</v>
      </c>
      <c r="I25">
        <v>3</v>
      </c>
      <c r="J25">
        <v>7</v>
      </c>
      <c r="K25">
        <v>4</v>
      </c>
      <c r="L25">
        <v>6</v>
      </c>
      <c r="M25">
        <v>5</v>
      </c>
      <c r="N25">
        <v>4</v>
      </c>
      <c r="O25">
        <v>1</v>
      </c>
      <c r="P25" s="1">
        <f>SUM(D25:O25)</f>
        <v>55</v>
      </c>
    </row>
    <row r="26" spans="2:21" x14ac:dyDescent="0.25">
      <c r="C26" t="s">
        <v>22</v>
      </c>
      <c r="D26">
        <v>149</v>
      </c>
      <c r="E26">
        <v>131</v>
      </c>
      <c r="F26">
        <v>49</v>
      </c>
      <c r="G26">
        <v>64</v>
      </c>
      <c r="H26">
        <v>50</v>
      </c>
      <c r="I26">
        <v>54</v>
      </c>
      <c r="J26">
        <v>57</v>
      </c>
      <c r="K26">
        <v>47</v>
      </c>
      <c r="L26">
        <v>69</v>
      </c>
      <c r="M26">
        <v>97</v>
      </c>
      <c r="N26">
        <v>130</v>
      </c>
      <c r="O26">
        <v>170</v>
      </c>
      <c r="P26" s="1">
        <f>SUM(D26:O26)</f>
        <v>1067</v>
      </c>
    </row>
    <row r="27" spans="2:21" x14ac:dyDescent="0.25">
      <c r="B27" s="2" t="s">
        <v>5</v>
      </c>
    </row>
    <row r="28" spans="2:21" x14ac:dyDescent="0.25">
      <c r="C28" t="s">
        <v>2</v>
      </c>
      <c r="D28">
        <v>478</v>
      </c>
      <c r="E28">
        <v>577</v>
      </c>
      <c r="F28">
        <v>328</v>
      </c>
      <c r="G28">
        <v>361</v>
      </c>
      <c r="H28">
        <v>338</v>
      </c>
      <c r="I28">
        <v>283</v>
      </c>
      <c r="J28">
        <v>405</v>
      </c>
      <c r="K28">
        <v>410</v>
      </c>
      <c r="L28">
        <v>414</v>
      </c>
      <c r="M28">
        <v>482</v>
      </c>
      <c r="N28">
        <v>371</v>
      </c>
      <c r="O28">
        <v>437</v>
      </c>
      <c r="P28" s="1">
        <f>SUM(D28:O28)</f>
        <v>4884</v>
      </c>
      <c r="R28" s="1">
        <f>P28</f>
        <v>4884</v>
      </c>
      <c r="S28" s="4">
        <f>R28/R37</f>
        <v>2.1421710315667586E-2</v>
      </c>
      <c r="T28" s="1">
        <v>1095</v>
      </c>
      <c r="U28" s="4">
        <f>T28/T37</f>
        <v>2.5975566362234609E-2</v>
      </c>
    </row>
    <row r="29" spans="2:21" x14ac:dyDescent="0.25">
      <c r="C29" t="s">
        <v>21</v>
      </c>
      <c r="D29">
        <v>0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 s="1">
        <f>SUM(D29:O29)</f>
        <v>5</v>
      </c>
    </row>
    <row r="30" spans="2:21" x14ac:dyDescent="0.25">
      <c r="C30" t="s">
        <v>1</v>
      </c>
      <c r="D30">
        <v>20</v>
      </c>
      <c r="E30">
        <v>25</v>
      </c>
      <c r="F30">
        <v>10</v>
      </c>
      <c r="G30">
        <v>19</v>
      </c>
      <c r="H30">
        <v>11</v>
      </c>
      <c r="I30">
        <v>14</v>
      </c>
      <c r="J30">
        <v>14</v>
      </c>
      <c r="K30">
        <v>20</v>
      </c>
      <c r="L30">
        <v>26</v>
      </c>
      <c r="M30">
        <v>24</v>
      </c>
      <c r="N30">
        <v>23</v>
      </c>
      <c r="O30">
        <v>16</v>
      </c>
      <c r="P30" s="1">
        <f>SUM(D30:O30)</f>
        <v>222</v>
      </c>
      <c r="R30" s="1">
        <f>P30</f>
        <v>222</v>
      </c>
      <c r="S30" s="4">
        <f>R30/R37</f>
        <v>9.737141052576176E-4</v>
      </c>
      <c r="T30" s="1">
        <v>8</v>
      </c>
      <c r="U30" s="4">
        <f>T30/T37</f>
        <v>1.8977582730399716E-4</v>
      </c>
    </row>
    <row r="31" spans="2:21" x14ac:dyDescent="0.25">
      <c r="C31" t="s">
        <v>4</v>
      </c>
      <c r="D31">
        <v>44</v>
      </c>
      <c r="E31">
        <v>29</v>
      </c>
      <c r="F31">
        <v>17</v>
      </c>
      <c r="G31">
        <v>12</v>
      </c>
      <c r="H31">
        <v>12</v>
      </c>
      <c r="I31">
        <v>25</v>
      </c>
      <c r="J31">
        <v>16</v>
      </c>
      <c r="K31">
        <v>12</v>
      </c>
      <c r="L31">
        <v>18</v>
      </c>
      <c r="M31">
        <v>14</v>
      </c>
      <c r="N31">
        <v>21</v>
      </c>
      <c r="O31">
        <v>22</v>
      </c>
      <c r="P31" s="1">
        <f>SUM(D31:O31)</f>
        <v>242</v>
      </c>
      <c r="R31" s="1">
        <f>P31</f>
        <v>242</v>
      </c>
      <c r="S31" s="4">
        <f>R31/R37</f>
        <v>1.0614360967222678E-3</v>
      </c>
      <c r="T31" s="1">
        <v>0</v>
      </c>
    </row>
    <row r="32" spans="2:21" x14ac:dyDescent="0.25">
      <c r="C32" t="s">
        <v>69</v>
      </c>
      <c r="D32" s="5">
        <f>[1]Sheet1!$B$49</f>
        <v>54</v>
      </c>
      <c r="E32" s="5">
        <f>[1]Sheet1!$C$49</f>
        <v>43</v>
      </c>
      <c r="F32" s="5">
        <f>[1]Sheet1!$D$49</f>
        <v>41</v>
      </c>
      <c r="G32" s="5">
        <f>[1]Sheet1!$E$49</f>
        <v>52</v>
      </c>
      <c r="H32" s="5">
        <f>[1]Sheet1!$F$49</f>
        <v>48</v>
      </c>
      <c r="I32" s="5">
        <f>[1]Sheet1!$G$49</f>
        <v>49</v>
      </c>
      <c r="J32" s="5">
        <f>[1]Sheet1!$H$49</f>
        <v>45</v>
      </c>
      <c r="K32" s="5">
        <f>[1]Sheet1!$I$49</f>
        <v>40</v>
      </c>
      <c r="L32" s="5">
        <f>[1]Sheet1!$J$49</f>
        <v>36</v>
      </c>
      <c r="M32" s="5">
        <f>[1]Sheet1!$K$49</f>
        <v>49</v>
      </c>
      <c r="N32" s="5">
        <f>[1]Sheet1!$L$49</f>
        <v>45</v>
      </c>
      <c r="O32" s="5">
        <f>[1]Sheet1!$M$49</f>
        <v>46</v>
      </c>
      <c r="P32" s="1">
        <f t="shared" ref="P32:P33" si="2">SUM(D32:O32)</f>
        <v>548</v>
      </c>
    </row>
    <row r="33" spans="2:21" x14ac:dyDescent="0.25">
      <c r="C33" t="s">
        <v>70</v>
      </c>
      <c r="D33" s="5">
        <f>[1]Sheet1!$B$50</f>
        <v>57</v>
      </c>
      <c r="E33" s="5">
        <f>[1]Sheet1!$C$50</f>
        <v>52</v>
      </c>
      <c r="F33" s="5">
        <f>[1]Sheet1!$D$50</f>
        <v>55</v>
      </c>
      <c r="G33" s="5">
        <f>[1]Sheet1!$E$50</f>
        <v>50</v>
      </c>
      <c r="H33" s="5">
        <f>[1]Sheet1!$F$50</f>
        <v>42</v>
      </c>
      <c r="I33" s="5">
        <f>[1]Sheet1!$G$50</f>
        <v>42</v>
      </c>
      <c r="J33" s="5">
        <f>[1]Sheet1!$H$50</f>
        <v>63</v>
      </c>
      <c r="K33" s="5">
        <f>[1]Sheet1!$I$50</f>
        <v>61</v>
      </c>
      <c r="L33" s="5">
        <f>[1]Sheet1!$J$50</f>
        <v>48</v>
      </c>
      <c r="M33" s="5">
        <f>[1]Sheet1!$K$50</f>
        <v>70</v>
      </c>
      <c r="N33" s="5">
        <f>[1]Sheet1!$L$50</f>
        <v>66</v>
      </c>
      <c r="O33" s="5">
        <f>[1]Sheet1!$M$50</f>
        <v>66</v>
      </c>
      <c r="P33" s="1">
        <f t="shared" si="2"/>
        <v>672</v>
      </c>
    </row>
    <row r="34" spans="2:21" x14ac:dyDescent="0.25">
      <c r="C34" t="s">
        <v>67</v>
      </c>
      <c r="D34">
        <v>7</v>
      </c>
      <c r="E34">
        <v>12</v>
      </c>
      <c r="F34">
        <v>16</v>
      </c>
      <c r="G34">
        <v>6</v>
      </c>
      <c r="H34">
        <v>16</v>
      </c>
      <c r="I34">
        <v>9</v>
      </c>
      <c r="J34">
        <v>7</v>
      </c>
      <c r="K34">
        <v>6</v>
      </c>
      <c r="L34">
        <v>4</v>
      </c>
      <c r="M34">
        <v>9</v>
      </c>
      <c r="N34">
        <v>14</v>
      </c>
      <c r="O34">
        <v>6</v>
      </c>
      <c r="P34" s="1">
        <f>SUM(D34:O34)</f>
        <v>112</v>
      </c>
    </row>
    <row r="35" spans="2:21" x14ac:dyDescent="0.25">
      <c r="C35" t="s">
        <v>22</v>
      </c>
      <c r="D35">
        <v>2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 s="1">
        <f>SUM(D35:O35)</f>
        <v>5</v>
      </c>
    </row>
    <row r="37" spans="2:21" x14ac:dyDescent="0.25">
      <c r="B37" s="2" t="s">
        <v>18</v>
      </c>
      <c r="C37" s="2"/>
      <c r="D37" s="2">
        <f t="shared" ref="D37:O37" si="3">SUM(D4:D36)</f>
        <v>24203</v>
      </c>
      <c r="E37" s="2">
        <f t="shared" si="3"/>
        <v>24439</v>
      </c>
      <c r="F37" s="2">
        <f t="shared" si="3"/>
        <v>19927</v>
      </c>
      <c r="G37" s="2">
        <f t="shared" si="3"/>
        <v>21411</v>
      </c>
      <c r="H37" s="2">
        <f t="shared" si="3"/>
        <v>20880</v>
      </c>
      <c r="I37" s="2">
        <f t="shared" si="3"/>
        <v>20202</v>
      </c>
      <c r="J37" s="2">
        <f t="shared" si="3"/>
        <v>22783</v>
      </c>
      <c r="K37" s="2">
        <f t="shared" si="3"/>
        <v>20581</v>
      </c>
      <c r="L37" s="2">
        <f t="shared" si="3"/>
        <v>22164</v>
      </c>
      <c r="M37" s="2">
        <f t="shared" si="3"/>
        <v>22081</v>
      </c>
      <c r="N37" s="2">
        <f t="shared" si="3"/>
        <v>20984</v>
      </c>
      <c r="O37" s="2">
        <f t="shared" si="3"/>
        <v>21316</v>
      </c>
      <c r="P37" s="16">
        <f>SUM(P4:P36)</f>
        <v>260971</v>
      </c>
      <c r="Q37" s="18"/>
      <c r="R37" s="16">
        <f>SUM(R4:R35)</f>
        <v>227993</v>
      </c>
      <c r="S37" s="42"/>
      <c r="T37" s="16">
        <f>SUM(T4:T36)</f>
        <v>42155</v>
      </c>
    </row>
    <row r="38" spans="2:2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18"/>
      <c r="T38" s="16"/>
    </row>
    <row r="39" spans="2:21" x14ac:dyDescent="0.25">
      <c r="B39" s="2"/>
      <c r="C39" s="16" t="s">
        <v>104</v>
      </c>
      <c r="D39" s="3">
        <v>24242</v>
      </c>
      <c r="E39" s="3">
        <v>24696</v>
      </c>
      <c r="F39" s="3">
        <v>21894</v>
      </c>
      <c r="G39" s="3">
        <v>22567</v>
      </c>
      <c r="H39" s="3">
        <v>22070</v>
      </c>
      <c r="I39" s="3">
        <v>19864</v>
      </c>
      <c r="J39" s="3">
        <v>23586</v>
      </c>
      <c r="K39" s="3">
        <v>21338</v>
      </c>
      <c r="L39" s="3">
        <v>23923</v>
      </c>
      <c r="M39" s="3">
        <v>22971</v>
      </c>
      <c r="N39" s="3">
        <v>21982</v>
      </c>
      <c r="O39" s="3">
        <v>22356</v>
      </c>
      <c r="P39" s="1">
        <v>271489</v>
      </c>
      <c r="Q39" s="18"/>
      <c r="R39" s="16"/>
      <c r="T39" s="16"/>
    </row>
    <row r="40" spans="2:21" x14ac:dyDescent="0.25">
      <c r="B40" s="2"/>
      <c r="C40" s="17" t="s">
        <v>99</v>
      </c>
      <c r="D40" s="3">
        <v>25213</v>
      </c>
      <c r="E40" s="3">
        <v>26144</v>
      </c>
      <c r="F40" s="3">
        <v>22418</v>
      </c>
      <c r="G40" s="3">
        <v>23406</v>
      </c>
      <c r="H40" s="3">
        <v>23713</v>
      </c>
      <c r="I40" s="3">
        <v>21411</v>
      </c>
      <c r="J40" s="3">
        <v>25283</v>
      </c>
      <c r="K40" s="3">
        <v>21861</v>
      </c>
      <c r="L40" s="3">
        <v>25685</v>
      </c>
      <c r="M40" s="3">
        <v>22366</v>
      </c>
      <c r="N40" s="3">
        <v>23135</v>
      </c>
      <c r="O40" s="3">
        <v>23029</v>
      </c>
      <c r="P40" s="17">
        <v>283576</v>
      </c>
      <c r="Q40" s="18"/>
      <c r="R40" s="16"/>
      <c r="S40" s="39"/>
      <c r="T40" s="16"/>
    </row>
    <row r="41" spans="2:21" s="2" customFormat="1" x14ac:dyDescent="0.25">
      <c r="C41" s="17" t="s">
        <v>90</v>
      </c>
      <c r="D41" s="3">
        <v>26264</v>
      </c>
      <c r="E41" s="3">
        <v>26472</v>
      </c>
      <c r="F41" s="3">
        <v>24834</v>
      </c>
      <c r="G41" s="3">
        <v>24435</v>
      </c>
      <c r="H41" s="3">
        <v>23623</v>
      </c>
      <c r="I41" s="3">
        <v>25736</v>
      </c>
      <c r="J41" s="3">
        <v>26449</v>
      </c>
      <c r="K41" s="3">
        <v>26093</v>
      </c>
      <c r="L41" s="3">
        <v>27264</v>
      </c>
      <c r="M41" s="3">
        <v>24752</v>
      </c>
      <c r="N41" s="3">
        <v>24047</v>
      </c>
      <c r="O41" s="3">
        <v>25190</v>
      </c>
      <c r="P41" s="17">
        <v>305159</v>
      </c>
      <c r="Q41" s="18"/>
      <c r="R41" s="40"/>
      <c r="S41" s="39"/>
      <c r="T41" s="16"/>
      <c r="U41" s="36"/>
    </row>
    <row r="42" spans="2:21" s="17" customFormat="1" x14ac:dyDescent="0.25">
      <c r="C42" s="17" t="s">
        <v>84</v>
      </c>
      <c r="D42" s="35">
        <v>28986</v>
      </c>
      <c r="E42" s="35">
        <v>26473</v>
      </c>
      <c r="F42" s="35">
        <v>25795</v>
      </c>
      <c r="G42" s="35">
        <v>26044</v>
      </c>
      <c r="H42" s="35">
        <v>23195</v>
      </c>
      <c r="I42" s="35">
        <v>25176</v>
      </c>
      <c r="J42" s="35">
        <v>25587</v>
      </c>
      <c r="K42" s="35">
        <v>22795</v>
      </c>
      <c r="L42" s="35">
        <v>26097</v>
      </c>
      <c r="M42" s="35">
        <v>24664</v>
      </c>
      <c r="N42" s="35">
        <v>22736</v>
      </c>
      <c r="O42" s="35">
        <v>26141</v>
      </c>
      <c r="P42" s="17">
        <v>303686</v>
      </c>
      <c r="Q42" s="19"/>
      <c r="U42" s="32"/>
    </row>
    <row r="43" spans="2:21" s="3" customFormat="1" x14ac:dyDescent="0.25">
      <c r="C43" s="1" t="s">
        <v>76</v>
      </c>
      <c r="D43" s="3">
        <v>28051</v>
      </c>
      <c r="E43" s="3">
        <v>26135</v>
      </c>
      <c r="F43" s="3">
        <v>22771</v>
      </c>
      <c r="G43" s="3">
        <v>24831</v>
      </c>
      <c r="H43" s="3">
        <v>23625</v>
      </c>
      <c r="I43" s="3">
        <v>23457</v>
      </c>
      <c r="J43" s="3">
        <v>25315</v>
      </c>
      <c r="K43" s="3">
        <v>23483</v>
      </c>
      <c r="L43" s="3">
        <v>27345</v>
      </c>
      <c r="M43" s="3">
        <v>25656</v>
      </c>
      <c r="N43" s="3">
        <v>24278</v>
      </c>
      <c r="O43" s="3">
        <v>25446</v>
      </c>
      <c r="P43" s="17">
        <v>300393</v>
      </c>
      <c r="Q43" s="19"/>
      <c r="R43" s="17"/>
      <c r="S43" s="22"/>
      <c r="T43" s="17"/>
      <c r="U43" s="32"/>
    </row>
    <row r="44" spans="2:21" x14ac:dyDescent="0.25">
      <c r="C44" s="17" t="s">
        <v>66</v>
      </c>
      <c r="D44">
        <v>25315</v>
      </c>
      <c r="E44">
        <v>26235</v>
      </c>
      <c r="F44">
        <v>23609</v>
      </c>
      <c r="G44">
        <v>26381</v>
      </c>
      <c r="H44">
        <v>24795</v>
      </c>
      <c r="I44">
        <v>22353</v>
      </c>
      <c r="J44">
        <v>26096</v>
      </c>
      <c r="K44">
        <v>24876</v>
      </c>
      <c r="L44">
        <v>25460</v>
      </c>
      <c r="M44">
        <v>24827</v>
      </c>
      <c r="N44">
        <v>23213</v>
      </c>
      <c r="O44">
        <v>24915</v>
      </c>
      <c r="P44" s="1">
        <f>SUM(D44:O44)</f>
        <v>298075</v>
      </c>
    </row>
    <row r="45" spans="2:21" x14ac:dyDescent="0.25">
      <c r="C45" s="17" t="s">
        <v>23</v>
      </c>
      <c r="D45" s="3">
        <v>24037</v>
      </c>
      <c r="E45" s="3">
        <v>25077</v>
      </c>
      <c r="F45" s="3">
        <v>21399</v>
      </c>
      <c r="G45" s="3">
        <v>21383</v>
      </c>
      <c r="H45" s="3">
        <v>22027</v>
      </c>
      <c r="I45" s="3">
        <v>19915</v>
      </c>
      <c r="J45" s="3">
        <v>23625</v>
      </c>
      <c r="K45" s="3">
        <v>22754</v>
      </c>
      <c r="L45" s="3">
        <v>24129</v>
      </c>
      <c r="M45" s="3">
        <v>21284</v>
      </c>
      <c r="N45" s="3">
        <v>18861</v>
      </c>
      <c r="O45" s="3">
        <v>21302</v>
      </c>
      <c r="P45" s="17">
        <f>SUM(D45:O45)</f>
        <v>265793</v>
      </c>
      <c r="Q45" s="19"/>
      <c r="R45" s="17"/>
    </row>
    <row r="48" spans="2:21" x14ac:dyDescent="0.25">
      <c r="D48" s="33"/>
      <c r="E48" s="33"/>
      <c r="F48" s="33"/>
      <c r="G48" s="33"/>
      <c r="H48" s="33"/>
      <c r="I48" s="33"/>
      <c r="J48" s="33"/>
      <c r="K48" s="33"/>
    </row>
    <row r="49" spans="4:15" x14ac:dyDescent="0.25"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</sheetData>
  <pageMargins left="0.7" right="0.7" top="0.75" bottom="0.75" header="0.3" footer="0.3"/>
  <pageSetup scale="71" orientation="landscape" r:id="rId1"/>
  <ignoredErrors>
    <ignoredError sqref="T3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5"/>
  <sheetViews>
    <sheetView workbookViewId="0">
      <selection activeCell="N27" sqref="N27"/>
    </sheetView>
  </sheetViews>
  <sheetFormatPr defaultRowHeight="15" x14ac:dyDescent="0.25"/>
  <cols>
    <col min="2" max="2" width="17.7109375" bestFit="1" customWidth="1"/>
    <col min="3" max="7" width="9.5703125" bestFit="1" customWidth="1"/>
    <col min="8" max="14" width="9.28515625" bestFit="1" customWidth="1"/>
    <col min="15" max="15" width="9.5703125" bestFit="1" customWidth="1"/>
    <col min="17" max="17" width="9.7109375" bestFit="1" customWidth="1"/>
  </cols>
  <sheetData>
    <row r="1" spans="1:19" ht="14.25" x14ac:dyDescent="0.25"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25</v>
      </c>
      <c r="O1" s="1" t="s">
        <v>18</v>
      </c>
    </row>
    <row r="2" spans="1:19" ht="14.25" x14ac:dyDescent="0.25">
      <c r="A2" s="2" t="s">
        <v>24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9" ht="14.25" x14ac:dyDescent="0.25">
      <c r="B3" s="2" t="s">
        <v>26</v>
      </c>
      <c r="C3" s="5">
        <v>11535</v>
      </c>
      <c r="D3" s="5">
        <v>12595</v>
      </c>
      <c r="E3" s="5">
        <v>11600</v>
      </c>
      <c r="F3" s="5">
        <v>10659</v>
      </c>
      <c r="G3" s="5">
        <v>9135</v>
      </c>
      <c r="H3" s="5">
        <v>9428</v>
      </c>
      <c r="I3" s="5">
        <v>10530</v>
      </c>
      <c r="J3" s="5">
        <v>9358</v>
      </c>
      <c r="K3" s="5">
        <v>10697</v>
      </c>
      <c r="L3" s="5">
        <v>14888</v>
      </c>
      <c r="M3" s="5">
        <v>10031</v>
      </c>
      <c r="N3" s="5">
        <f>[1]Sheet1!$M$89</f>
        <v>12020</v>
      </c>
      <c r="O3" s="21">
        <f>SUM(C3:N3)</f>
        <v>132476</v>
      </c>
      <c r="P3" s="5"/>
      <c r="Q3" s="5"/>
    </row>
    <row r="4" spans="1:19" ht="14.25" x14ac:dyDescent="0.25">
      <c r="C4" s="5"/>
      <c r="D4" s="5"/>
      <c r="E4" s="5"/>
      <c r="F4" s="5"/>
      <c r="G4" s="5"/>
      <c r="H4" s="5"/>
      <c r="I4" s="20"/>
      <c r="J4" s="20"/>
      <c r="K4" s="20"/>
      <c r="L4" s="20"/>
      <c r="M4" s="20"/>
      <c r="N4" s="20"/>
      <c r="O4" s="20"/>
      <c r="P4" s="5"/>
      <c r="Q4" s="5"/>
      <c r="R4" s="5"/>
      <c r="S4" s="5"/>
    </row>
    <row r="5" spans="1:19" s="6" customFormat="1" ht="11.85" x14ac:dyDescent="0.2">
      <c r="B5" s="24" t="s">
        <v>105</v>
      </c>
      <c r="C5" s="7">
        <v>15208</v>
      </c>
      <c r="D5" s="7">
        <v>15760</v>
      </c>
      <c r="E5" s="7">
        <v>14501</v>
      </c>
      <c r="F5" s="7">
        <v>12435</v>
      </c>
      <c r="G5" s="7">
        <v>11547</v>
      </c>
      <c r="H5" s="7">
        <v>10174</v>
      </c>
      <c r="I5" s="23">
        <v>11628</v>
      </c>
      <c r="J5" s="23">
        <v>11948</v>
      </c>
      <c r="K5" s="23">
        <v>13568</v>
      </c>
      <c r="L5" s="23">
        <v>11928</v>
      </c>
      <c r="M5" s="23">
        <v>11269</v>
      </c>
      <c r="N5" s="23">
        <v>11239</v>
      </c>
      <c r="O5" s="23">
        <f t="shared" ref="O5" si="0">SUM(C5:N5)</f>
        <v>151205</v>
      </c>
      <c r="P5" s="7"/>
      <c r="Q5" s="7"/>
      <c r="R5" s="7"/>
      <c r="S5" s="7"/>
    </row>
    <row r="6" spans="1:19" s="6" customFormat="1" ht="11.85" x14ac:dyDescent="0.2">
      <c r="B6" s="24" t="s">
        <v>100</v>
      </c>
      <c r="C6" s="7">
        <v>18692</v>
      </c>
      <c r="D6" s="7">
        <v>15280</v>
      </c>
      <c r="E6" s="7">
        <v>13744</v>
      </c>
      <c r="F6" s="7">
        <v>9527</v>
      </c>
      <c r="G6" s="7">
        <v>9949</v>
      </c>
      <c r="H6" s="7">
        <v>14649</v>
      </c>
      <c r="I6" s="23">
        <v>14601</v>
      </c>
      <c r="J6" s="23">
        <v>12467</v>
      </c>
      <c r="K6" s="23">
        <v>14676</v>
      </c>
      <c r="L6" s="23">
        <v>11505</v>
      </c>
      <c r="M6" s="23">
        <v>12705</v>
      </c>
      <c r="N6" s="23">
        <f>[2]Usage!$N$3</f>
        <v>12805</v>
      </c>
      <c r="O6" s="23">
        <f t="shared" ref="O6:O10" si="1">SUM(C6:N6)</f>
        <v>160600</v>
      </c>
      <c r="P6" s="7"/>
      <c r="Q6" s="7"/>
      <c r="R6" s="7"/>
      <c r="S6" s="7"/>
    </row>
    <row r="7" spans="1:19" s="6" customFormat="1" ht="11.85" x14ac:dyDescent="0.2">
      <c r="B7" s="24" t="s">
        <v>91</v>
      </c>
      <c r="C7" s="7">
        <v>13368</v>
      </c>
      <c r="D7" s="7">
        <v>12235</v>
      </c>
      <c r="E7" s="7">
        <v>16404</v>
      </c>
      <c r="F7" s="7">
        <v>12074</v>
      </c>
      <c r="G7" s="7">
        <v>10114</v>
      </c>
      <c r="H7" s="7">
        <v>11623</v>
      </c>
      <c r="I7" s="23">
        <v>14264</v>
      </c>
      <c r="J7" s="23">
        <v>13690</v>
      </c>
      <c r="K7" s="23">
        <v>12623</v>
      </c>
      <c r="L7" s="23">
        <v>13280</v>
      </c>
      <c r="M7" s="23">
        <v>10455</v>
      </c>
      <c r="N7" s="23">
        <v>14899</v>
      </c>
      <c r="O7" s="23">
        <f t="shared" si="1"/>
        <v>155029</v>
      </c>
      <c r="P7" s="7"/>
      <c r="Q7" s="7"/>
      <c r="R7" s="7"/>
      <c r="S7" s="7"/>
    </row>
    <row r="8" spans="1:19" ht="12.75" customHeight="1" x14ac:dyDescent="0.25">
      <c r="B8" s="24" t="s">
        <v>85</v>
      </c>
      <c r="C8" s="7">
        <v>16817</v>
      </c>
      <c r="D8" s="7">
        <v>13446</v>
      </c>
      <c r="E8" s="7">
        <v>13781</v>
      </c>
      <c r="F8" s="7">
        <v>13737</v>
      </c>
      <c r="G8" s="7">
        <v>10370</v>
      </c>
      <c r="H8" s="7">
        <v>11538</v>
      </c>
      <c r="I8" s="23">
        <v>11289</v>
      </c>
      <c r="J8" s="23">
        <v>10505</v>
      </c>
      <c r="K8" s="23">
        <v>12694</v>
      </c>
      <c r="L8" s="23">
        <v>12088</v>
      </c>
      <c r="M8" s="23">
        <v>14378</v>
      </c>
      <c r="N8" s="23">
        <v>12928</v>
      </c>
      <c r="O8" s="23">
        <f t="shared" si="1"/>
        <v>153571</v>
      </c>
      <c r="P8" s="5"/>
      <c r="Q8" s="5"/>
      <c r="R8" s="5"/>
      <c r="S8" s="5"/>
    </row>
    <row r="9" spans="1:19" ht="12.75" customHeight="1" x14ac:dyDescent="0.25">
      <c r="B9" s="24" t="s">
        <v>77</v>
      </c>
      <c r="C9" s="7">
        <v>17247</v>
      </c>
      <c r="D9" s="7">
        <v>16407</v>
      </c>
      <c r="E9" s="7">
        <v>15317</v>
      </c>
      <c r="F9" s="7">
        <v>11688</v>
      </c>
      <c r="G9" s="7">
        <v>13502</v>
      </c>
      <c r="H9" s="7">
        <v>11229</v>
      </c>
      <c r="I9" s="23">
        <v>13723</v>
      </c>
      <c r="J9" s="23">
        <v>13665</v>
      </c>
      <c r="K9" s="23">
        <v>13059</v>
      </c>
      <c r="L9" s="23">
        <v>13536</v>
      </c>
      <c r="M9" s="23">
        <v>16618</v>
      </c>
      <c r="N9" s="23">
        <v>16625</v>
      </c>
      <c r="O9" s="23">
        <f t="shared" si="1"/>
        <v>172616</v>
      </c>
      <c r="P9" s="5"/>
      <c r="Q9" s="5"/>
      <c r="R9" s="5"/>
      <c r="S9" s="5"/>
    </row>
    <row r="10" spans="1:19" s="6" customFormat="1" ht="11.85" x14ac:dyDescent="0.2">
      <c r="B10" s="24" t="s">
        <v>78</v>
      </c>
      <c r="C10" s="7">
        <v>13735</v>
      </c>
      <c r="D10" s="7">
        <v>14600</v>
      </c>
      <c r="E10" s="7">
        <v>12987</v>
      </c>
      <c r="F10" s="7">
        <v>13789</v>
      </c>
      <c r="G10" s="7">
        <v>13581</v>
      </c>
      <c r="H10" s="7">
        <v>12434</v>
      </c>
      <c r="I10" s="7">
        <v>12475</v>
      </c>
      <c r="J10" s="7">
        <v>12218</v>
      </c>
      <c r="K10" s="7">
        <v>16936</v>
      </c>
      <c r="L10" s="7">
        <v>13296</v>
      </c>
      <c r="M10" s="7">
        <v>13039</v>
      </c>
      <c r="N10" s="7">
        <v>12934</v>
      </c>
      <c r="O10" s="7">
        <f t="shared" si="1"/>
        <v>162024</v>
      </c>
      <c r="P10" s="7"/>
      <c r="Q10" s="7"/>
    </row>
    <row r="11" spans="1:19" ht="14.25" x14ac:dyDescent="0.2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9" ht="14.25" x14ac:dyDescent="0.25">
      <c r="B12" s="2" t="s">
        <v>61</v>
      </c>
      <c r="C12" s="5">
        <v>44</v>
      </c>
      <c r="D12" s="5">
        <v>49</v>
      </c>
      <c r="E12" s="5">
        <v>41</v>
      </c>
      <c r="F12" s="5">
        <v>54</v>
      </c>
      <c r="G12" s="5">
        <v>35</v>
      </c>
      <c r="H12" s="5">
        <v>36</v>
      </c>
      <c r="I12" s="5">
        <v>47</v>
      </c>
      <c r="J12" s="5">
        <v>38</v>
      </c>
      <c r="K12" s="5">
        <v>45</v>
      </c>
      <c r="L12" s="5">
        <v>48</v>
      </c>
      <c r="M12" s="5">
        <v>50</v>
      </c>
      <c r="N12" s="5">
        <v>45</v>
      </c>
      <c r="O12" s="14">
        <f>SUM(C12:N12)</f>
        <v>532</v>
      </c>
      <c r="P12" s="5">
        <f>O12+O21</f>
        <v>1169</v>
      </c>
      <c r="Q12" s="5"/>
    </row>
    <row r="13" spans="1:19" ht="14.25" x14ac:dyDescent="0.25">
      <c r="B13" s="2" t="s">
        <v>94</v>
      </c>
      <c r="O13" s="14"/>
      <c r="P13" s="5"/>
      <c r="Q13" s="5"/>
    </row>
    <row r="14" spans="1:19" s="6" customFormat="1" ht="11.85" x14ac:dyDescent="0.2">
      <c r="B14" s="24" t="s">
        <v>105</v>
      </c>
      <c r="C14" s="7">
        <v>63</v>
      </c>
      <c r="D14" s="7">
        <v>58</v>
      </c>
      <c r="E14" s="7">
        <v>54</v>
      </c>
      <c r="F14" s="7">
        <v>57</v>
      </c>
      <c r="G14" s="7">
        <v>53</v>
      </c>
      <c r="H14" s="7">
        <v>54</v>
      </c>
      <c r="I14" s="7">
        <v>26</v>
      </c>
      <c r="J14" s="7">
        <v>34</v>
      </c>
      <c r="K14" s="7">
        <v>42</v>
      </c>
      <c r="L14" s="7">
        <v>38</v>
      </c>
      <c r="M14" s="7">
        <v>36</v>
      </c>
      <c r="N14" s="7">
        <v>46</v>
      </c>
      <c r="O14" s="7">
        <f t="shared" ref="O14" si="2">SUM(C14:N14)</f>
        <v>561</v>
      </c>
      <c r="P14" s="7">
        <f>O14+O23</f>
        <v>899</v>
      </c>
      <c r="Q14" s="7"/>
    </row>
    <row r="15" spans="1:19" s="6" customFormat="1" ht="11.85" x14ac:dyDescent="0.2">
      <c r="B15" s="24" t="s">
        <v>100</v>
      </c>
      <c r="C15" s="7">
        <v>67</v>
      </c>
      <c r="D15" s="7">
        <v>75</v>
      </c>
      <c r="E15" s="7">
        <v>57</v>
      </c>
      <c r="F15" s="7">
        <v>64</v>
      </c>
      <c r="G15" s="7">
        <v>53</v>
      </c>
      <c r="H15" s="7">
        <v>57</v>
      </c>
      <c r="I15" s="7">
        <v>52</v>
      </c>
      <c r="J15" s="7">
        <v>59</v>
      </c>
      <c r="K15" s="7">
        <v>60</v>
      </c>
      <c r="L15" s="7">
        <v>54</v>
      </c>
      <c r="M15" s="7">
        <v>62</v>
      </c>
      <c r="N15" s="7">
        <f>[2]Usage!$N$13</f>
        <v>72</v>
      </c>
      <c r="O15" s="7">
        <f t="shared" ref="O15:O19" si="3">SUM(C15:N15)</f>
        <v>732</v>
      </c>
      <c r="P15" s="7">
        <f>O15+O24</f>
        <v>1039</v>
      </c>
      <c r="Q15" s="7"/>
    </row>
    <row r="16" spans="1:19" s="6" customFormat="1" ht="11.85" x14ac:dyDescent="0.2">
      <c r="B16" s="24" t="s">
        <v>91</v>
      </c>
      <c r="C16" s="7">
        <v>85</v>
      </c>
      <c r="D16" s="7">
        <v>65</v>
      </c>
      <c r="E16" s="7">
        <v>80</v>
      </c>
      <c r="F16" s="7">
        <v>91</v>
      </c>
      <c r="G16" s="7">
        <v>58</v>
      </c>
      <c r="H16" s="7">
        <v>70</v>
      </c>
      <c r="I16" s="7">
        <v>77</v>
      </c>
      <c r="J16" s="7">
        <v>73</v>
      </c>
      <c r="K16" s="7">
        <v>84</v>
      </c>
      <c r="L16" s="7">
        <v>81</v>
      </c>
      <c r="M16" s="7">
        <v>62</v>
      </c>
      <c r="N16" s="7">
        <v>72</v>
      </c>
      <c r="O16" s="7">
        <f t="shared" si="3"/>
        <v>898</v>
      </c>
      <c r="P16" s="7"/>
      <c r="Q16" s="7"/>
    </row>
    <row r="17" spans="2:17" s="6" customFormat="1" ht="11.85" x14ac:dyDescent="0.2">
      <c r="B17" s="24" t="s">
        <v>85</v>
      </c>
      <c r="C17" s="7">
        <v>67</v>
      </c>
      <c r="D17" s="7">
        <v>37</v>
      </c>
      <c r="E17" s="7">
        <v>59</v>
      </c>
      <c r="F17" s="7">
        <v>65</v>
      </c>
      <c r="G17" s="7">
        <v>61</v>
      </c>
      <c r="H17" s="7">
        <v>53</v>
      </c>
      <c r="I17" s="7">
        <v>63</v>
      </c>
      <c r="J17" s="7">
        <v>56</v>
      </c>
      <c r="K17" s="7">
        <v>60</v>
      </c>
      <c r="L17" s="7">
        <v>58</v>
      </c>
      <c r="M17" s="7">
        <v>64</v>
      </c>
      <c r="N17" s="7">
        <v>66</v>
      </c>
      <c r="O17" s="7">
        <f t="shared" si="3"/>
        <v>709</v>
      </c>
      <c r="P17" s="7"/>
      <c r="Q17" s="7"/>
    </row>
    <row r="18" spans="2:17" s="6" customFormat="1" ht="11.85" x14ac:dyDescent="0.2">
      <c r="B18" s="24" t="s">
        <v>77</v>
      </c>
      <c r="C18" s="7">
        <v>59</v>
      </c>
      <c r="D18" s="7">
        <v>53</v>
      </c>
      <c r="E18" s="7">
        <v>51</v>
      </c>
      <c r="F18" s="7">
        <v>56</v>
      </c>
      <c r="G18" s="7">
        <v>59</v>
      </c>
      <c r="H18" s="7">
        <v>60</v>
      </c>
      <c r="I18" s="7">
        <v>60</v>
      </c>
      <c r="J18" s="7">
        <v>55</v>
      </c>
      <c r="K18" s="7">
        <v>55</v>
      </c>
      <c r="L18" s="7">
        <v>62</v>
      </c>
      <c r="M18" s="7">
        <v>60</v>
      </c>
      <c r="N18" s="7">
        <v>61</v>
      </c>
      <c r="O18" s="7">
        <f t="shared" si="3"/>
        <v>691</v>
      </c>
      <c r="P18" s="7"/>
      <c r="Q18" s="7"/>
    </row>
    <row r="19" spans="2:17" s="6" customFormat="1" ht="11.85" x14ac:dyDescent="0.2">
      <c r="B19" s="24" t="s">
        <v>78</v>
      </c>
      <c r="C19" s="7">
        <v>44</v>
      </c>
      <c r="D19" s="7">
        <v>45</v>
      </c>
      <c r="E19" s="7">
        <v>42</v>
      </c>
      <c r="F19" s="7">
        <v>45</v>
      </c>
      <c r="G19" s="7">
        <v>40</v>
      </c>
      <c r="H19" s="7">
        <v>37</v>
      </c>
      <c r="I19" s="7">
        <v>38</v>
      </c>
      <c r="J19" s="7">
        <v>47</v>
      </c>
      <c r="K19" s="7">
        <v>60</v>
      </c>
      <c r="L19" s="7">
        <v>50</v>
      </c>
      <c r="M19" s="7">
        <v>61</v>
      </c>
      <c r="N19" s="7">
        <v>55</v>
      </c>
      <c r="O19" s="7">
        <f t="shared" si="3"/>
        <v>564</v>
      </c>
      <c r="P19" s="7"/>
      <c r="Q19" s="7"/>
    </row>
    <row r="20" spans="2:17" s="6" customFormat="1" ht="11.85" x14ac:dyDescent="0.2">
      <c r="B20" s="2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2:17" ht="14.25" x14ac:dyDescent="0.25">
      <c r="B21" s="2" t="s">
        <v>61</v>
      </c>
      <c r="C21" s="5">
        <v>25</v>
      </c>
      <c r="D21" s="5">
        <v>42</v>
      </c>
      <c r="E21" s="5">
        <v>35</v>
      </c>
      <c r="F21" s="5">
        <v>49</v>
      </c>
      <c r="G21" s="5">
        <v>54</v>
      </c>
      <c r="H21" s="5">
        <v>45</v>
      </c>
      <c r="I21" s="5">
        <v>40</v>
      </c>
      <c r="J21" s="5">
        <v>58</v>
      </c>
      <c r="K21" s="5">
        <v>98</v>
      </c>
      <c r="L21" s="5">
        <v>79</v>
      </c>
      <c r="M21" s="5">
        <v>63</v>
      </c>
      <c r="N21" s="5">
        <v>49</v>
      </c>
      <c r="O21" s="14">
        <f>SUM(C21:N21)</f>
        <v>637</v>
      </c>
      <c r="P21" s="5"/>
      <c r="Q21" s="5"/>
    </row>
    <row r="22" spans="2:17" ht="14.25" x14ac:dyDescent="0.25">
      <c r="B22" s="2" t="s">
        <v>93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4"/>
      <c r="P22" s="5"/>
      <c r="Q22" s="5"/>
    </row>
    <row r="23" spans="2:17" s="6" customFormat="1" ht="11.85" x14ac:dyDescent="0.2">
      <c r="B23" s="24" t="s">
        <v>105</v>
      </c>
      <c r="C23" s="41">
        <v>19</v>
      </c>
      <c r="D23" s="41">
        <v>26</v>
      </c>
      <c r="E23" s="41">
        <v>21</v>
      </c>
      <c r="F23" s="41">
        <v>21</v>
      </c>
      <c r="G23" s="41">
        <v>16</v>
      </c>
      <c r="H23" s="41">
        <v>22</v>
      </c>
      <c r="I23" s="41">
        <v>28</v>
      </c>
      <c r="J23" s="41">
        <v>32</v>
      </c>
      <c r="K23" s="41">
        <v>41</v>
      </c>
      <c r="L23" s="41">
        <v>39</v>
      </c>
      <c r="M23" s="41">
        <v>36</v>
      </c>
      <c r="N23" s="7">
        <v>37</v>
      </c>
      <c r="O23" s="7">
        <f>SUM(C23:N23)</f>
        <v>338</v>
      </c>
      <c r="P23" s="7"/>
      <c r="Q23" s="7"/>
    </row>
    <row r="24" spans="2:17" s="6" customFormat="1" ht="11.85" x14ac:dyDescent="0.2">
      <c r="B24" s="24" t="s">
        <v>100</v>
      </c>
      <c r="C24" s="41">
        <v>22</v>
      </c>
      <c r="D24" s="41">
        <f>1+3+15</f>
        <v>19</v>
      </c>
      <c r="E24" s="41">
        <f>8+1+1+1+9+4</f>
        <v>24</v>
      </c>
      <c r="F24" s="41">
        <v>25</v>
      </c>
      <c r="G24" s="41">
        <v>18</v>
      </c>
      <c r="H24" s="41">
        <f>10+6</f>
        <v>16</v>
      </c>
      <c r="I24" s="41">
        <f>10+16</f>
        <v>26</v>
      </c>
      <c r="J24" s="41">
        <f>11+11</f>
        <v>22</v>
      </c>
      <c r="K24" s="41">
        <f>19+1+18</f>
        <v>38</v>
      </c>
      <c r="L24" s="41">
        <v>36</v>
      </c>
      <c r="M24" s="41">
        <f>16+14+1</f>
        <v>31</v>
      </c>
      <c r="N24" s="7">
        <f>[2]Usage!$N$19</f>
        <v>30</v>
      </c>
      <c r="O24" s="7">
        <f>SUM(C24:N24)</f>
        <v>307</v>
      </c>
      <c r="P24" s="7"/>
      <c r="Q24" s="7"/>
    </row>
    <row r="25" spans="2:17" s="6" customFormat="1" ht="11.85" x14ac:dyDescent="0.2">
      <c r="B25" s="24" t="s">
        <v>91</v>
      </c>
      <c r="C25" s="37" t="s">
        <v>92</v>
      </c>
      <c r="D25" s="37" t="s">
        <v>92</v>
      </c>
      <c r="E25" s="37" t="s">
        <v>92</v>
      </c>
      <c r="F25" s="37" t="s">
        <v>92</v>
      </c>
      <c r="G25" s="37" t="s">
        <v>92</v>
      </c>
      <c r="H25" s="37" t="s">
        <v>92</v>
      </c>
      <c r="I25" s="37" t="s">
        <v>92</v>
      </c>
      <c r="J25" s="37" t="s">
        <v>92</v>
      </c>
      <c r="K25" s="37" t="s">
        <v>92</v>
      </c>
      <c r="L25" s="37" t="s">
        <v>92</v>
      </c>
      <c r="M25" s="7">
        <v>19</v>
      </c>
      <c r="N25" s="7">
        <v>17</v>
      </c>
      <c r="O25" s="7">
        <f>SUM(C25:N25)</f>
        <v>36</v>
      </c>
      <c r="P25" s="7"/>
      <c r="Q25" s="7"/>
    </row>
    <row r="26" spans="2:17" ht="14.25" x14ac:dyDescent="0.2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17" ht="14.25" x14ac:dyDescent="0.25">
      <c r="B27" s="2" t="s">
        <v>62</v>
      </c>
      <c r="C27" s="5">
        <f>[1]Sheet1!$B$3</f>
        <v>1326</v>
      </c>
      <c r="D27" s="5">
        <f>[1]Sheet1!$C$3</f>
        <v>1393</v>
      </c>
      <c r="E27" s="5">
        <f>[1]Sheet1!$D$3</f>
        <v>1020</v>
      </c>
      <c r="F27" s="5">
        <f>[1]Sheet1!$E$3</f>
        <v>1127</v>
      </c>
      <c r="G27" s="5">
        <f>[1]Sheet1!$F$3</f>
        <v>1025</v>
      </c>
      <c r="H27" s="5">
        <f>[1]Sheet1!$G$3</f>
        <v>972</v>
      </c>
      <c r="I27" s="5">
        <f>[1]Sheet1!$H$3</f>
        <v>1101</v>
      </c>
      <c r="J27" s="5">
        <f>[1]Sheet1!$I$3</f>
        <v>946</v>
      </c>
      <c r="K27" s="5">
        <f>[1]Sheet1!$J$3</f>
        <v>1116</v>
      </c>
      <c r="L27" s="5">
        <f>[1]Sheet1!$K$3</f>
        <v>1031</v>
      </c>
      <c r="M27" s="5">
        <f>[1]Sheet1!$L$3</f>
        <v>1003</v>
      </c>
      <c r="N27" s="5">
        <f>[1]Sheet1!$M$3</f>
        <v>1061</v>
      </c>
      <c r="O27" s="14">
        <f>SUM(C27:N27)</f>
        <v>13121</v>
      </c>
      <c r="P27" s="5"/>
      <c r="Q27" s="5"/>
    </row>
    <row r="28" spans="2:17" ht="14.25" x14ac:dyDescent="0.25"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14"/>
      <c r="P28" s="5"/>
      <c r="Q28" s="5"/>
    </row>
    <row r="29" spans="2:17" s="6" customFormat="1" ht="11.85" x14ac:dyDescent="0.2">
      <c r="B29" s="24" t="s">
        <v>105</v>
      </c>
      <c r="C29" s="41">
        <v>1293</v>
      </c>
      <c r="D29" s="41">
        <v>1410</v>
      </c>
      <c r="E29" s="41">
        <v>1234</v>
      </c>
      <c r="F29" s="41">
        <v>1203</v>
      </c>
      <c r="G29" s="41">
        <v>1075</v>
      </c>
      <c r="H29" s="41">
        <v>955</v>
      </c>
      <c r="I29" s="41">
        <v>1065</v>
      </c>
      <c r="J29" s="41">
        <v>1088</v>
      </c>
      <c r="K29" s="41">
        <v>1207</v>
      </c>
      <c r="L29" s="41">
        <v>1172</v>
      </c>
      <c r="M29" s="41">
        <v>1174</v>
      </c>
      <c r="N29" s="7">
        <v>1271</v>
      </c>
      <c r="O29" s="7">
        <f t="shared" ref="O29" si="4">SUM(C29:N29)</f>
        <v>14147</v>
      </c>
      <c r="P29" s="7"/>
      <c r="Q29" s="7"/>
    </row>
    <row r="30" spans="2:17" s="6" customFormat="1" ht="11.85" x14ac:dyDescent="0.2">
      <c r="B30" s="24" t="s">
        <v>100</v>
      </c>
      <c r="C30" s="41">
        <v>1501</v>
      </c>
      <c r="D30" s="41">
        <v>1610</v>
      </c>
      <c r="E30" s="41">
        <v>1287</v>
      </c>
      <c r="F30" s="41">
        <v>1218</v>
      </c>
      <c r="G30" s="41">
        <v>1216</v>
      </c>
      <c r="H30" s="41">
        <v>967</v>
      </c>
      <c r="I30" s="41">
        <v>1253</v>
      </c>
      <c r="J30" s="41">
        <v>1125</v>
      </c>
      <c r="K30" s="41">
        <v>1268</v>
      </c>
      <c r="L30" s="41">
        <v>1039</v>
      </c>
      <c r="M30" s="41">
        <v>1202</v>
      </c>
      <c r="N30" s="7">
        <f>[2]Usage!$N$25</f>
        <v>1349</v>
      </c>
      <c r="O30" s="7">
        <f t="shared" ref="O30:O34" si="5">SUM(C30:N30)</f>
        <v>15035</v>
      </c>
      <c r="P30" s="7"/>
      <c r="Q30" s="7"/>
    </row>
    <row r="31" spans="2:17" s="6" customFormat="1" ht="11.85" x14ac:dyDescent="0.2">
      <c r="B31" s="24" t="s">
        <v>91</v>
      </c>
      <c r="C31" s="7">
        <v>1347</v>
      </c>
      <c r="D31" s="7">
        <v>1604</v>
      </c>
      <c r="E31" s="7">
        <v>1379</v>
      </c>
      <c r="F31" s="7">
        <v>1376</v>
      </c>
      <c r="G31" s="7">
        <v>1260</v>
      </c>
      <c r="H31" s="7">
        <v>1296</v>
      </c>
      <c r="I31" s="7">
        <v>1202</v>
      </c>
      <c r="J31" s="7">
        <v>1205</v>
      </c>
      <c r="K31" s="7">
        <v>1237</v>
      </c>
      <c r="L31" s="7">
        <v>1044</v>
      </c>
      <c r="M31" s="7">
        <v>1153</v>
      </c>
      <c r="N31" s="7">
        <v>1349</v>
      </c>
      <c r="O31" s="7">
        <f t="shared" si="5"/>
        <v>15452</v>
      </c>
      <c r="P31" s="7"/>
      <c r="Q31" s="7"/>
    </row>
    <row r="32" spans="2:17" s="6" customFormat="1" ht="11.85" x14ac:dyDescent="0.2">
      <c r="B32" s="24" t="s">
        <v>85</v>
      </c>
      <c r="C32" s="7">
        <v>1702</v>
      </c>
      <c r="D32" s="7">
        <v>1616</v>
      </c>
      <c r="E32" s="7">
        <v>1620</v>
      </c>
      <c r="F32" s="7">
        <v>1577</v>
      </c>
      <c r="G32" s="7">
        <v>1294</v>
      </c>
      <c r="H32" s="7">
        <v>1508</v>
      </c>
      <c r="I32" s="7">
        <v>1361</v>
      </c>
      <c r="J32" s="7">
        <v>1198</v>
      </c>
      <c r="K32" s="7">
        <v>1462</v>
      </c>
      <c r="L32" s="7">
        <v>1440</v>
      </c>
      <c r="M32" s="7">
        <v>1501</v>
      </c>
      <c r="N32" s="7">
        <v>1555</v>
      </c>
      <c r="O32" s="7">
        <f t="shared" si="5"/>
        <v>17834</v>
      </c>
      <c r="P32" s="7"/>
      <c r="Q32" s="7"/>
    </row>
    <row r="33" spans="2:17" s="6" customFormat="1" ht="11.85" x14ac:dyDescent="0.2">
      <c r="B33" s="24" t="s">
        <v>77</v>
      </c>
      <c r="C33" s="7">
        <v>1852</v>
      </c>
      <c r="D33" s="7">
        <v>1916</v>
      </c>
      <c r="E33" s="7">
        <v>1614</v>
      </c>
      <c r="F33" s="7">
        <v>1435</v>
      </c>
      <c r="G33" s="7">
        <v>1464</v>
      </c>
      <c r="H33" s="7">
        <v>1473</v>
      </c>
      <c r="I33" s="7">
        <v>1445</v>
      </c>
      <c r="J33" s="7">
        <v>1237</v>
      </c>
      <c r="K33" s="7">
        <v>1588</v>
      </c>
      <c r="L33" s="7">
        <v>1573</v>
      </c>
      <c r="M33" s="7">
        <v>1408</v>
      </c>
      <c r="N33" s="7">
        <v>1557</v>
      </c>
      <c r="O33" s="7">
        <f t="shared" si="5"/>
        <v>18562</v>
      </c>
      <c r="P33" s="7"/>
      <c r="Q33" s="7"/>
    </row>
    <row r="34" spans="2:17" s="6" customFormat="1" ht="11.85" x14ac:dyDescent="0.2">
      <c r="B34" s="24" t="s">
        <v>78</v>
      </c>
      <c r="C34" s="7">
        <v>1559</v>
      </c>
      <c r="D34" s="7">
        <v>1665</v>
      </c>
      <c r="E34" s="7">
        <v>1432</v>
      </c>
      <c r="F34" s="7">
        <v>1616</v>
      </c>
      <c r="G34" s="7">
        <v>1544</v>
      </c>
      <c r="H34" s="7">
        <v>1350</v>
      </c>
      <c r="I34" s="7">
        <v>1568</v>
      </c>
      <c r="J34" s="7">
        <v>1425</v>
      </c>
      <c r="K34" s="7">
        <v>1500</v>
      </c>
      <c r="L34" s="7">
        <v>1609</v>
      </c>
      <c r="M34" s="7">
        <v>1484</v>
      </c>
      <c r="N34" s="7">
        <v>1557</v>
      </c>
      <c r="O34" s="7">
        <f t="shared" si="5"/>
        <v>18309</v>
      </c>
      <c r="P34" s="7"/>
      <c r="Q34" s="7"/>
    </row>
    <row r="35" spans="2:17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7" spans="2:17" x14ac:dyDescent="0.25">
      <c r="B37" s="2" t="s">
        <v>64</v>
      </c>
      <c r="C37" s="5">
        <f>[1]Sheet1!$B$7</f>
        <v>454</v>
      </c>
      <c r="D37" s="5">
        <f>[1]Sheet1!$C$7</f>
        <v>499</v>
      </c>
      <c r="E37" s="5">
        <f>[1]Sheet1!$D$7</f>
        <v>369</v>
      </c>
      <c r="F37" s="5">
        <f>[1]Sheet1!$E$7</f>
        <v>396</v>
      </c>
      <c r="G37" s="5">
        <f>[1]Sheet1!$F$7</f>
        <v>256</v>
      </c>
      <c r="H37" s="5">
        <f>[1]Sheet1!$G$7</f>
        <v>310</v>
      </c>
      <c r="I37" s="5">
        <f>[1]Sheet1!$H$7</f>
        <v>387</v>
      </c>
      <c r="J37" s="5">
        <f>[1]Sheet1!$I$7</f>
        <v>336</v>
      </c>
      <c r="K37" s="5">
        <f>[1]Sheet1!$J$7</f>
        <v>434</v>
      </c>
      <c r="L37" s="5">
        <f>[1]Sheet1!$K$7</f>
        <v>395</v>
      </c>
      <c r="M37" s="5">
        <f>[1]Sheet1!$L$7</f>
        <v>413</v>
      </c>
      <c r="N37" s="5">
        <f>[1]Sheet1!$M$7</f>
        <v>461</v>
      </c>
      <c r="O37" s="14">
        <f>SUM(C37:N37)</f>
        <v>4710</v>
      </c>
    </row>
    <row r="39" spans="2:17" s="6" customFormat="1" ht="12" x14ac:dyDescent="0.2">
      <c r="B39" s="24" t="s">
        <v>105</v>
      </c>
      <c r="C39" s="41">
        <v>660</v>
      </c>
      <c r="D39" s="41">
        <v>431</v>
      </c>
      <c r="E39" s="41">
        <v>370</v>
      </c>
      <c r="F39" s="41">
        <v>445</v>
      </c>
      <c r="G39" s="41">
        <v>379</v>
      </c>
      <c r="H39" s="41">
        <v>300</v>
      </c>
      <c r="I39" s="41">
        <v>304</v>
      </c>
      <c r="J39" s="41">
        <v>466</v>
      </c>
      <c r="K39" s="41">
        <v>551</v>
      </c>
      <c r="L39" s="41">
        <v>566</v>
      </c>
      <c r="M39" s="41">
        <v>574</v>
      </c>
      <c r="N39" s="6">
        <v>461</v>
      </c>
      <c r="O39" s="7">
        <f t="shared" ref="O39:O44" si="6">SUM(C39:N39)</f>
        <v>5507</v>
      </c>
    </row>
    <row r="40" spans="2:17" s="6" customFormat="1" ht="12" x14ac:dyDescent="0.2">
      <c r="B40" s="24" t="s">
        <v>100</v>
      </c>
      <c r="C40" s="41">
        <v>542</v>
      </c>
      <c r="D40" s="41">
        <v>545</v>
      </c>
      <c r="E40" s="41">
        <v>478</v>
      </c>
      <c r="F40" s="41">
        <v>445</v>
      </c>
      <c r="G40" s="41">
        <v>402</v>
      </c>
      <c r="H40" s="41">
        <v>338</v>
      </c>
      <c r="I40" s="41">
        <v>410</v>
      </c>
      <c r="J40" s="41">
        <v>337</v>
      </c>
      <c r="K40" s="41">
        <v>375</v>
      </c>
      <c r="L40" s="41">
        <v>384</v>
      </c>
      <c r="M40" s="41">
        <v>393</v>
      </c>
      <c r="N40" s="6">
        <f>[2]Usage!$N$34</f>
        <v>477</v>
      </c>
      <c r="O40" s="7">
        <f t="shared" si="6"/>
        <v>5126</v>
      </c>
    </row>
    <row r="41" spans="2:17" s="6" customFormat="1" ht="12" x14ac:dyDescent="0.2">
      <c r="B41" s="24" t="s">
        <v>91</v>
      </c>
      <c r="C41" s="6">
        <v>807</v>
      </c>
      <c r="D41" s="6">
        <v>660</v>
      </c>
      <c r="E41" s="6">
        <v>617</v>
      </c>
      <c r="F41" s="6">
        <v>680</v>
      </c>
      <c r="G41" s="6">
        <v>456</v>
      </c>
      <c r="H41" s="6">
        <v>459</v>
      </c>
      <c r="I41" s="6">
        <v>438</v>
      </c>
      <c r="J41" s="6">
        <v>407</v>
      </c>
      <c r="K41" s="6">
        <v>543</v>
      </c>
      <c r="L41" s="6">
        <v>594</v>
      </c>
      <c r="M41" s="6">
        <v>465</v>
      </c>
      <c r="N41" s="6">
        <v>477</v>
      </c>
      <c r="O41" s="7">
        <f t="shared" si="6"/>
        <v>6603</v>
      </c>
    </row>
    <row r="42" spans="2:17" s="6" customFormat="1" ht="12" x14ac:dyDescent="0.2">
      <c r="B42" s="24" t="s">
        <v>85</v>
      </c>
      <c r="C42" s="7">
        <v>762</v>
      </c>
      <c r="D42" s="7">
        <v>726</v>
      </c>
      <c r="E42" s="7">
        <v>751</v>
      </c>
      <c r="F42" s="7">
        <v>739</v>
      </c>
      <c r="G42" s="7">
        <v>591</v>
      </c>
      <c r="H42" s="7">
        <v>653</v>
      </c>
      <c r="I42" s="7">
        <v>535</v>
      </c>
      <c r="J42" s="7">
        <v>501</v>
      </c>
      <c r="K42" s="7">
        <v>706</v>
      </c>
      <c r="L42" s="7">
        <v>663</v>
      </c>
      <c r="M42" s="7">
        <v>681</v>
      </c>
      <c r="N42" s="7">
        <v>793</v>
      </c>
      <c r="O42" s="7">
        <f t="shared" si="6"/>
        <v>8101</v>
      </c>
    </row>
    <row r="43" spans="2:17" s="6" customFormat="1" ht="12" x14ac:dyDescent="0.2">
      <c r="B43" s="24" t="s">
        <v>77</v>
      </c>
      <c r="C43" s="7">
        <v>588</v>
      </c>
      <c r="D43" s="7">
        <v>573</v>
      </c>
      <c r="E43" s="7">
        <v>552</v>
      </c>
      <c r="F43" s="7">
        <v>521</v>
      </c>
      <c r="G43" s="7">
        <v>509</v>
      </c>
      <c r="H43" s="7">
        <v>493</v>
      </c>
      <c r="I43" s="7">
        <v>453</v>
      </c>
      <c r="J43" s="7">
        <v>484</v>
      </c>
      <c r="K43" s="7">
        <v>676</v>
      </c>
      <c r="L43" s="7">
        <v>594</v>
      </c>
      <c r="M43" s="7">
        <v>615</v>
      </c>
      <c r="N43" s="7">
        <v>661</v>
      </c>
      <c r="O43" s="7">
        <f t="shared" si="6"/>
        <v>6719</v>
      </c>
    </row>
    <row r="44" spans="2:17" s="6" customFormat="1" ht="12" x14ac:dyDescent="0.2">
      <c r="B44" s="24" t="s">
        <v>78</v>
      </c>
      <c r="C44" s="6">
        <v>442</v>
      </c>
      <c r="D44" s="6">
        <v>407</v>
      </c>
      <c r="E44" s="6">
        <v>336</v>
      </c>
      <c r="F44" s="6">
        <v>375</v>
      </c>
      <c r="G44" s="6">
        <v>418</v>
      </c>
      <c r="H44" s="6">
        <v>342</v>
      </c>
      <c r="I44" s="6">
        <v>392</v>
      </c>
      <c r="J44" s="6">
        <v>421</v>
      </c>
      <c r="K44" s="6">
        <v>492</v>
      </c>
      <c r="L44" s="6">
        <v>500</v>
      </c>
      <c r="M44" s="6">
        <v>490</v>
      </c>
      <c r="N44" s="6">
        <v>533</v>
      </c>
      <c r="O44" s="6">
        <f t="shared" si="6"/>
        <v>5148</v>
      </c>
    </row>
    <row r="45" spans="2:17" x14ac:dyDescent="0.25">
      <c r="B45" s="9"/>
    </row>
  </sheetData>
  <pageMargins left="0.7" right="0.7" top="0.75" bottom="0.75" header="0.3" footer="0.3"/>
  <pageSetup scale="77" orientation="landscape" r:id="rId1"/>
  <ignoredErrors>
    <ignoredError sqref="O9:O10 O19 O34 O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AK20" sqref="AK20"/>
    </sheetView>
  </sheetViews>
  <sheetFormatPr defaultRowHeight="15" x14ac:dyDescent="0.25"/>
  <cols>
    <col min="1" max="1" width="5.5703125" customWidth="1"/>
    <col min="2" max="2" width="33" customWidth="1"/>
    <col min="3" max="3" width="1.7109375" style="10" customWidth="1"/>
    <col min="4" max="4" width="5.28515625" customWidth="1"/>
    <col min="5" max="5" width="7.5703125" customWidth="1"/>
    <col min="6" max="6" width="1.5703125" style="10" customWidth="1"/>
    <col min="7" max="7" width="6.28515625" customWidth="1"/>
    <col min="8" max="8" width="8.5703125" customWidth="1"/>
    <col min="9" max="9" width="1.5703125" style="10" customWidth="1"/>
    <col min="10" max="10" width="6.5703125" customWidth="1"/>
    <col min="11" max="11" width="8.85546875" customWidth="1"/>
    <col min="12" max="12" width="1.28515625" style="10" customWidth="1"/>
    <col min="13" max="13" width="6" customWidth="1"/>
    <col min="14" max="14" width="8.28515625" customWidth="1"/>
    <col min="15" max="15" width="1.28515625" style="10" customWidth="1"/>
    <col min="16" max="16" width="6.5703125" customWidth="1"/>
    <col min="17" max="17" width="8.85546875" customWidth="1"/>
    <col min="18" max="18" width="1.42578125" style="10" customWidth="1"/>
    <col min="19" max="19" width="5.85546875" style="9" customWidth="1"/>
    <col min="20" max="20" width="8.140625" style="9" customWidth="1"/>
    <col min="21" max="21" width="1.42578125" style="10" customWidth="1"/>
    <col min="22" max="22" width="5.85546875" style="9" customWidth="1"/>
    <col min="23" max="23" width="8.140625" style="9" customWidth="1"/>
    <col min="24" max="24" width="1.5703125" style="10" customWidth="1"/>
    <col min="25" max="25" width="5.5703125" style="9" customWidth="1"/>
    <col min="26" max="26" width="7.85546875" style="9" customWidth="1"/>
    <col min="27" max="27" width="1.7109375" style="10" customWidth="1"/>
    <col min="28" max="28" width="6.5703125" style="9" customWidth="1"/>
    <col min="29" max="29" width="9.140625" style="9" customWidth="1"/>
    <col min="30" max="30" width="1.5703125" style="10" customWidth="1"/>
    <col min="31" max="31" width="6" style="13" customWidth="1"/>
    <col min="32" max="32" width="8.28515625" style="13" customWidth="1"/>
    <col min="33" max="33" width="1.85546875" style="10" customWidth="1"/>
    <col min="34" max="34" width="6.42578125" style="9" customWidth="1"/>
    <col min="35" max="35" width="8.7109375" style="9" customWidth="1"/>
    <col min="36" max="36" width="1.85546875" style="10" customWidth="1"/>
    <col min="37" max="37" width="5.85546875" style="9" customWidth="1"/>
    <col min="38" max="38" width="8.140625" style="9" customWidth="1"/>
    <col min="39" max="39" width="7.28515625" customWidth="1"/>
  </cols>
  <sheetData>
    <row r="1" spans="1:39" ht="14.25" x14ac:dyDescent="0.25">
      <c r="D1" t="s">
        <v>28</v>
      </c>
      <c r="E1" t="s">
        <v>29</v>
      </c>
      <c r="G1" t="s">
        <v>30</v>
      </c>
      <c r="H1" t="s">
        <v>31</v>
      </c>
      <c r="J1" t="s">
        <v>32</v>
      </c>
      <c r="K1" t="s">
        <v>33</v>
      </c>
      <c r="M1" t="s">
        <v>34</v>
      </c>
      <c r="N1" t="s">
        <v>35</v>
      </c>
      <c r="P1" t="s">
        <v>36</v>
      </c>
      <c r="Q1" t="s">
        <v>37</v>
      </c>
      <c r="S1" s="9" t="s">
        <v>38</v>
      </c>
      <c r="T1" s="9" t="s">
        <v>42</v>
      </c>
      <c r="V1" s="9" t="s">
        <v>45</v>
      </c>
      <c r="W1" s="9" t="s">
        <v>43</v>
      </c>
      <c r="Y1" s="9" t="s">
        <v>44</v>
      </c>
      <c r="Z1" s="9" t="s">
        <v>46</v>
      </c>
      <c r="AB1" s="9" t="s">
        <v>47</v>
      </c>
      <c r="AC1" s="9" t="s">
        <v>48</v>
      </c>
      <c r="AE1" s="13" t="s">
        <v>49</v>
      </c>
      <c r="AF1" s="13" t="s">
        <v>50</v>
      </c>
      <c r="AH1" s="9" t="s">
        <v>51</v>
      </c>
      <c r="AI1" s="9" t="s">
        <v>52</v>
      </c>
      <c r="AK1" s="9" t="s">
        <v>53</v>
      </c>
      <c r="AL1" s="9" t="s">
        <v>54</v>
      </c>
    </row>
    <row r="2" spans="1:39" ht="14.25" x14ac:dyDescent="0.25">
      <c r="A2" s="2" t="s">
        <v>27</v>
      </c>
      <c r="B2" s="2"/>
    </row>
    <row r="3" spans="1:39" ht="14.25" x14ac:dyDescent="0.25">
      <c r="B3" s="2" t="s">
        <v>19</v>
      </c>
      <c r="D3" s="3"/>
    </row>
    <row r="4" spans="1:39" ht="14.25" x14ac:dyDescent="0.25">
      <c r="B4" s="8" t="s">
        <v>79</v>
      </c>
      <c r="D4" s="9" t="str">
        <f>[3]Sheet1!$B$4</f>
        <v>n/a</v>
      </c>
      <c r="E4" s="9">
        <f>[3]Sheet1!$B$5</f>
        <v>0</v>
      </c>
      <c r="F4" s="12"/>
      <c r="G4" s="9">
        <f>[3]Sheet1!$C$4</f>
        <v>1</v>
      </c>
      <c r="H4" s="9">
        <f>[3]Sheet1!$C$5</f>
        <v>21</v>
      </c>
      <c r="I4" s="12"/>
      <c r="J4" s="9">
        <f>[3]Sheet1!$D$4</f>
        <v>1</v>
      </c>
      <c r="K4" s="9">
        <f>[3]Sheet1!$D$5</f>
        <v>15</v>
      </c>
      <c r="L4" s="12"/>
      <c r="M4" s="9">
        <f>[3]Sheet1!$E$4</f>
        <v>1</v>
      </c>
      <c r="N4" s="9">
        <f>[3]Sheet1!$E$5</f>
        <v>14</v>
      </c>
      <c r="O4" s="12"/>
      <c r="P4" s="9">
        <f>[3]Sheet1!$F$4</f>
        <v>1</v>
      </c>
      <c r="Q4" s="9">
        <f>[3]Sheet1!$F$5</f>
        <v>9</v>
      </c>
      <c r="R4" s="11"/>
      <c r="S4" s="9">
        <f>[3]Sheet1!$G$4</f>
        <v>1</v>
      </c>
      <c r="T4" s="9">
        <f>[3]Sheet1!$G$5</f>
        <v>20</v>
      </c>
      <c r="U4" s="11"/>
      <c r="V4" s="9">
        <f>[3]Sheet1!$H$4</f>
        <v>1</v>
      </c>
      <c r="W4" s="9">
        <f>[3]Sheet1!$H$5</f>
        <v>23</v>
      </c>
      <c r="X4" s="11"/>
      <c r="Y4" s="9">
        <f>[3]Sheet1!$I$4</f>
        <v>1</v>
      </c>
      <c r="Z4" s="9">
        <f>[3]Sheet1!$I$5</f>
        <v>20</v>
      </c>
      <c r="AA4" s="11"/>
      <c r="AB4" s="9">
        <f>[3]Sheet1!$J$4</f>
        <v>1</v>
      </c>
      <c r="AC4" s="9">
        <f>[3]Sheet1!$J$5</f>
        <v>23</v>
      </c>
      <c r="AD4" s="11"/>
      <c r="AE4" s="9">
        <f>[3]Sheet1!$K$4</f>
        <v>1</v>
      </c>
      <c r="AF4" s="9">
        <f>[3]Sheet1!$K$5</f>
        <v>21</v>
      </c>
      <c r="AG4" s="11"/>
      <c r="AH4" s="9">
        <f>[3]Sheet1!$L$4</f>
        <v>1</v>
      </c>
      <c r="AI4" s="9">
        <f>[3]Sheet1!$L$5</f>
        <v>18</v>
      </c>
      <c r="AJ4" s="11"/>
      <c r="AK4" s="9">
        <f>[3]Sheet1!$M$4</f>
        <v>1</v>
      </c>
      <c r="AL4" s="9">
        <f>[3]Sheet1!$M$5</f>
        <v>27</v>
      </c>
      <c r="AM4" s="8"/>
    </row>
    <row r="5" spans="1:39" ht="14.25" x14ac:dyDescent="0.25">
      <c r="B5" t="s">
        <v>72</v>
      </c>
      <c r="D5" s="9">
        <f>[3]Sheet1!$B$9</f>
        <v>4</v>
      </c>
      <c r="E5" s="9">
        <f>[3]Sheet1!$B$10</f>
        <v>27</v>
      </c>
      <c r="F5" s="12"/>
      <c r="G5" s="9">
        <f>[3]Sheet1!$C$9</f>
        <v>4</v>
      </c>
      <c r="H5" s="9">
        <f>[3]Sheet1!$C$10</f>
        <v>25</v>
      </c>
      <c r="I5" s="12"/>
      <c r="J5" s="9">
        <f>[3]Sheet1!$D$9</f>
        <v>4</v>
      </c>
      <c r="K5" s="9">
        <f>[3]Sheet1!$D$10</f>
        <v>25</v>
      </c>
      <c r="L5" s="12"/>
      <c r="M5" s="9">
        <f>[3]Sheet1!$E$9</f>
        <v>4</v>
      </c>
      <c r="N5" s="9">
        <f>[3]Sheet1!$E$10</f>
        <v>27</v>
      </c>
      <c r="O5" s="12"/>
      <c r="P5" s="9">
        <f>[3]Sheet1!$F$9</f>
        <v>4</v>
      </c>
      <c r="Q5" s="9">
        <f>[3]Sheet1!$F$10</f>
        <v>34</v>
      </c>
      <c r="R5" s="11"/>
      <c r="S5" s="9">
        <f>[3]Sheet1!$G$9</f>
        <v>4</v>
      </c>
      <c r="T5" s="9">
        <f>[3]Sheet1!$G$10</f>
        <v>30</v>
      </c>
      <c r="U5" s="11"/>
      <c r="V5" s="9">
        <f>[3]Sheet1!$H$9</f>
        <v>5</v>
      </c>
      <c r="W5" s="9">
        <f>[3]Sheet1!$H$10</f>
        <v>43</v>
      </c>
      <c r="X5" s="11"/>
      <c r="Y5" s="9">
        <f>[3]Sheet1!$I$9</f>
        <v>4</v>
      </c>
      <c r="Z5" s="9">
        <f>[3]Sheet1!$I$10</f>
        <v>43</v>
      </c>
      <c r="AA5" s="11"/>
      <c r="AB5" s="9">
        <f>[3]Sheet1!$J$9</f>
        <v>4</v>
      </c>
      <c r="AC5" s="9">
        <f>[3]Sheet1!$J$10</f>
        <v>34</v>
      </c>
      <c r="AD5" s="11"/>
      <c r="AE5" s="9">
        <f>[3]Sheet1!$K$9</f>
        <v>4</v>
      </c>
      <c r="AF5" s="9">
        <f>[3]Sheet1!$K$10</f>
        <v>36</v>
      </c>
      <c r="AG5" s="11"/>
      <c r="AH5" s="9">
        <f>[3]Sheet1!$L$9</f>
        <v>5</v>
      </c>
      <c r="AI5" s="9">
        <f>[3]Sheet1!$L$10</f>
        <v>47</v>
      </c>
      <c r="AJ5" s="11"/>
      <c r="AK5" s="9">
        <f>[3]Sheet1!$M$9</f>
        <v>0</v>
      </c>
      <c r="AL5" s="9">
        <f>[3]Sheet1!$M$10</f>
        <v>0</v>
      </c>
      <c r="AM5" s="8"/>
    </row>
    <row r="6" spans="1:39" ht="14.25" x14ac:dyDescent="0.25">
      <c r="B6" t="s">
        <v>39</v>
      </c>
      <c r="D6" s="9">
        <f>[3]Sheet1!$B$19</f>
        <v>1</v>
      </c>
      <c r="E6" s="9">
        <f>[3]Sheet1!$B$20</f>
        <v>32</v>
      </c>
      <c r="F6" s="12"/>
      <c r="G6" s="9">
        <f>[3]Sheet1!$C$19</f>
        <v>1</v>
      </c>
      <c r="H6" s="9">
        <f>[3]Sheet1!$C$20</f>
        <v>58</v>
      </c>
      <c r="I6" s="12"/>
      <c r="J6" s="9">
        <f>[3]Sheet1!$D$19</f>
        <v>1</v>
      </c>
      <c r="K6" s="9">
        <f>[3]Sheet1!$D$20</f>
        <v>2</v>
      </c>
      <c r="L6" s="12"/>
      <c r="M6" s="9">
        <f>[3]Sheet1!$E$19</f>
        <v>2</v>
      </c>
      <c r="N6" s="9">
        <f>[3]Sheet1!$E$20</f>
        <v>21</v>
      </c>
      <c r="O6" s="12"/>
      <c r="P6" s="9">
        <f>[3]Sheet1!$F$19</f>
        <v>0</v>
      </c>
      <c r="Q6" s="9">
        <f>[3]Sheet1!$F$20</f>
        <v>0</v>
      </c>
      <c r="R6" s="11"/>
      <c r="S6" s="9">
        <f>[3]Sheet1!$G$19</f>
        <v>1</v>
      </c>
      <c r="T6" s="9">
        <f>[3]Sheet1!$G$20</f>
        <v>10</v>
      </c>
      <c r="U6" s="11"/>
      <c r="V6" s="9">
        <f>[3]Sheet1!$H$19</f>
        <v>1</v>
      </c>
      <c r="W6" s="9">
        <f>[3]Sheet1!$H$20</f>
        <v>2</v>
      </c>
      <c r="X6" s="11"/>
      <c r="Y6" s="9">
        <f>[3]Sheet1!$I$19</f>
        <v>1</v>
      </c>
      <c r="Z6" s="9">
        <f>[3]Sheet1!$I$20</f>
        <v>0</v>
      </c>
      <c r="AA6" s="11"/>
      <c r="AB6" s="9">
        <f>[3]Sheet1!$J$19</f>
        <v>1</v>
      </c>
      <c r="AC6" s="9">
        <f>[3]Sheet1!$J$20</f>
        <v>6</v>
      </c>
      <c r="AD6" s="11"/>
      <c r="AE6" s="9">
        <f>[3]Sheet1!$K$19</f>
        <v>1</v>
      </c>
      <c r="AF6" s="9">
        <f>[3]Sheet1!$K$20</f>
        <v>1</v>
      </c>
      <c r="AG6" s="11"/>
      <c r="AH6" s="9">
        <f>[3]Sheet1!$L$19</f>
        <v>0</v>
      </c>
      <c r="AI6" s="9">
        <f>[3]Sheet1!$L$20</f>
        <v>0</v>
      </c>
      <c r="AJ6" s="11"/>
      <c r="AK6" s="9">
        <f>[3]Sheet1!$M$19</f>
        <v>0</v>
      </c>
      <c r="AL6" s="9">
        <f>[3]Sheet1!$M$20</f>
        <v>0</v>
      </c>
    </row>
    <row r="7" spans="1:39" ht="14.25" x14ac:dyDescent="0.25">
      <c r="B7" s="3" t="s">
        <v>80</v>
      </c>
      <c r="D7" s="9">
        <f>[3]Sheet1!$B$14</f>
        <v>4</v>
      </c>
      <c r="E7" s="9">
        <f>[3]Sheet1!$B$15</f>
        <v>18</v>
      </c>
      <c r="F7" s="12"/>
      <c r="G7" s="9">
        <f>[3]Sheet1!$C$14</f>
        <v>5</v>
      </c>
      <c r="H7" s="9">
        <f>[3]Sheet1!$C$15</f>
        <v>29</v>
      </c>
      <c r="I7" s="12"/>
      <c r="J7" s="9">
        <f>[3]Sheet1!$D$14</f>
        <v>4</v>
      </c>
      <c r="K7" s="9">
        <f>[3]Sheet1!$D$15</f>
        <v>21</v>
      </c>
      <c r="L7" s="12"/>
      <c r="M7" s="9">
        <f>[3]Sheet1!$E$14</f>
        <v>4</v>
      </c>
      <c r="N7" s="9">
        <f>[3]Sheet1!$E$15</f>
        <v>28</v>
      </c>
      <c r="O7" s="12"/>
      <c r="P7" s="9">
        <f>[3]Sheet1!$F$14</f>
        <v>4</v>
      </c>
      <c r="Q7" s="9">
        <f>[3]Sheet1!$F$15</f>
        <v>23</v>
      </c>
      <c r="R7" s="11"/>
      <c r="S7" s="9">
        <f>[3]Sheet1!$G$14</f>
        <v>3</v>
      </c>
      <c r="T7" s="9">
        <f>[3]Sheet1!$G$15</f>
        <v>20</v>
      </c>
      <c r="U7" s="11"/>
      <c r="V7" s="9">
        <f>[3]Sheet1!$H$14</f>
        <v>4</v>
      </c>
      <c r="W7" s="9">
        <f>[3]Sheet1!$H$15</f>
        <v>29</v>
      </c>
      <c r="X7" s="11"/>
      <c r="Y7" s="9">
        <f>[3]Sheet1!$I$14</f>
        <v>4</v>
      </c>
      <c r="Z7" s="9">
        <f>[3]Sheet1!$I$15</f>
        <v>32</v>
      </c>
      <c r="AA7" s="11"/>
      <c r="AB7" s="9">
        <f>[3]Sheet1!$J$14</f>
        <v>5</v>
      </c>
      <c r="AC7" s="9">
        <f>[3]Sheet1!$J$15</f>
        <v>27</v>
      </c>
      <c r="AD7" s="11"/>
      <c r="AE7" s="9">
        <f>[3]Sheet1!$K$14</f>
        <v>4</v>
      </c>
      <c r="AF7" s="9">
        <f>[3]Sheet1!$K$15</f>
        <v>24</v>
      </c>
      <c r="AG7" s="11"/>
      <c r="AH7" s="9">
        <f>[3]Sheet1!$L$14</f>
        <v>5</v>
      </c>
      <c r="AI7" s="9">
        <f>[3]Sheet1!$L$15</f>
        <v>21</v>
      </c>
      <c r="AJ7" s="11"/>
      <c r="AK7" s="9">
        <f>[3]Sheet1!$M$14</f>
        <v>4</v>
      </c>
      <c r="AL7" s="9">
        <f>[3]Sheet1!$M$15</f>
        <v>23</v>
      </c>
    </row>
    <row r="8" spans="1:39" ht="14.25" x14ac:dyDescent="0.25">
      <c r="B8" t="s">
        <v>75</v>
      </c>
      <c r="D8" s="9">
        <f>[3]Sheet1!$B$24</f>
        <v>0</v>
      </c>
      <c r="E8" s="9">
        <f>[3]Sheet1!$B$25</f>
        <v>0</v>
      </c>
      <c r="F8" s="12"/>
      <c r="G8" s="9">
        <f>[3]Sheet1!$C$24</f>
        <v>0</v>
      </c>
      <c r="H8" s="9">
        <f>[3]Sheet1!$C$25</f>
        <v>0</v>
      </c>
      <c r="I8" s="12"/>
      <c r="J8" s="9">
        <f>[3]Sheet1!$D$24</f>
        <v>0</v>
      </c>
      <c r="K8" s="9">
        <f>[3]Sheet1!$D$25</f>
        <v>0</v>
      </c>
      <c r="L8" s="12"/>
      <c r="M8" s="9">
        <f>[3]Sheet1!$E$24</f>
        <v>0</v>
      </c>
      <c r="N8" s="9">
        <f>[3]Sheet1!$E$25</f>
        <v>0</v>
      </c>
      <c r="O8" s="12"/>
      <c r="P8" s="9">
        <f>[3]Sheet1!$F$24</f>
        <v>0</v>
      </c>
      <c r="Q8" s="9">
        <f>[3]Sheet1!$F$25</f>
        <v>0</v>
      </c>
      <c r="R8" s="11"/>
      <c r="S8" s="9">
        <f>[3]Sheet1!$G$24</f>
        <v>0</v>
      </c>
      <c r="T8" s="9">
        <f>[3]Sheet1!$G$25</f>
        <v>0</v>
      </c>
      <c r="U8" s="11"/>
      <c r="V8" s="9">
        <f>[3]Sheet1!$H$24</f>
        <v>0</v>
      </c>
      <c r="W8" s="9">
        <f>[3]Sheet1!$H$25</f>
        <v>0</v>
      </c>
      <c r="X8" s="11"/>
      <c r="Y8" s="9">
        <f>[3]Sheet1!$I$24</f>
        <v>0</v>
      </c>
      <c r="Z8" s="9">
        <f>[3]Sheet1!$I$25</f>
        <v>0</v>
      </c>
      <c r="AA8" s="11"/>
      <c r="AB8" s="9">
        <f>[3]Sheet1!$J$24</f>
        <v>0</v>
      </c>
      <c r="AC8" s="9">
        <f>[3]Sheet1!$J$25</f>
        <v>0</v>
      </c>
      <c r="AD8" s="11"/>
      <c r="AE8" s="9">
        <f>[3]Sheet1!$K$24</f>
        <v>2</v>
      </c>
      <c r="AF8" s="9">
        <f>[3]Sheet1!$K$25</f>
        <v>408</v>
      </c>
      <c r="AG8" s="11"/>
      <c r="AH8" s="9">
        <f>[3]Sheet1!$L$24</f>
        <v>0</v>
      </c>
      <c r="AI8" s="9">
        <f>[3]Sheet1!$L$25</f>
        <v>0</v>
      </c>
      <c r="AJ8" s="11"/>
      <c r="AK8" s="9">
        <f>[3]Sheet1!$M$24</f>
        <v>0</v>
      </c>
      <c r="AL8" s="9">
        <f>[3]Sheet1!$M$25</f>
        <v>0</v>
      </c>
    </row>
    <row r="9" spans="1:39" ht="14.25" x14ac:dyDescent="0.25">
      <c r="B9" t="s">
        <v>40</v>
      </c>
      <c r="D9" s="9">
        <f>[3]Sheet1!$B$29</f>
        <v>7</v>
      </c>
      <c r="E9" s="9">
        <f>[3]Sheet1!$B$30</f>
        <v>150</v>
      </c>
      <c r="F9" s="12"/>
      <c r="G9" s="9">
        <f>[3]Sheet1!$C$29</f>
        <v>9</v>
      </c>
      <c r="H9" s="9">
        <f>[3]Sheet1!$C$30</f>
        <v>400</v>
      </c>
      <c r="I9" s="12"/>
      <c r="J9" s="9">
        <f>[3]Sheet1!$D$29</f>
        <v>6</v>
      </c>
      <c r="K9" s="9">
        <f>[3]Sheet1!$D$30</f>
        <v>70</v>
      </c>
      <c r="L9" s="12"/>
      <c r="M9" s="9">
        <f>[3]Sheet1!$E$29</f>
        <v>3</v>
      </c>
      <c r="N9" s="9">
        <f>[3]Sheet1!$E$30</f>
        <v>42</v>
      </c>
      <c r="O9" s="12"/>
      <c r="P9" s="9">
        <f>[3]Sheet1!$F$29</f>
        <v>3</v>
      </c>
      <c r="Q9" s="9">
        <f>[3]Sheet1!$F$30</f>
        <v>59</v>
      </c>
      <c r="R9" s="11"/>
      <c r="S9" s="9">
        <f>[3]Sheet1!$G$29</f>
        <v>3</v>
      </c>
      <c r="T9" s="9">
        <f>[3]Sheet1!$G$30</f>
        <v>59</v>
      </c>
      <c r="U9" s="11"/>
      <c r="V9" s="9">
        <f>[3]Sheet1!$H$29</f>
        <v>2</v>
      </c>
      <c r="W9" s="9">
        <f>[3]Sheet1!$H$30</f>
        <v>28</v>
      </c>
      <c r="X9" s="11"/>
      <c r="Y9" s="9">
        <f>[3]Sheet1!$I$29</f>
        <v>3</v>
      </c>
      <c r="Z9" s="9">
        <f>[3]Sheet1!$I$30</f>
        <v>48</v>
      </c>
      <c r="AA9" s="11"/>
      <c r="AB9" s="9">
        <f>[3]Sheet1!$J$29</f>
        <v>2</v>
      </c>
      <c r="AC9" s="9">
        <f>[3]Sheet1!$J$30</f>
        <v>18</v>
      </c>
      <c r="AD9" s="11"/>
      <c r="AE9" s="9">
        <f>[3]Sheet1!$K$29</f>
        <v>5</v>
      </c>
      <c r="AF9" s="9">
        <f>[3]Sheet1!$K$30</f>
        <v>67</v>
      </c>
      <c r="AG9" s="11"/>
      <c r="AH9" s="9">
        <f>[3]Sheet1!$L$29</f>
        <v>2</v>
      </c>
      <c r="AI9" s="9">
        <f>[3]Sheet1!$L$30</f>
        <v>28</v>
      </c>
      <c r="AJ9" s="11"/>
      <c r="AK9" s="9">
        <f>[3]Sheet1!$M$29</f>
        <v>6</v>
      </c>
      <c r="AL9" s="9">
        <f>[3]Sheet1!$M$30</f>
        <v>98</v>
      </c>
    </row>
    <row r="10" spans="1:39" ht="14.25" x14ac:dyDescent="0.25">
      <c r="B10" t="s">
        <v>81</v>
      </c>
      <c r="D10" s="26">
        <f>SUM(D4:D9)</f>
        <v>16</v>
      </c>
      <c r="E10" s="26">
        <f>SUM(E3:E9)</f>
        <v>227</v>
      </c>
      <c r="F10" s="12"/>
      <c r="G10" s="26">
        <f>SUM(G4:G9)</f>
        <v>20</v>
      </c>
      <c r="H10" s="26">
        <f>SUM(H4:H9)</f>
        <v>533</v>
      </c>
      <c r="I10" s="12"/>
      <c r="J10" s="26">
        <f>SUM(J4:J9)</f>
        <v>16</v>
      </c>
      <c r="K10" s="26">
        <f>SUM(K4:K9)</f>
        <v>133</v>
      </c>
      <c r="L10" s="12"/>
      <c r="M10" s="26">
        <f>SUM(M4:M9)</f>
        <v>14</v>
      </c>
      <c r="N10" s="26">
        <f>SUM(N4:N9)</f>
        <v>132</v>
      </c>
      <c r="O10" s="12"/>
      <c r="P10" s="26">
        <f>SUM(P4:P9)</f>
        <v>12</v>
      </c>
      <c r="Q10" s="26">
        <f>SUM(Q4:Q9)</f>
        <v>125</v>
      </c>
      <c r="S10" s="26">
        <f>SUM(S4:S9)</f>
        <v>12</v>
      </c>
      <c r="T10" s="26">
        <f>SUM(T4:T9)</f>
        <v>139</v>
      </c>
      <c r="V10" s="26">
        <f>SUM(V4:V9)</f>
        <v>13</v>
      </c>
      <c r="W10" s="26">
        <f>SUM(W4:W9)</f>
        <v>125</v>
      </c>
      <c r="Y10" s="26">
        <f>SUM(Y4:Y9)</f>
        <v>13</v>
      </c>
      <c r="Z10" s="26">
        <f>SUM(Z4:Z9)</f>
        <v>143</v>
      </c>
      <c r="AB10" s="26">
        <f>SUM(AB4:AB9)</f>
        <v>13</v>
      </c>
      <c r="AC10" s="26">
        <f>SUM(AC4:AC9)</f>
        <v>108</v>
      </c>
      <c r="AE10" s="27">
        <f>SUM(AE4:AE9)</f>
        <v>17</v>
      </c>
      <c r="AF10" s="27">
        <f>SUM(AF4:AF9)</f>
        <v>557</v>
      </c>
      <c r="AH10" s="27">
        <f>SUM(AH4:AH9)</f>
        <v>13</v>
      </c>
      <c r="AI10" s="27">
        <f>SUM(AI4:AI9)</f>
        <v>114</v>
      </c>
      <c r="AK10" s="27">
        <f>SUM(AK4:AK9)</f>
        <v>11</v>
      </c>
      <c r="AL10" s="27">
        <f>SUM(AL4:AL9)</f>
        <v>148</v>
      </c>
    </row>
    <row r="11" spans="1:39" s="10" customFormat="1" ht="9" customHeight="1" x14ac:dyDescent="0.25"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S11" s="12"/>
      <c r="T11" s="12"/>
      <c r="V11" s="12"/>
      <c r="W11" s="12"/>
      <c r="Y11" s="12"/>
      <c r="Z11" s="12"/>
      <c r="AB11" s="12"/>
      <c r="AC11" s="12"/>
      <c r="AE11" s="12"/>
      <c r="AF11" s="12"/>
      <c r="AH11" s="12"/>
      <c r="AI11" s="12"/>
      <c r="AK11" s="12"/>
      <c r="AL11" s="12"/>
    </row>
    <row r="12" spans="1:39" ht="14.25" x14ac:dyDescent="0.25">
      <c r="B12" s="2" t="s">
        <v>20</v>
      </c>
      <c r="D12" s="9"/>
      <c r="E12" s="9"/>
      <c r="F12" s="12"/>
      <c r="G12" s="9"/>
      <c r="H12" s="9"/>
      <c r="I12" s="12"/>
      <c r="J12" s="9"/>
      <c r="K12" s="9"/>
      <c r="L12" s="12"/>
      <c r="M12" s="9"/>
      <c r="N12" s="9"/>
      <c r="O12" s="12"/>
      <c r="P12" s="9"/>
      <c r="Q12" s="9"/>
    </row>
    <row r="13" spans="1:39" ht="14.25" x14ac:dyDescent="0.25">
      <c r="B13" t="s">
        <v>41</v>
      </c>
      <c r="D13" s="9">
        <v>9</v>
      </c>
      <c r="E13" s="9">
        <v>317</v>
      </c>
      <c r="F13" s="12"/>
      <c r="G13" s="9">
        <v>8</v>
      </c>
      <c r="H13" s="9">
        <v>247</v>
      </c>
      <c r="I13" s="12"/>
      <c r="J13" s="9">
        <v>8</v>
      </c>
      <c r="K13" s="9">
        <v>271</v>
      </c>
      <c r="L13" s="12"/>
      <c r="M13">
        <v>9</v>
      </c>
      <c r="N13">
        <v>258</v>
      </c>
      <c r="O13" s="12"/>
      <c r="P13" s="9">
        <v>7</v>
      </c>
      <c r="Q13" s="9">
        <v>144</v>
      </c>
      <c r="R13" s="11"/>
      <c r="S13" s="9">
        <v>7</v>
      </c>
      <c r="T13" s="9">
        <v>156</v>
      </c>
      <c r="U13" s="11"/>
      <c r="V13" s="9">
        <v>8</v>
      </c>
      <c r="W13" s="9">
        <v>167</v>
      </c>
      <c r="X13" s="11"/>
      <c r="Y13" s="9">
        <v>7</v>
      </c>
      <c r="Z13" s="9">
        <v>180</v>
      </c>
      <c r="AA13" s="11"/>
      <c r="AB13" s="9">
        <v>9</v>
      </c>
      <c r="AC13" s="9">
        <v>240</v>
      </c>
      <c r="AD13" s="11"/>
      <c r="AE13" s="13">
        <v>9</v>
      </c>
      <c r="AF13" s="13">
        <v>328</v>
      </c>
      <c r="AG13" s="11"/>
      <c r="AH13" s="9">
        <v>9</v>
      </c>
      <c r="AI13" s="9">
        <v>214</v>
      </c>
      <c r="AJ13" s="11"/>
      <c r="AK13" s="9">
        <v>8</v>
      </c>
      <c r="AL13" s="9">
        <v>247</v>
      </c>
      <c r="AM13" s="8"/>
    </row>
    <row r="14" spans="1:39" x14ac:dyDescent="0.25">
      <c r="B14" t="s">
        <v>101</v>
      </c>
      <c r="D14" s="9">
        <v>3</v>
      </c>
      <c r="E14" s="9">
        <f>36+14</f>
        <v>50</v>
      </c>
      <c r="F14" s="12"/>
      <c r="G14" s="9"/>
      <c r="H14" s="9"/>
      <c r="I14" s="12"/>
      <c r="J14" s="9"/>
      <c r="K14" s="9"/>
      <c r="L14" s="12"/>
      <c r="M14" s="9"/>
      <c r="N14" s="9"/>
      <c r="O14" s="12"/>
      <c r="P14" s="9"/>
      <c r="Q14" s="9"/>
      <c r="R14" s="11"/>
      <c r="U14" s="11"/>
      <c r="X14" s="11"/>
      <c r="AA14" s="11"/>
      <c r="AB14" s="9">
        <v>1</v>
      </c>
      <c r="AC14" s="9">
        <v>22</v>
      </c>
      <c r="AD14" s="11"/>
      <c r="AG14" s="11"/>
      <c r="AJ14" s="11"/>
      <c r="AK14" s="9">
        <v>1</v>
      </c>
      <c r="AL14" s="9">
        <v>16</v>
      </c>
      <c r="AM14" s="8"/>
    </row>
    <row r="15" spans="1:39" x14ac:dyDescent="0.25">
      <c r="B15" t="s">
        <v>102</v>
      </c>
      <c r="D15" s="9"/>
      <c r="E15" s="9"/>
      <c r="F15" s="12"/>
      <c r="G15" s="9"/>
      <c r="H15" s="9"/>
      <c r="I15" s="12"/>
      <c r="J15" s="9"/>
      <c r="K15" s="9"/>
      <c r="L15" s="12"/>
      <c r="M15" s="9"/>
      <c r="N15" s="9"/>
      <c r="O15" s="12"/>
      <c r="P15" s="9"/>
      <c r="Q15" s="9"/>
      <c r="R15" s="11"/>
      <c r="U15" s="11"/>
      <c r="X15" s="11"/>
      <c r="Y15"/>
      <c r="Z15"/>
      <c r="AA15" s="11"/>
      <c r="AD15" s="11"/>
      <c r="AG15" s="11"/>
      <c r="AJ15" s="11"/>
      <c r="AM15" s="8"/>
    </row>
    <row r="16" spans="1:39" x14ac:dyDescent="0.25">
      <c r="B16" t="s">
        <v>73</v>
      </c>
      <c r="D16" s="9"/>
      <c r="E16" s="9"/>
      <c r="F16" s="12"/>
      <c r="G16" s="9"/>
      <c r="H16" s="9"/>
      <c r="I16" s="12"/>
      <c r="J16" s="9">
        <v>1</v>
      </c>
      <c r="K16" s="9">
        <v>34</v>
      </c>
      <c r="L16" s="12"/>
      <c r="M16" s="9">
        <v>1</v>
      </c>
      <c r="N16" s="9">
        <v>72</v>
      </c>
      <c r="O16" s="12"/>
      <c r="P16" s="9"/>
      <c r="Q16" s="9"/>
      <c r="R16" s="11"/>
      <c r="U16" s="11"/>
      <c r="X16" s="11"/>
      <c r="Y16" s="9">
        <v>1</v>
      </c>
      <c r="Z16" s="9">
        <v>60</v>
      </c>
      <c r="AA16" s="11"/>
      <c r="AB16" s="9">
        <v>1</v>
      </c>
      <c r="AC16" s="9">
        <v>85</v>
      </c>
      <c r="AD16" s="11"/>
      <c r="AE16" s="13">
        <v>1</v>
      </c>
      <c r="AF16" s="13">
        <v>92</v>
      </c>
      <c r="AG16" s="11"/>
      <c r="AH16" s="9">
        <v>1</v>
      </c>
      <c r="AI16" s="9">
        <v>86</v>
      </c>
      <c r="AJ16" s="11"/>
      <c r="AM16" s="8"/>
    </row>
    <row r="17" spans="2:39" x14ac:dyDescent="0.25">
      <c r="B17" t="s">
        <v>68</v>
      </c>
      <c r="D17" s="9"/>
      <c r="E17" s="9"/>
      <c r="F17" s="12"/>
      <c r="G17" s="9">
        <v>1</v>
      </c>
      <c r="H17" s="9">
        <v>276</v>
      </c>
      <c r="I17" s="12"/>
      <c r="J17" s="9"/>
      <c r="K17" s="9"/>
      <c r="L17" s="12"/>
      <c r="M17" s="9"/>
      <c r="N17" s="9"/>
      <c r="O17" s="12"/>
      <c r="P17" s="9"/>
      <c r="Q17" s="9"/>
      <c r="R17" s="11"/>
      <c r="U17" s="11"/>
      <c r="X17" s="11"/>
      <c r="Y17"/>
      <c r="Z17"/>
      <c r="AA17" s="11"/>
      <c r="AD17" s="11"/>
      <c r="AG17" s="11"/>
      <c r="AJ17" s="11"/>
      <c r="AK17" s="9">
        <v>4</v>
      </c>
      <c r="AL17" s="9">
        <v>140</v>
      </c>
      <c r="AM17" s="8"/>
    </row>
    <row r="18" spans="2:39" x14ac:dyDescent="0.25">
      <c r="B18" t="s">
        <v>74</v>
      </c>
      <c r="D18" s="9"/>
      <c r="E18" s="9"/>
      <c r="F18" s="12"/>
      <c r="G18" s="9"/>
      <c r="H18" s="9"/>
      <c r="I18" s="12"/>
      <c r="J18" s="9">
        <v>1</v>
      </c>
      <c r="K18" s="9">
        <v>18</v>
      </c>
      <c r="L18" s="12"/>
      <c r="M18" s="9">
        <v>2</v>
      </c>
      <c r="N18" s="9">
        <v>36</v>
      </c>
      <c r="O18" s="12"/>
      <c r="P18" s="9">
        <v>1</v>
      </c>
      <c r="Q18" s="9">
        <v>18</v>
      </c>
      <c r="R18" s="11"/>
      <c r="S18" s="9">
        <v>1</v>
      </c>
      <c r="T18" s="9">
        <v>16</v>
      </c>
      <c r="U18" s="11"/>
      <c r="V18" s="9">
        <v>1</v>
      </c>
      <c r="W18" s="9">
        <v>16</v>
      </c>
      <c r="X18" s="11"/>
      <c r="Y18" s="9">
        <v>1</v>
      </c>
      <c r="Z18" s="9">
        <v>16</v>
      </c>
      <c r="AA18" s="11"/>
      <c r="AB18" s="9">
        <v>2</v>
      </c>
      <c r="AC18" s="9">
        <v>35</v>
      </c>
      <c r="AD18" s="11"/>
      <c r="AE18" s="13">
        <v>4</v>
      </c>
      <c r="AF18" s="13">
        <v>137</v>
      </c>
      <c r="AG18" s="11"/>
      <c r="AH18" s="9">
        <v>5</v>
      </c>
      <c r="AI18" s="9">
        <v>187</v>
      </c>
      <c r="AJ18" s="11"/>
      <c r="AK18" s="9">
        <v>5</v>
      </c>
      <c r="AL18" s="9">
        <v>761</v>
      </c>
      <c r="AM18" s="8"/>
    </row>
    <row r="19" spans="2:39" ht="14.25" x14ac:dyDescent="0.25">
      <c r="B19" t="s">
        <v>40</v>
      </c>
      <c r="D19" s="9">
        <v>6</v>
      </c>
      <c r="E19" s="9">
        <v>120</v>
      </c>
      <c r="F19" s="12"/>
      <c r="G19" s="9">
        <v>7</v>
      </c>
      <c r="H19" s="9">
        <v>143</v>
      </c>
      <c r="I19" s="12"/>
      <c r="J19" s="9">
        <v>2</v>
      </c>
      <c r="K19" s="9">
        <v>143</v>
      </c>
      <c r="L19" s="12"/>
      <c r="M19" s="9">
        <v>2</v>
      </c>
      <c r="N19" s="9">
        <v>23</v>
      </c>
      <c r="O19" s="12"/>
      <c r="P19" s="9">
        <v>2</v>
      </c>
      <c r="Q19" s="9">
        <v>63</v>
      </c>
      <c r="R19" s="11"/>
      <c r="S19" s="9">
        <v>5</v>
      </c>
      <c r="T19" s="9">
        <v>56</v>
      </c>
      <c r="U19" s="11"/>
      <c r="V19" s="9">
        <v>3</v>
      </c>
      <c r="W19" s="9">
        <v>141</v>
      </c>
      <c r="X19" s="11"/>
      <c r="Y19" s="9">
        <v>4</v>
      </c>
      <c r="Z19" s="9">
        <v>80</v>
      </c>
      <c r="AA19" s="11"/>
      <c r="AB19" s="9">
        <v>3</v>
      </c>
      <c r="AC19" s="9">
        <v>31</v>
      </c>
      <c r="AD19" s="11"/>
      <c r="AE19" s="13">
        <v>3</v>
      </c>
      <c r="AF19" s="13">
        <v>36</v>
      </c>
      <c r="AG19" s="11"/>
      <c r="AH19" s="9">
        <v>1</v>
      </c>
      <c r="AI19" s="9">
        <v>5</v>
      </c>
      <c r="AJ19" s="11"/>
      <c r="AK19" s="9">
        <v>2</v>
      </c>
      <c r="AL19" s="9">
        <v>35</v>
      </c>
      <c r="AM19" s="8"/>
    </row>
    <row r="20" spans="2:39" ht="14.25" x14ac:dyDescent="0.25">
      <c r="B20" t="s">
        <v>82</v>
      </c>
      <c r="D20" s="28">
        <f>SUM(D13:D19)</f>
        <v>18</v>
      </c>
      <c r="E20" s="28">
        <f>SUM(E13:E19)</f>
        <v>487</v>
      </c>
      <c r="G20" s="28">
        <f>SUM(G13:G19)</f>
        <v>16</v>
      </c>
      <c r="H20" s="28">
        <f>SUM(H13:H19)</f>
        <v>666</v>
      </c>
      <c r="J20" s="28">
        <f>SUM(J13:J19)</f>
        <v>12</v>
      </c>
      <c r="K20" s="28">
        <f>SUM(K13:K19)</f>
        <v>466</v>
      </c>
      <c r="M20" s="26">
        <f>SUM(M13:M19)</f>
        <v>14</v>
      </c>
      <c r="N20" s="26">
        <f>SUM(N13:N19)</f>
        <v>389</v>
      </c>
      <c r="O20" s="12"/>
      <c r="P20" s="28">
        <f>SUM(P13:P19)</f>
        <v>10</v>
      </c>
      <c r="Q20" s="28">
        <f>SUM(Q13:Q19)</f>
        <v>225</v>
      </c>
      <c r="S20" s="26">
        <f>SUM(S13:S19)</f>
        <v>13</v>
      </c>
      <c r="T20" s="26">
        <f>SUM(T13:T19)</f>
        <v>228</v>
      </c>
      <c r="V20" s="26">
        <f>SUM(V13:V19)</f>
        <v>12</v>
      </c>
      <c r="W20" s="26">
        <f>SUM(W13:W19)</f>
        <v>324</v>
      </c>
      <c r="Y20" s="26">
        <f>SUM(Y13:Y19)</f>
        <v>13</v>
      </c>
      <c r="Z20" s="26">
        <f>SUM(Z13:Z19)</f>
        <v>336</v>
      </c>
      <c r="AB20" s="26">
        <f>SUM(AB13:AB19)</f>
        <v>16</v>
      </c>
      <c r="AC20" s="26">
        <f>SUM(AC13:AC19)</f>
        <v>413</v>
      </c>
      <c r="AE20" s="27">
        <f>SUM(AE13:AE19)</f>
        <v>17</v>
      </c>
      <c r="AF20" s="27">
        <f>SUM(AF13:AF19)</f>
        <v>593</v>
      </c>
      <c r="AH20" s="26">
        <f>SUM(AH13:AH19)</f>
        <v>16</v>
      </c>
      <c r="AI20" s="26">
        <f>SUM(AI13:AI19)</f>
        <v>492</v>
      </c>
      <c r="AK20" s="26">
        <f>SUM(AK13:AK19)</f>
        <v>20</v>
      </c>
      <c r="AL20" s="26">
        <f>SUM(AL13:AL19)</f>
        <v>1199</v>
      </c>
    </row>
    <row r="21" spans="2:39" ht="14.25" x14ac:dyDescent="0.25">
      <c r="M21" s="9"/>
      <c r="N21" s="9"/>
      <c r="O21" s="12"/>
    </row>
    <row r="22" spans="2:39" ht="14.25" x14ac:dyDescent="0.25">
      <c r="B22" s="2" t="s">
        <v>5</v>
      </c>
      <c r="M22" s="9"/>
      <c r="N22" s="9"/>
      <c r="O22" s="12"/>
    </row>
    <row r="23" spans="2:39" ht="14.25" x14ac:dyDescent="0.25">
      <c r="B23" t="s">
        <v>39</v>
      </c>
      <c r="D23" s="9">
        <f>[3]Sheet1!$B$38</f>
        <v>1</v>
      </c>
      <c r="E23" s="9">
        <f>[3]Sheet1!$B$39</f>
        <v>23</v>
      </c>
      <c r="F23" s="12"/>
      <c r="G23" s="9">
        <f>[3]Sheet1!$C$38</f>
        <v>1</v>
      </c>
      <c r="H23" s="9">
        <f>[3]Sheet1!$C$39</f>
        <v>14</v>
      </c>
      <c r="I23" s="12"/>
      <c r="J23" s="9">
        <f>[3]Sheet1!$D$38</f>
        <v>1</v>
      </c>
      <c r="K23" s="9">
        <f>[3]Sheet1!$D$39</f>
        <v>12</v>
      </c>
      <c r="L23" s="12"/>
      <c r="M23" s="9">
        <f>[3]Sheet1!$E$38</f>
        <v>2</v>
      </c>
      <c r="N23" s="9">
        <f>[3]Sheet1!$E$39</f>
        <v>39</v>
      </c>
      <c r="O23" s="12"/>
      <c r="P23" s="9">
        <f>[3]Sheet1!$F$38</f>
        <v>1</v>
      </c>
      <c r="Q23" s="9">
        <f>[3]Sheet1!$F$39</f>
        <v>14</v>
      </c>
      <c r="R23" s="11"/>
      <c r="S23" s="9">
        <f>[3]Sheet1!$G$38</f>
        <v>1</v>
      </c>
      <c r="T23" s="9">
        <f>[3]Sheet1!$G$39</f>
        <v>20</v>
      </c>
      <c r="U23" s="11"/>
      <c r="V23" s="9">
        <f>[3]Sheet1!$H$38</f>
        <v>1</v>
      </c>
      <c r="W23" s="9">
        <f>[3]Sheet1!$H$39</f>
        <v>14</v>
      </c>
      <c r="X23" s="11"/>
      <c r="Y23" s="9">
        <f>[3]Sheet1!$I$38</f>
        <v>1</v>
      </c>
      <c r="Z23" s="9">
        <f>[3]Sheet1!$I$39</f>
        <v>8</v>
      </c>
      <c r="AA23" s="11"/>
      <c r="AB23" s="9">
        <f>[3]Sheet1!$J$38</f>
        <v>1</v>
      </c>
      <c r="AC23" s="9">
        <f>[3]Sheet1!$J$39</f>
        <v>8</v>
      </c>
      <c r="AD23" s="11"/>
      <c r="AE23" s="9">
        <f>[3]Sheet1!$K$38</f>
        <v>1</v>
      </c>
      <c r="AF23" s="9">
        <f>[3]Sheet1!$K$39</f>
        <v>15</v>
      </c>
      <c r="AG23" s="11"/>
      <c r="AH23" s="9">
        <f>[3]Sheet1!$L$38</f>
        <v>0</v>
      </c>
      <c r="AI23" s="9">
        <f>[3]Sheet1!$L$39</f>
        <v>0</v>
      </c>
      <c r="AJ23" s="11"/>
      <c r="AK23" s="9">
        <f>[3]Sheet1!$M$38</f>
        <v>0</v>
      </c>
      <c r="AL23" s="9">
        <f>[3]Sheet1!$M$39</f>
        <v>0</v>
      </c>
    </row>
    <row r="24" spans="2:39" ht="14.25" x14ac:dyDescent="0.25">
      <c r="B24" t="s">
        <v>95</v>
      </c>
      <c r="D24" s="9">
        <f>[3]Sheet1!$B$48</f>
        <v>2</v>
      </c>
      <c r="E24" s="9">
        <f>[3]Sheet1!$B$49</f>
        <v>10</v>
      </c>
      <c r="F24" s="12"/>
      <c r="G24" s="9">
        <f>[3]Sheet1!$C$48</f>
        <v>1</v>
      </c>
      <c r="H24" s="9">
        <f>[3]Sheet1!$C$49</f>
        <v>35</v>
      </c>
      <c r="I24" s="12"/>
      <c r="J24" s="9">
        <f>[3]Sheet1!$D$48</f>
        <v>1</v>
      </c>
      <c r="K24" s="9">
        <f>[3]Sheet1!$D$49</f>
        <v>22</v>
      </c>
      <c r="L24" s="12"/>
      <c r="M24" s="9">
        <f>[3]Sheet1!$E$48</f>
        <v>5</v>
      </c>
      <c r="N24" s="9">
        <f>[3]Sheet1!$E$49</f>
        <v>179</v>
      </c>
      <c r="O24" s="12"/>
      <c r="P24" s="9">
        <f>[3]Sheet1!$F$48</f>
        <v>1</v>
      </c>
      <c r="Q24" s="9">
        <f>[3]Sheet1!$F$49</f>
        <v>7</v>
      </c>
      <c r="R24" s="11"/>
      <c r="S24" s="9">
        <f>[3]Sheet1!$G$48</f>
        <v>3</v>
      </c>
      <c r="T24" s="9">
        <f>[3]Sheet1!$G$49</f>
        <v>25</v>
      </c>
      <c r="U24" s="11"/>
      <c r="V24" s="9">
        <f>[3]Sheet1!$H$48</f>
        <v>1</v>
      </c>
      <c r="W24" s="9">
        <f>[3]Sheet1!$H$49</f>
        <v>18</v>
      </c>
      <c r="X24" s="11"/>
      <c r="Y24" s="9">
        <f>[3]Sheet1!$I$48</f>
        <v>1</v>
      </c>
      <c r="Z24" s="9">
        <f>[3]Sheet1!$I$49</f>
        <v>20</v>
      </c>
      <c r="AA24" s="11"/>
      <c r="AB24" s="9">
        <f>[3]Sheet1!$J$48</f>
        <v>4</v>
      </c>
      <c r="AC24" s="9">
        <f>[3]Sheet1!$J$49</f>
        <v>40</v>
      </c>
      <c r="AD24" s="11"/>
      <c r="AE24" s="9">
        <f>[3]Sheet1!$K$48</f>
        <v>3</v>
      </c>
      <c r="AF24" s="9">
        <f>[3]Sheet1!$K$49</f>
        <v>24</v>
      </c>
      <c r="AG24" s="11"/>
      <c r="AH24" s="9">
        <f>[3]Sheet1!$L$48</f>
        <v>4</v>
      </c>
      <c r="AI24" s="9">
        <f>[3]Sheet1!$L$49</f>
        <v>40</v>
      </c>
      <c r="AJ24" s="11"/>
      <c r="AK24" s="9">
        <f>[3]Sheet1!$M$48</f>
        <v>3</v>
      </c>
      <c r="AL24" s="9">
        <f>[3]Sheet1!$M$49</f>
        <v>26</v>
      </c>
    </row>
    <row r="25" spans="2:39" ht="14.25" x14ac:dyDescent="0.25">
      <c r="B25" t="s">
        <v>40</v>
      </c>
      <c r="D25" s="9">
        <f>[3]Sheet1!$B$53</f>
        <v>0</v>
      </c>
      <c r="E25" s="9">
        <f>[3]Sheet1!$B$54</f>
        <v>0</v>
      </c>
      <c r="F25" s="12"/>
      <c r="G25" s="9">
        <f>[3]Sheet1!$C$53</f>
        <v>1</v>
      </c>
      <c r="H25" s="9">
        <f>[3]Sheet1!$C$54</f>
        <v>37</v>
      </c>
      <c r="I25" s="12"/>
      <c r="J25" s="9">
        <f>[3]Sheet1!$D$53</f>
        <v>1</v>
      </c>
      <c r="K25" s="9">
        <f>[3]Sheet1!$D$54</f>
        <v>8</v>
      </c>
      <c r="L25" s="12"/>
      <c r="M25" s="9">
        <f>[3]Sheet1!$E$53</f>
        <v>1</v>
      </c>
      <c r="N25" s="9">
        <f>[3]Sheet1!$E$54</f>
        <v>2</v>
      </c>
      <c r="O25" s="12"/>
      <c r="P25" s="9">
        <f>[3]Sheet1!$F$53</f>
        <v>0</v>
      </c>
      <c r="Q25" s="9">
        <f>[3]Sheet1!$F$54</f>
        <v>0</v>
      </c>
      <c r="R25" s="11"/>
      <c r="S25" s="9">
        <f>[3]Sheet1!$G$53</f>
        <v>0</v>
      </c>
      <c r="T25" s="9">
        <f>[3]Sheet1!$G$54</f>
        <v>0</v>
      </c>
      <c r="U25" s="11"/>
      <c r="V25" s="9">
        <f>[3]Sheet1!$H$53</f>
        <v>0</v>
      </c>
      <c r="W25" s="9">
        <f>[3]Sheet1!$H$54</f>
        <v>0</v>
      </c>
      <c r="X25" s="11"/>
      <c r="Y25" s="9">
        <f>[3]Sheet1!$I$53</f>
        <v>2</v>
      </c>
      <c r="Z25" s="9">
        <f>[3]Sheet1!$I$54</f>
        <v>14</v>
      </c>
      <c r="AA25" s="11"/>
      <c r="AB25" s="9">
        <f>[3]Sheet1!$J$53</f>
        <v>2</v>
      </c>
      <c r="AC25" s="9">
        <f>[3]Sheet1!$J$54</f>
        <v>63</v>
      </c>
      <c r="AD25" s="11"/>
      <c r="AE25" s="9">
        <f>[3]Sheet1!$K$53</f>
        <v>1</v>
      </c>
      <c r="AF25" s="9">
        <f>[3]Sheet1!$K$54</f>
        <v>10</v>
      </c>
      <c r="AG25" s="11"/>
      <c r="AH25" s="9">
        <f>[3]Sheet1!$L$53</f>
        <v>1</v>
      </c>
      <c r="AI25" s="9">
        <f>[3]Sheet1!$L$54</f>
        <v>12</v>
      </c>
      <c r="AJ25" s="11"/>
      <c r="AK25" s="9">
        <f>[3]Sheet1!$M$53</f>
        <v>0</v>
      </c>
      <c r="AL25" s="9">
        <f>[3]Sheet1!$M$54</f>
        <v>0</v>
      </c>
    </row>
    <row r="26" spans="2:39" ht="14.25" x14ac:dyDescent="0.25">
      <c r="B26" t="s">
        <v>96</v>
      </c>
      <c r="D26" s="9">
        <f>[3]Sheet1!$B$43</f>
        <v>2</v>
      </c>
      <c r="E26" s="9">
        <f>[3]Sheet1!$B$44</f>
        <v>45</v>
      </c>
      <c r="F26" s="12"/>
      <c r="G26" s="9">
        <f>[3]Sheet1!$C$43</f>
        <v>1</v>
      </c>
      <c r="H26" s="9">
        <f>[3]Sheet1!$C$44</f>
        <v>14</v>
      </c>
      <c r="I26" s="12"/>
      <c r="J26" s="9">
        <f>[3]Sheet1!$D$43</f>
        <v>1</v>
      </c>
      <c r="K26" s="9">
        <f>[3]Sheet1!$D$44</f>
        <v>11</v>
      </c>
      <c r="L26" s="12"/>
      <c r="M26" s="9">
        <f>[3]Sheet1!$E$43</f>
        <v>2</v>
      </c>
      <c r="N26" s="9">
        <f>[3]Sheet1!$E$44</f>
        <v>9</v>
      </c>
      <c r="O26" s="12"/>
      <c r="P26" s="9">
        <f>[3]Sheet1!$F$43</f>
        <v>0</v>
      </c>
      <c r="Q26" s="9">
        <f>[3]Sheet1!$F$44</f>
        <v>0</v>
      </c>
      <c r="R26" s="11"/>
      <c r="S26" s="9">
        <f>[3]Sheet1!$G$43</f>
        <v>1</v>
      </c>
      <c r="T26" s="9">
        <f>[3]Sheet1!$G$44</f>
        <v>5</v>
      </c>
      <c r="U26" s="11"/>
      <c r="V26" s="9">
        <f>[3]Sheet1!$H$43</f>
        <v>0</v>
      </c>
      <c r="W26" s="9">
        <f>[3]Sheet1!$H$44</f>
        <v>0</v>
      </c>
      <c r="X26" s="11"/>
      <c r="Y26" s="9">
        <f>[3]Sheet1!$I$43</f>
        <v>0</v>
      </c>
      <c r="Z26" s="9">
        <f>[3]Sheet1!$I$44</f>
        <v>0</v>
      </c>
      <c r="AA26" s="11"/>
      <c r="AB26" s="9">
        <f>[3]Sheet1!$J$43</f>
        <v>1</v>
      </c>
      <c r="AC26" s="9">
        <f>[3]Sheet1!$J$44</f>
        <v>7</v>
      </c>
      <c r="AD26" s="11"/>
      <c r="AE26" s="9">
        <f>[3]Sheet1!$K$43</f>
        <v>2</v>
      </c>
      <c r="AF26" s="9">
        <f>[3]Sheet1!$K$44</f>
        <v>20</v>
      </c>
      <c r="AG26" s="11"/>
      <c r="AH26" s="9">
        <f>[3]Sheet1!$L$43</f>
        <v>1</v>
      </c>
      <c r="AI26" s="9">
        <f>[3]Sheet1!$L$44</f>
        <v>24</v>
      </c>
      <c r="AJ26" s="11"/>
      <c r="AK26" s="9">
        <f>[3]Sheet1!$M$43</f>
        <v>0</v>
      </c>
      <c r="AL26" s="9">
        <f>[3]Sheet1!$M$44</f>
        <v>0</v>
      </c>
    </row>
    <row r="27" spans="2:39" ht="14.25" x14ac:dyDescent="0.25">
      <c r="B27" s="31" t="s">
        <v>87</v>
      </c>
      <c r="D27" s="28">
        <f>SUM(D23:D26)</f>
        <v>5</v>
      </c>
      <c r="E27" s="28">
        <f t="shared" ref="E27:K27" si="0">SUM(E23:E26)</f>
        <v>78</v>
      </c>
      <c r="F27" s="38">
        <f t="shared" si="0"/>
        <v>0</v>
      </c>
      <c r="G27" s="28">
        <f t="shared" si="0"/>
        <v>4</v>
      </c>
      <c r="H27" s="28">
        <f t="shared" si="0"/>
        <v>100</v>
      </c>
      <c r="I27" s="38">
        <f t="shared" si="0"/>
        <v>0</v>
      </c>
      <c r="J27" s="28">
        <f t="shared" si="0"/>
        <v>4</v>
      </c>
      <c r="K27" s="28">
        <f t="shared" si="0"/>
        <v>53</v>
      </c>
      <c r="M27" s="28">
        <f>SUM(M23:M25)</f>
        <v>8</v>
      </c>
      <c r="N27" s="28">
        <f>SUM(N23:N25)</f>
        <v>220</v>
      </c>
      <c r="O27" s="12"/>
      <c r="P27" s="28">
        <f>SUM(P23:P25)</f>
        <v>2</v>
      </c>
      <c r="Q27" s="28">
        <f>SUM(Q23:Q25)</f>
        <v>21</v>
      </c>
      <c r="S27" s="28">
        <f>SUM(S23:S25)</f>
        <v>4</v>
      </c>
      <c r="T27" s="28">
        <f>SUM(T23:T25)</f>
        <v>45</v>
      </c>
      <c r="V27" s="28">
        <f>SUM(V23:V25)</f>
        <v>2</v>
      </c>
      <c r="W27" s="28">
        <f>SUM(W23:W25)</f>
        <v>32</v>
      </c>
      <c r="Y27" s="28">
        <f>SUM(Y23:Y25)</f>
        <v>4</v>
      </c>
      <c r="Z27" s="28">
        <f>SUM(Z23:Z25)</f>
        <v>42</v>
      </c>
      <c r="AB27" s="28">
        <f>SUM(AB23:AB25)</f>
        <v>7</v>
      </c>
      <c r="AC27" s="28">
        <f>SUM(AC23:AC25)</f>
        <v>111</v>
      </c>
      <c r="AE27" s="28">
        <f>SUM(AE23:AE25)</f>
        <v>5</v>
      </c>
      <c r="AF27" s="28">
        <f>SUM(AF23:AF25)</f>
        <v>49</v>
      </c>
      <c r="AH27" s="28">
        <f>SUM(AH23:AH25)</f>
        <v>5</v>
      </c>
      <c r="AI27" s="28">
        <f>SUM(AI23:AI25)</f>
        <v>52</v>
      </c>
      <c r="AK27" s="28">
        <f>SUM(AK23:AK25)</f>
        <v>3</v>
      </c>
      <c r="AL27" s="28">
        <f>SUM(AL23:AL25)</f>
        <v>26</v>
      </c>
    </row>
    <row r="28" spans="2:39" ht="14.25" x14ac:dyDescent="0.25">
      <c r="M28" s="9"/>
      <c r="N28" s="9"/>
      <c r="O28" s="12"/>
    </row>
    <row r="30" spans="2:39" thickBot="1" x14ac:dyDescent="0.3">
      <c r="B30" s="29" t="s">
        <v>83</v>
      </c>
      <c r="D30" s="25">
        <f>D10+D20+D27</f>
        <v>39</v>
      </c>
      <c r="E30" s="25">
        <f>E10+E20+E27</f>
        <v>792</v>
      </c>
      <c r="G30" s="25">
        <f>G10+G20+G27</f>
        <v>40</v>
      </c>
      <c r="H30" s="25">
        <f>H10+H20+H27</f>
        <v>1299</v>
      </c>
      <c r="J30" s="25">
        <f>J10+J20+J27</f>
        <v>32</v>
      </c>
      <c r="K30" s="25">
        <f>K10+K20+K27</f>
        <v>652</v>
      </c>
      <c r="M30" s="25">
        <f>M10+M20+M27</f>
        <v>36</v>
      </c>
      <c r="N30" s="25">
        <f>N10+N20+N27</f>
        <v>741</v>
      </c>
      <c r="P30" s="25">
        <f>P10+P20+P27</f>
        <v>24</v>
      </c>
      <c r="Q30" s="25">
        <f>Q10+Q20+Q27</f>
        <v>371</v>
      </c>
      <c r="S30" s="25">
        <f>S10+S20+S27</f>
        <v>29</v>
      </c>
      <c r="T30" s="25">
        <f>T10+T20+T27</f>
        <v>412</v>
      </c>
      <c r="V30" s="25">
        <f>V10+V20+V27</f>
        <v>27</v>
      </c>
      <c r="W30" s="25">
        <f>W10+W20+W27</f>
        <v>481</v>
      </c>
      <c r="Y30" s="25">
        <f>Y10+Y20+Y27</f>
        <v>30</v>
      </c>
      <c r="Z30" s="25">
        <f>Z10+Z20+Z27</f>
        <v>521</v>
      </c>
      <c r="AB30" s="25">
        <f>AB10+AB20+AB27</f>
        <v>36</v>
      </c>
      <c r="AC30" s="25">
        <f>AC10+AC20+AC27</f>
        <v>632</v>
      </c>
      <c r="AE30" s="25">
        <f>AE10+AE20+AE27</f>
        <v>39</v>
      </c>
      <c r="AF30" s="25">
        <f>AF10+AF20+AF27</f>
        <v>1199</v>
      </c>
      <c r="AH30" s="25">
        <f>AH10+AH20+AH27</f>
        <v>34</v>
      </c>
      <c r="AI30" s="25">
        <f>AI10+AI20+AI27</f>
        <v>658</v>
      </c>
      <c r="AK30" s="25">
        <f>AK10+AK20+AK27</f>
        <v>34</v>
      </c>
      <c r="AL30" s="25">
        <f>AL10+AL20+AL27</f>
        <v>1373</v>
      </c>
    </row>
    <row r="31" spans="2:39" thickTop="1" x14ac:dyDescent="0.25"/>
    <row r="32" spans="2:39" ht="15.75" thickBot="1" x14ac:dyDescent="0.3">
      <c r="B32" s="2" t="s">
        <v>88</v>
      </c>
      <c r="D32" s="34"/>
      <c r="E32" s="34">
        <f>[1]Sheet1!$B$28</f>
        <v>31</v>
      </c>
      <c r="F32" s="12"/>
      <c r="G32" s="34"/>
      <c r="H32" s="34">
        <f>[1]Sheet1!$C$28</f>
        <v>37</v>
      </c>
      <c r="I32" s="12"/>
      <c r="J32" s="34"/>
      <c r="K32" s="34">
        <f>[1]Sheet1!$D$28</f>
        <v>27</v>
      </c>
      <c r="L32" s="12"/>
      <c r="M32" s="34"/>
      <c r="N32" s="34">
        <f>[1]Sheet1!$E$28</f>
        <v>29</v>
      </c>
      <c r="O32" s="12"/>
      <c r="P32" s="34"/>
      <c r="Q32" s="34">
        <f>[1]Sheet1!$F$28</f>
        <v>14</v>
      </c>
      <c r="R32" s="11"/>
      <c r="S32" s="34"/>
      <c r="T32" s="34">
        <f>[1]Sheet1!$G$28</f>
        <v>21</v>
      </c>
      <c r="U32" s="11"/>
      <c r="V32" s="34"/>
      <c r="W32" s="34">
        <f>[1]Sheet1!$H$28</f>
        <v>29</v>
      </c>
      <c r="X32" s="11"/>
      <c r="Y32" s="34"/>
      <c r="Z32" s="34">
        <f>[1]Sheet1!$I$28</f>
        <v>12</v>
      </c>
      <c r="AA32" s="11"/>
      <c r="AB32" s="34"/>
      <c r="AC32" s="34">
        <f>[1]Sheet1!$J$28</f>
        <v>22</v>
      </c>
      <c r="AD32" s="11"/>
      <c r="AE32" s="34"/>
      <c r="AF32" s="34">
        <f>[1]Sheet1!$K$28</f>
        <v>24</v>
      </c>
      <c r="AG32" s="11"/>
      <c r="AH32" s="34"/>
      <c r="AI32" s="34">
        <f>[1]Sheet1!$L$28</f>
        <v>14</v>
      </c>
      <c r="AJ32" s="11"/>
      <c r="AK32" s="34"/>
      <c r="AL32" s="34">
        <f>[1]Sheet1!$M$28</f>
        <v>34</v>
      </c>
    </row>
    <row r="33" spans="2:38" ht="15.75" thickTop="1" x14ac:dyDescent="0.25">
      <c r="B33" s="3"/>
      <c r="D33" s="30"/>
      <c r="E33" s="30"/>
      <c r="F33" s="12"/>
      <c r="G33" s="30"/>
      <c r="H33" s="30"/>
      <c r="I33" s="12"/>
      <c r="J33" s="30"/>
      <c r="K33" s="30"/>
      <c r="L33" s="12"/>
      <c r="M33" s="30"/>
      <c r="N33" s="30"/>
      <c r="O33" s="12"/>
      <c r="P33" s="30"/>
      <c r="Q33" s="30"/>
      <c r="R33" s="11"/>
      <c r="S33" s="30"/>
      <c r="T33" s="30"/>
      <c r="U33" s="11"/>
      <c r="V33" s="30"/>
      <c r="W33" s="30"/>
      <c r="X33" s="11"/>
      <c r="Y33" s="30"/>
      <c r="Z33" s="30"/>
      <c r="AA33" s="11"/>
      <c r="AB33" s="30"/>
      <c r="AC33" s="30"/>
      <c r="AD33" s="11"/>
      <c r="AE33" s="30"/>
      <c r="AF33" s="30"/>
      <c r="AG33" s="11"/>
      <c r="AH33" s="30"/>
      <c r="AI33" s="30"/>
      <c r="AJ33" s="11"/>
      <c r="AK33" s="30"/>
      <c r="AL33" s="30"/>
    </row>
    <row r="34" spans="2:38" x14ac:dyDescent="0.25">
      <c r="B34" t="s">
        <v>55</v>
      </c>
      <c r="D34">
        <f>D10+G10+J10+M10+P10+S10+V10+Y10+AB10+AE10+AH10+AK10</f>
        <v>170</v>
      </c>
    </row>
    <row r="35" spans="2:38" x14ac:dyDescent="0.25">
      <c r="B35" t="s">
        <v>56</v>
      </c>
      <c r="D35">
        <f>E10+H10+K10+N10+Q10+T10+W10+Z10+AC10+AF10+AI10+AL10</f>
        <v>2484</v>
      </c>
    </row>
    <row r="37" spans="2:38" x14ac:dyDescent="0.25">
      <c r="B37" t="s">
        <v>57</v>
      </c>
      <c r="D37">
        <f>D20+G20+J20+M20+P20+S20+V20+Y20+AB20+AE20+AH20+AK20</f>
        <v>177</v>
      </c>
    </row>
    <row r="38" spans="2:38" x14ac:dyDescent="0.25">
      <c r="B38" t="s">
        <v>58</v>
      </c>
      <c r="D38">
        <f>E20+H20+K20+N20+Q20+T20+W20+Z20+AC20+AF20+AI20+AL20</f>
        <v>5818</v>
      </c>
    </row>
    <row r="40" spans="2:38" x14ac:dyDescent="0.25">
      <c r="B40" t="s">
        <v>59</v>
      </c>
      <c r="D40">
        <f>D27+G27+J27+M27+P27+S27+V27+Y27+AB27+AE27+AH27+AK27</f>
        <v>53</v>
      </c>
    </row>
    <row r="41" spans="2:38" x14ac:dyDescent="0.25">
      <c r="B41" t="s">
        <v>60</v>
      </c>
      <c r="D41">
        <f>E27+H27+K27+N27+Q27+T27+W27+Z27+AC27+AF27+AI27+AL27</f>
        <v>829</v>
      </c>
    </row>
    <row r="43" spans="2:38" x14ac:dyDescent="0.25">
      <c r="B43" t="s">
        <v>89</v>
      </c>
      <c r="D43" s="5">
        <f>E32+H32+K32+N32+Q32+T32+W32+Z32+AC32+AF32+AI32+AL32</f>
        <v>294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Circulation</vt:lpstr>
      <vt:lpstr>Usage</vt:lpstr>
      <vt:lpstr>Programs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chkout02</cp:lastModifiedBy>
  <cp:lastPrinted>2019-07-03T16:17:32Z</cp:lastPrinted>
  <dcterms:created xsi:type="dcterms:W3CDTF">2012-10-22T17:47:27Z</dcterms:created>
  <dcterms:modified xsi:type="dcterms:W3CDTF">2019-08-05T19:38:38Z</dcterms:modified>
</cp:coreProperties>
</file>