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zma\Desktop\Homework\HW1\"/>
    </mc:Choice>
  </mc:AlternateContent>
  <xr:revisionPtr revIDLastSave="0" documentId="8_{AC41C56E-FFB7-45E2-9508-BF4EB1435A34}" xr6:coauthVersionLast="40" xr6:coauthVersionMax="40" xr10:uidLastSave="{00000000-0000-0000-0000-000000000000}"/>
  <bookViews>
    <workbookView xWindow="2070" yWindow="2115" windowWidth="15375" windowHeight="7875" activeTab="1" xr2:uid="{00000000-000D-0000-FFFF-FFFF00000000}"/>
  </bookViews>
  <sheets>
    <sheet name="List" sheetId="1" r:id="rId1"/>
    <sheet name="Outcome Count - Category" sheetId="8" r:id="rId2"/>
    <sheet name="Outcome Count - Sub-Category" sheetId="9" r:id="rId3"/>
    <sheet name="Outcome Count by Date" sheetId="12" r:id="rId4"/>
    <sheet name="Outcomes Based on Goal" sheetId="1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3" l="1"/>
  <c r="I4" i="13"/>
  <c r="I5" i="13"/>
  <c r="I6" i="13"/>
  <c r="I7" i="13"/>
  <c r="I8" i="13"/>
  <c r="I9" i="13"/>
  <c r="I10" i="13"/>
  <c r="I11" i="13"/>
  <c r="I12" i="13"/>
  <c r="I13" i="13"/>
  <c r="I2" i="13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E13" i="13"/>
  <c r="E12" i="13"/>
  <c r="E11" i="13"/>
  <c r="E10" i="13"/>
  <c r="E9" i="13"/>
  <c r="E8" i="13"/>
  <c r="E7" i="13"/>
  <c r="E6" i="13"/>
  <c r="D13" i="13"/>
  <c r="D12" i="13"/>
  <c r="D11" i="13"/>
  <c r="D10" i="13"/>
  <c r="D9" i="13"/>
  <c r="D8" i="13"/>
  <c r="D7" i="13"/>
  <c r="D6" i="13"/>
  <c r="C13" i="13"/>
  <c r="C12" i="13"/>
  <c r="C11" i="13"/>
  <c r="C10" i="13"/>
  <c r="C9" i="13"/>
  <c r="C8" i="13"/>
  <c r="C7" i="13"/>
  <c r="C6" i="13"/>
  <c r="E5" i="13"/>
  <c r="D5" i="13"/>
  <c r="C5" i="13"/>
  <c r="E4" i="13"/>
  <c r="D4" i="13"/>
  <c r="C4" i="13"/>
  <c r="F3" i="13"/>
  <c r="E3" i="13"/>
  <c r="D3" i="13"/>
  <c r="C3" i="13"/>
  <c r="E2" i="13"/>
  <c r="D2" i="13"/>
  <c r="C2" i="13"/>
  <c r="F2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R4" i="1"/>
  <c r="R5" i="1"/>
  <c r="R6" i="1"/>
  <c r="R7" i="1"/>
  <c r="R8" i="1"/>
  <c r="R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F13" i="13" l="1"/>
  <c r="F12" i="13"/>
  <c r="F11" i="13"/>
  <c r="F10" i="13"/>
  <c r="F9" i="13"/>
  <c r="F8" i="13"/>
  <c r="F7" i="13"/>
  <c r="F6" i="13"/>
  <c r="F5" i="13"/>
  <c r="F4" i="1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<sst xmlns="http://schemas.openxmlformats.org/spreadsheetml/2006/main" count="24820" uniqueCount="8400">
  <si>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</si>
  <si>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</si>
  <si>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</si>
  <si>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</si>
  <si>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</si>
  <si>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</si>
  <si>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</si>
  <si>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</si>
  <si>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</si>
  <si>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</si>
  <si>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</si>
  <si>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</si>
  <si>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</si>
  <si>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</si>
  <si>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</si>
  <si>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</si>
  <si>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</si>
  <si>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</si>
  <si>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</si>
  <si>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</si>
  <si>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</si>
  <si>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</si>
  <si>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</si>
  <si>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</si>
  <si>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</si>
  <si>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</si>
  <si>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</si>
  <si>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</si>
  <si>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</si>
  <si>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</si>
  <si>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</si>
  <si>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</si>
  <si>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</si>
  <si>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</si>
  <si>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</si>
  <si>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</si>
  <si>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</si>
  <si>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</si>
  <si>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</si>
  <si>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</si>
  <si>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</si>
  <si>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</si>
  <si>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</si>
  <si>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</si>
  <si>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</si>
  <si>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</si>
  <si>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</si>
  <si>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</si>
  <si>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</si>
  <si>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</si>
  <si>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</si>
  <si>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</si>
  <si>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</si>
  <si>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</si>
  <si>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</si>
  <si>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</si>
  <si>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</si>
  <si>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</si>
  <si>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</si>
  <si>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</si>
  <si>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</si>
  <si>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</si>
  <si>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</si>
  <si>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</si>
  <si>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</si>
  <si>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</si>
  <si>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</si>
  <si>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</si>
  <si>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</si>
  <si>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</si>
  <si>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</si>
  <si>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</si>
  <si>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</si>
  <si>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</si>
  <si>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</si>
  <si>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</si>
  <si>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</si>
  <si>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</si>
  <si>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</si>
  <si>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</si>
  <si>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</si>
  <si>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</si>
  <si>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</si>
  <si>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</si>
  <si>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</si>
  <si>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</si>
  <si>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</si>
  <si>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</si>
  <si>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</si>
  <si>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</si>
  <si>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</si>
  <si>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</si>
  <si>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</si>
  <si>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</si>
  <si>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</si>
  <si>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</si>
  <si>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</si>
  <si>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</si>
  <si>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</si>
  <si>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</si>
  <si>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</si>
  <si>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</si>
  <si>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</si>
  <si>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</si>
  <si>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</si>
  <si>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</si>
  <si>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</si>
  <si>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</si>
  <si>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</si>
  <si>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</si>
  <si>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</si>
  <si>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</si>
  <si>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</si>
  <si>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</si>
  <si>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</si>
  <si>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</si>
  <si>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</si>
  <si>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</si>
  <si>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</si>
  <si>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</si>
  <si>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</si>
  <si>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</si>
  <si>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</si>
  <si>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</si>
  <si>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</si>
  <si>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</si>
  <si>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</si>
  <si>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</si>
  <si>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</si>
  <si>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</si>
  <si>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</si>
  <si>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</si>
  <si>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</si>
  <si>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</si>
  <si>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</si>
  <si>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</si>
  <si>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</si>
  <si>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</si>
  <si>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</si>
  <si>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</si>
  <si>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</si>
  <si>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</si>
  <si>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</si>
  <si>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</si>
  <si>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</si>
  <si>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</si>
  <si>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</si>
  <si>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</si>
  <si>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</si>
  <si>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</si>
  <si>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</si>
  <si>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</si>
  <si>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</si>
  <si>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</si>
  <si>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</si>
  <si>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</si>
  <si>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</si>
  <si>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</si>
  <si>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</si>
  <si>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</si>
  <si>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</si>
  <si>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</si>
  <si>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</si>
  <si>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</si>
  <si>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</si>
  <si>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</si>
  <si>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</si>
  <si>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</si>
  <si>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</si>
  <si>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</si>
  <si>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</si>
  <si>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</si>
  <si>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</si>
  <si>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</si>
  <si>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</si>
  <si>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</si>
  <si>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</si>
  <si>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</si>
  <si>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</si>
  <si>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</si>
  <si>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</si>
  <si>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</si>
  <si>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</si>
  <si>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</si>
  <si>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</si>
  <si>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</si>
  <si>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</si>
  <si>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</si>
  <si>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</si>
  <si>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</si>
  <si>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</si>
  <si>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</si>
  <si>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</si>
  <si>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</si>
  <si>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</si>
  <si>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</si>
  <si>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</si>
  <si>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</si>
  <si>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</si>
  <si>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</si>
  <si>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</si>
  <si>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</si>
  <si>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</si>
  <si>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</si>
  <si>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</si>
  <si>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</si>
  <si>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</si>
  <si>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</si>
  <si>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</si>
  <si>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</si>
  <si>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</si>
  <si>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</si>
  <si>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</si>
  <si>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</si>
  <si>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</si>
  <si>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</si>
  <si>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</si>
  <si>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</si>
  <si>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</si>
  <si>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</si>
  <si>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</si>
  <si>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</si>
  <si>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</si>
  <si>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</si>
  <si>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</si>
  <si>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</si>
  <si>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</si>
  <si>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</si>
  <si>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</si>
  <si>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</si>
  <si>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</si>
  <si>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</si>
  <si>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</si>
  <si>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</si>
  <si>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</si>
  <si>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</si>
  <si>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</si>
  <si>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</si>
  <si>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</si>
  <si>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</si>
  <si>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</si>
  <si>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</si>
  <si>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</si>
  <si>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</si>
  <si>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</si>
  <si>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</si>
  <si>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</si>
  <si>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</si>
  <si>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</si>
  <si>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</si>
  <si>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</si>
  <si>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</si>
  <si>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</si>
  <si>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</si>
  <si>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</si>
  <si>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</si>
  <si>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</si>
  <si>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</si>
  <si>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</si>
  <si>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</si>
  <si>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</si>
  <si>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</si>
  <si>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</si>
  <si>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</si>
  <si>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</si>
  <si>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</si>
  <si>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</si>
  <si>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</si>
  <si>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</si>
  <si>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</si>
  <si>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</si>
  <si>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</si>
  <si>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</si>
  <si>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</si>
  <si>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</si>
  <si>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</si>
  <si>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</si>
  <si>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</si>
  <si>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</si>
  <si>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</si>
  <si>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</si>
  <si>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</si>
  <si>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</si>
  <si>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</si>
  <si>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</si>
  <si>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</si>
  <si>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</si>
  <si>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</si>
  <si>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</si>
  <si>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</si>
  <si>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</si>
  <si>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</si>
  <si>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</si>
  <si>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</si>
  <si>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</si>
  <si>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</si>
  <si>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</si>
  <si>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</si>
  <si>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</si>
  <si>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</si>
  <si>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</si>
  <si>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</si>
  <si>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</si>
  <si>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</si>
  <si>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</si>
  <si>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</si>
  <si>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</si>
  <si>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</si>
  <si>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</si>
  <si>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</si>
  <si>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</si>
  <si>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</si>
  <si>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</si>
  <si>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</si>
  <si>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</si>
  <si>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</si>
  <si>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</si>
  <si>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</si>
  <si>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</si>
  <si>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</si>
  <si>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</si>
  <si>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</si>
  <si>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</si>
  <si>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</si>
  <si>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</si>
  <si>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</si>
  <si>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</si>
  <si>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</si>
  <si>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</si>
  <si>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</si>
  <si>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</si>
  <si>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</si>
  <si>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</si>
  <si>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</si>
  <si>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</si>
  <si>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</si>
  <si>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</si>
  <si>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</si>
  <si>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</si>
  <si>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</si>
  <si>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</si>
  <si>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</si>
  <si>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</si>
  <si>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</si>
  <si>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</si>
  <si>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</si>
  <si>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</si>
  <si>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</si>
  <si>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</si>
  <si>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</si>
  <si>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</si>
  <si>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</si>
  <si>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</si>
  <si>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</si>
  <si>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</si>
  <si>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</si>
  <si>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</si>
  <si>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</si>
  <si>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</si>
  <si>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</si>
  <si>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</si>
  <si>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</si>
  <si>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</si>
  <si>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</si>
  <si>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</si>
  <si>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</si>
  <si>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</si>
  <si>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</si>
  <si>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</si>
  <si>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</si>
  <si>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</si>
  <si>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</si>
  <si>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</si>
  <si>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</si>
  <si>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</si>
  <si>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</si>
  <si>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</si>
  <si>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</si>
  <si>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</si>
  <si>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</si>
  <si>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</si>
  <si>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</si>
  <si>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</si>
  <si>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</si>
  <si>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</si>
  <si>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</si>
  <si>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</si>
  <si>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</si>
  <si>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</si>
  <si>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</si>
  <si>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</si>
  <si>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</si>
  <si>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</si>
  <si>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</si>
  <si>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</si>
  <si>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</si>
  <si>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</si>
  <si>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</si>
  <si>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</si>
  <si>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</si>
  <si>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</si>
  <si>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</si>
  <si>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</si>
  <si>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</si>
  <si>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</si>
  <si>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</si>
  <si>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</si>
  <si>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</si>
  <si>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</si>
  <si>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</si>
  <si>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</si>
  <si>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</si>
  <si>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</si>
  <si>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</si>
  <si>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</si>
  <si>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</si>
  <si>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</si>
  <si>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</si>
  <si>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</si>
  <si>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</si>
  <si>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</si>
  <si>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</si>
  <si>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</si>
  <si>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</si>
  <si>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</si>
  <si>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</si>
  <si>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</si>
  <si>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</si>
  <si>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</si>
  <si>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</si>
  <si>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</si>
  <si>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</si>
  <si>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</si>
  <si>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</si>
  <si>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</si>
  <si>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</si>
  <si>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</si>
  <si>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</si>
  <si>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</si>
  <si>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</si>
  <si>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</si>
  <si>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</si>
  <si>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</si>
  <si>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</si>
  <si>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</si>
  <si>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</si>
  <si>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</si>
  <si>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</si>
  <si>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</si>
  <si>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</si>
  <si>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</si>
  <si>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</si>
  <si>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</si>
  <si>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</si>
  <si>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</si>
  <si>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</si>
  <si>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</si>
  <si>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</si>
  <si>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</si>
  <si>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</si>
  <si>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</si>
  <si>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</si>
  <si>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</si>
  <si>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</si>
  <si>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</si>
  <si>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</si>
  <si>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</si>
  <si>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</si>
  <si>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</si>
  <si>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</si>
  <si>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</si>
  <si>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</si>
  <si>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</si>
  <si>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</si>
  <si>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</si>
  <si>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</si>
  <si>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</si>
  <si>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</si>
  <si>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</si>
  <si>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</si>
  <si>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</si>
  <si>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</si>
  <si>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</si>
  <si>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</si>
  <si>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</si>
  <si>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</si>
  <si>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</si>
  <si>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</si>
  <si>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</si>
  <si>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</si>
  <si>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</si>
  <si>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</si>
  <si>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</si>
  <si>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</si>
  <si>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</si>
  <si>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</si>
  <si>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</si>
  <si>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</si>
  <si>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</si>
  <si>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</si>
  <si>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</si>
  <si>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</si>
  <si>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</si>
  <si>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</si>
  <si>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</si>
  <si>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</si>
  <si>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</si>
  <si>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</si>
  <si>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</si>
  <si>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</si>
  <si>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</si>
  <si>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</si>
  <si>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</si>
  <si>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</si>
  <si>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</si>
  <si>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</si>
  <si>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</si>
  <si>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</si>
  <si>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</si>
  <si>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</si>
  <si>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</si>
  <si>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</si>
  <si>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</si>
  <si>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</si>
  <si>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</si>
  <si>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</si>
  <si>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</si>
  <si>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</si>
  <si>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</si>
  <si>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</si>
  <si>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</si>
  <si>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</si>
  <si>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</si>
  <si>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</si>
  <si>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</si>
  <si>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</si>
  <si>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</si>
  <si>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</si>
  <si>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</si>
  <si>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</si>
  <si>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</si>
  <si>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</si>
  <si>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</si>
  <si>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</si>
  <si>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</si>
  <si>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</si>
  <si>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</si>
  <si>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</si>
  <si>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</si>
  <si>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</si>
  <si>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</si>
  <si>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</si>
  <si>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</si>
  <si>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</si>
  <si>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</si>
  <si>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</si>
  <si>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</si>
  <si>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</si>
  <si>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</si>
  <si>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</si>
  <si>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</si>
  <si>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</si>
  <si>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</si>
  <si>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</si>
  <si>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</si>
  <si>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</si>
  <si>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</si>
  <si>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</si>
  <si>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</si>
  <si>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</si>
  <si>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</si>
  <si>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</si>
  <si>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</si>
  <si>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</si>
  <si>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</si>
  <si>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</si>
  <si>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</si>
  <si>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</si>
  <si>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</si>
  <si>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</si>
  <si>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</si>
  <si>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</si>
  <si>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</si>
  <si>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</si>
  <si>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</si>
  <si>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</si>
  <si>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</si>
  <si>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</si>
  <si>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</si>
  <si>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</si>
  <si>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</si>
  <si>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</si>
  <si>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</si>
  <si>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</si>
  <si>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</si>
  <si>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</si>
  <si>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</si>
  <si>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</si>
  <si>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</si>
  <si>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</si>
  <si>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</si>
  <si>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</si>
  <si>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</si>
  <si>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</si>
  <si>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</si>
  <si>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</si>
  <si>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</si>
  <si>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</si>
  <si>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</si>
  <si>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</si>
  <si>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</si>
  <si>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</si>
  <si>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</si>
  <si>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</si>
  <si>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</si>
  <si>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</si>
  <si>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</si>
  <si>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</si>
  <si>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</si>
  <si>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</si>
  <si>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</si>
  <si>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</si>
  <si>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</si>
  <si>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</si>
  <si>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</si>
  <si>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</si>
  <si>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</si>
  <si>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</si>
  <si>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</si>
  <si>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</si>
  <si>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</si>
  <si>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</si>
  <si>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</si>
  <si>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</si>
  <si>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</si>
  <si>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</si>
  <si>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</si>
  <si>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</si>
  <si>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</si>
  <si>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</si>
  <si>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</si>
  <si>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</si>
  <si>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</si>
  <si>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</si>
  <si>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</si>
  <si>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</si>
  <si>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</si>
  <si>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</si>
  <si>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</si>
  <si>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</si>
  <si>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</si>
  <si>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</si>
  <si>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</si>
  <si>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</si>
  <si>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</si>
  <si>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</si>
  <si>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</si>
  <si>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</si>
  <si>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</si>
  <si>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</si>
  <si>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</si>
  <si>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</si>
  <si>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</si>
  <si>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</si>
  <si>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</si>
  <si>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</si>
  <si>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</si>
  <si>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</si>
  <si>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</si>
  <si>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</si>
  <si>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</si>
  <si>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</si>
  <si>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</si>
  <si>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</si>
  <si>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</si>
  <si>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</si>
  <si>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</si>
  <si>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</si>
  <si>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</si>
  <si>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</si>
  <si>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</si>
  <si>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</si>
  <si>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</si>
  <si>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</si>
  <si>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</si>
  <si>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</si>
  <si>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</si>
  <si>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</si>
  <si>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</si>
  <si>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</si>
  <si>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</si>
  <si>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</si>
  <si>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</si>
  <si>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</si>
  <si>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</si>
  <si>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</si>
  <si>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</si>
  <si>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</si>
  <si>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</si>
  <si>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</si>
  <si>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</si>
  <si>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</si>
  <si>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</si>
  <si>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</si>
  <si>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</si>
  <si>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</si>
  <si>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</si>
  <si>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</si>
  <si>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</si>
  <si>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</si>
  <si>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</si>
  <si>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</si>
  <si>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</si>
  <si>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</si>
  <si>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</si>
  <si>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</si>
  <si>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</si>
  <si>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</si>
  <si>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</si>
  <si>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</si>
  <si>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</si>
  <si>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</si>
  <si>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</si>
  <si>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</si>
  <si>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</si>
  <si>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</si>
  <si>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</si>
  <si>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</si>
  <si>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</si>
  <si>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</si>
  <si>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</si>
  <si>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</si>
  <si>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</si>
  <si>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</si>
  <si>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</si>
  <si>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</si>
  <si>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</si>
  <si>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</si>
  <si>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</si>
  <si>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</si>
  <si>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</si>
  <si>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</si>
  <si>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</si>
  <si>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</si>
  <si>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</si>
  <si>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</si>
  <si>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</si>
  <si>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</si>
  <si>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</si>
  <si>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</si>
  <si>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</si>
  <si>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</si>
  <si>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</si>
  <si>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</si>
  <si>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</si>
  <si>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</si>
  <si>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</si>
  <si>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</si>
  <si>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</si>
  <si>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</si>
  <si>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</si>
  <si>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</si>
  <si>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</si>
  <si>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</si>
  <si>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</si>
  <si>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</si>
  <si>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</si>
  <si>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</si>
  <si>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</si>
  <si>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</si>
  <si>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</si>
  <si>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</si>
  <si>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</si>
  <si>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</si>
  <si>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</si>
  <si>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</si>
  <si>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</si>
  <si>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</si>
  <si>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</si>
  <si>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</si>
  <si>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</si>
  <si>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</si>
  <si>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</si>
  <si>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</si>
  <si>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</si>
  <si>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</si>
  <si>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</si>
  <si>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</si>
  <si>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</si>
  <si>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</si>
  <si>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</si>
  <si>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</si>
  <si>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</si>
  <si>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</si>
  <si>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</si>
  <si>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</si>
  <si>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</si>
  <si>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</si>
  <si>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</si>
  <si>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</si>
  <si>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</si>
  <si>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</si>
  <si>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</si>
  <si>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</si>
  <si>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</si>
  <si>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</si>
  <si>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</si>
  <si>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</si>
  <si>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</si>
  <si>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</si>
  <si>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</si>
  <si>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</si>
  <si>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</si>
  <si>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</si>
  <si>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</si>
  <si>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</si>
  <si>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</si>
  <si>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</si>
  <si>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</si>
  <si>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</si>
  <si>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</si>
  <si>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</si>
  <si>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</si>
  <si>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</si>
  <si>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</si>
  <si>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</si>
  <si>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</si>
  <si>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</si>
  <si>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</si>
  <si>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</si>
  <si>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</si>
  <si>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</si>
  <si>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</si>
  <si>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</si>
  <si>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</si>
  <si>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</si>
  <si>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</si>
  <si>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</si>
  <si>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</si>
  <si>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</si>
  <si>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</si>
  <si>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</si>
  <si>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</si>
  <si>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</si>
  <si>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</si>
  <si>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</si>
  <si>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</si>
  <si>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</si>
  <si>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</si>
  <si>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</si>
  <si>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</si>
  <si>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</si>
  <si>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</si>
  <si>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</si>
  <si>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</si>
  <si>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</si>
  <si>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</si>
  <si>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</si>
  <si>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</si>
  <si>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</si>
  <si>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</si>
  <si>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</si>
  <si>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</si>
  <si>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</si>
  <si>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</si>
  <si>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</si>
  <si>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</si>
  <si>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</si>
  <si>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</si>
  <si>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</si>
  <si>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</si>
  <si>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</si>
  <si>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</si>
  <si>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</si>
  <si>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</si>
  <si>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</si>
  <si>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</si>
  <si>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</si>
  <si>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</si>
  <si>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</si>
  <si>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</si>
  <si>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</si>
  <si>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</si>
  <si>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</si>
  <si>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</si>
  <si>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</si>
  <si>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</si>
  <si>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</si>
  <si>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</si>
  <si>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</si>
  <si>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</si>
  <si>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</si>
  <si>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</si>
  <si>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</si>
  <si>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</si>
  <si>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</si>
  <si>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</si>
  <si>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</si>
  <si>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</si>
  <si>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</si>
  <si>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</si>
  <si>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</si>
  <si>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</si>
  <si>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</si>
  <si>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</si>
  <si>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</si>
  <si>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</si>
  <si>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</si>
  <si>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</si>
  <si>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</si>
  <si>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</si>
  <si>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</si>
  <si>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</si>
  <si>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</si>
  <si>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</si>
  <si>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</si>
  <si>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</si>
  <si>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</si>
  <si>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</si>
  <si>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</si>
  <si>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</si>
  <si>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</si>
  <si>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</si>
  <si>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</si>
  <si>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</si>
  <si>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</si>
  <si>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</si>
  <si>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</si>
  <si>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</si>
  <si>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</si>
  <si>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</si>
  <si>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</si>
  <si>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</si>
  <si>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</si>
  <si>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</si>
  <si>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</si>
  <si>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</si>
  <si>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</si>
  <si>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</si>
  <si>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</si>
  <si>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</si>
  <si>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</si>
  <si>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</si>
  <si>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</si>
  <si>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</si>
  <si>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</si>
  <si>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</si>
  <si>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</si>
  <si>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</si>
  <si>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</si>
  <si>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</si>
  <si>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</si>
  <si>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</si>
  <si>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</si>
  <si>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</si>
  <si>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</si>
  <si>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</si>
  <si>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</si>
  <si>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</si>
  <si>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</si>
  <si>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</si>
  <si>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</si>
  <si>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</si>
  <si>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</si>
  <si>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</si>
  <si>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</si>
  <si>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</si>
  <si>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</si>
  <si>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</si>
  <si>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</si>
  <si>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</si>
  <si>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</si>
  <si>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</si>
  <si>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</si>
  <si>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</si>
  <si>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</si>
  <si>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</si>
  <si>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</si>
  <si>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</si>
  <si>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</si>
  <si>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</si>
  <si>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</si>
  <si>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</si>
  <si>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</si>
  <si>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</si>
  <si>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</si>
  <si>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</si>
  <si>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</si>
  <si>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</si>
  <si>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</si>
  <si>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</si>
  <si>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</si>
  <si>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</si>
  <si>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</si>
  <si>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</si>
  <si>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</si>
  <si>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</si>
  <si>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</si>
  <si>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</si>
  <si>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</si>
  <si>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</si>
  <si>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</si>
  <si>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</si>
  <si>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</si>
  <si>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</si>
  <si>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</si>
  <si>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</si>
  <si>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</si>
  <si>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</si>
  <si>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</si>
  <si>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</si>
  <si>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</si>
  <si>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</si>
  <si>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</si>
  <si>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</si>
  <si>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</si>
  <si>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</si>
  <si>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</si>
  <si>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</si>
  <si>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</si>
  <si>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</si>
  <si>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</si>
  <si>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</si>
  <si>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</si>
  <si>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</si>
  <si>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</si>
  <si>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</si>
  <si>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</si>
  <si>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</si>
  <si>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</si>
  <si>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</si>
  <si>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</si>
  <si>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</si>
  <si>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</si>
  <si>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</si>
  <si>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</si>
  <si>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</si>
  <si>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</si>
  <si>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</si>
  <si>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</si>
  <si>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</si>
  <si>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</si>
  <si>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</si>
  <si>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</si>
  <si>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</si>
  <si>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</si>
  <si>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</si>
  <si>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</si>
  <si>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</si>
  <si>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</si>
  <si>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</si>
  <si>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</si>
  <si>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</si>
  <si>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</si>
  <si>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</si>
  <si>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</si>
  <si>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</si>
  <si>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</si>
  <si>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</si>
  <si>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</si>
  <si>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</si>
  <si>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</si>
  <si>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</si>
  <si>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</si>
  <si>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</si>
  <si>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</si>
  <si>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</si>
  <si>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</si>
  <si>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</si>
  <si>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</si>
  <si>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</si>
  <si>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</si>
  <si>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</si>
  <si>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</si>
  <si>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</si>
  <si>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</si>
  <si>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</si>
  <si>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</si>
  <si>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</si>
  <si>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</si>
  <si>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</si>
  <si>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</si>
  <si>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</si>
  <si>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</si>
  <si>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</si>
  <si>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</si>
  <si>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</si>
  <si>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</si>
  <si>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</si>
  <si>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</si>
  <si>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</si>
  <si>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</si>
  <si>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</si>
  <si>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</si>
  <si>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</si>
  <si>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</si>
  <si>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</si>
  <si>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</si>
  <si>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</si>
  <si>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</si>
  <si>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</si>
  <si>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</si>
  <si>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</si>
  <si>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</si>
  <si>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</si>
  <si>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</si>
  <si>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</si>
  <si>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</si>
  <si>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</si>
  <si>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</si>
  <si>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</si>
  <si>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</si>
  <si>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</si>
  <si>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</si>
  <si>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</si>
  <si>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</si>
  <si>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</si>
  <si>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</si>
  <si>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</si>
  <si>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</si>
  <si>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</si>
  <si>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</si>
  <si>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</si>
  <si>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</si>
  <si>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</si>
  <si>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</si>
  <si>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</si>
  <si>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</si>
  <si>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</si>
  <si>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</si>
  <si>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</si>
  <si>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</si>
  <si>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</si>
  <si>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</si>
  <si>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</si>
  <si>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</si>
  <si>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</si>
  <si>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</si>
  <si>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</si>
  <si>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</si>
  <si>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</si>
  <si>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</si>
  <si>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</si>
  <si>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</si>
  <si>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</si>
  <si>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</si>
  <si>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</si>
  <si>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</si>
  <si>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</si>
  <si>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</si>
  <si>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</si>
  <si>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</si>
  <si>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</si>
  <si>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</si>
  <si>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</si>
  <si>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</si>
  <si>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</si>
  <si>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</si>
  <si>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</si>
  <si>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</si>
  <si>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</si>
  <si>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</si>
  <si>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</si>
  <si>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</si>
  <si>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</si>
  <si>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</si>
  <si>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</si>
  <si>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</si>
  <si>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</si>
  <si>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</si>
  <si>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</si>
  <si>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</si>
  <si>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</si>
  <si>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</si>
  <si>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</si>
  <si>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</si>
  <si>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</si>
  <si>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</si>
  <si>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</si>
  <si>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</si>
  <si>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</si>
  <si>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</si>
  <si>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</si>
  <si>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</si>
  <si>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</si>
  <si>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</si>
  <si>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</si>
  <si>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</si>
  <si>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</si>
  <si>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</si>
  <si>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</si>
  <si>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</si>
  <si>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</si>
  <si>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</si>
  <si>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</si>
  <si>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</si>
  <si>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</si>
  <si>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</si>
  <si>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</si>
  <si>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</si>
  <si>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</si>
  <si>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</si>
  <si>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</si>
  <si>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</si>
  <si>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</si>
  <si>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</si>
  <si>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</si>
  <si>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</si>
  <si>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</si>
  <si>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</si>
  <si>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</si>
  <si>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</si>
  <si>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</si>
  <si>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</si>
  <si>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</si>
  <si>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</si>
  <si>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</si>
  <si>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</si>
  <si>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</si>
  <si>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</si>
  <si>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</si>
  <si>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</si>
  <si>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</si>
  <si>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</si>
  <si>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</si>
  <si>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</si>
  <si>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</si>
  <si>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</si>
  <si>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</si>
  <si>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</si>
  <si>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</si>
  <si>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</si>
  <si>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</si>
  <si>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</si>
  <si>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</si>
  <si>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</si>
  <si>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</si>
  <si>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</si>
  <si>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</si>
  <si>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</si>
  <si>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</si>
  <si>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</si>
  <si>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</si>
  <si>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</si>
  <si>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</si>
  <si>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</si>
  <si>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</si>
  <si>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</si>
  <si>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</si>
  <si>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</si>
  <si>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</si>
  <si>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</si>
  <si>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</si>
  <si>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</si>
  <si>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</si>
  <si>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</si>
  <si>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</si>
  <si>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</si>
  <si>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</si>
  <si>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</si>
  <si>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</si>
  <si>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</si>
  <si>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</si>
  <si>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</si>
  <si>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</si>
  <si>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</si>
  <si>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</si>
  <si>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</si>
  <si>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</si>
  <si>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</si>
  <si>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</si>
  <si>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</si>
  <si>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</si>
  <si>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</si>
  <si>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</si>
  <si>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</si>
  <si>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</si>
  <si>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</si>
  <si>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</si>
  <si>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</si>
  <si>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</si>
  <si>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</si>
  <si>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</si>
  <si>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</si>
  <si>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</si>
  <si>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</si>
  <si>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</si>
  <si>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</si>
  <si>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</si>
  <si>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</si>
  <si>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</si>
  <si>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</si>
  <si>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</si>
  <si>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</si>
  <si>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</si>
  <si>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</si>
  <si>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</si>
  <si>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</si>
  <si>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</si>
  <si>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</si>
  <si>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</si>
  <si>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</si>
  <si>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</si>
  <si>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</si>
  <si>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</si>
  <si>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</si>
  <si>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</si>
  <si>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</si>
  <si>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</si>
  <si>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</si>
  <si>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</si>
  <si>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</si>
  <si>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</si>
  <si>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</si>
  <si>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</si>
  <si>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</si>
  <si>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</si>
  <si>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</si>
  <si>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</si>
  <si>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</si>
  <si>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</si>
  <si>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</si>
  <si>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</si>
  <si>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</si>
  <si>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</si>
  <si>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</si>
  <si>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</si>
  <si>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</si>
  <si>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</si>
  <si>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</si>
  <si>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</si>
  <si>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</si>
  <si>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</si>
  <si>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</si>
  <si>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</si>
  <si>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</si>
  <si>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</si>
  <si>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</si>
  <si>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</si>
  <si>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</si>
  <si>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</si>
  <si>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</si>
  <si>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</si>
  <si>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</si>
  <si>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</si>
  <si>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</si>
  <si>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</si>
  <si>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</si>
  <si>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</si>
  <si>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</si>
  <si>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</si>
  <si>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</si>
  <si>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</si>
  <si>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</si>
  <si>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</si>
  <si>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</si>
  <si>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</si>
  <si>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</si>
  <si>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</si>
  <si>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</si>
  <si>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</si>
  <si>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</si>
  <si>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</si>
  <si>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</si>
  <si>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</si>
  <si>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</si>
  <si>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</si>
  <si>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</si>
  <si>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</si>
  <si>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</si>
  <si>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</si>
  <si>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</si>
  <si>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</si>
  <si>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</si>
  <si>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</si>
  <si>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</si>
  <si>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</si>
  <si>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</si>
  <si>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</si>
  <si>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</si>
  <si>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</si>
  <si>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</si>
  <si>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</si>
  <si>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</si>
  <si>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</si>
  <si>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</si>
  <si>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</si>
  <si>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</si>
  <si>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</si>
  <si>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</si>
  <si>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</si>
  <si>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</si>
  <si>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</si>
  <si>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</si>
  <si>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</si>
  <si>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</si>
  <si>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</si>
  <si>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</si>
  <si>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</si>
  <si>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</si>
  <si>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</si>
  <si>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</si>
  <si>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</si>
  <si>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</si>
  <si>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</si>
  <si>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</si>
  <si>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</si>
  <si>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</si>
  <si>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</si>
  <si>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</si>
  <si>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</si>
  <si>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</si>
  <si>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</si>
  <si>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</si>
  <si>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</si>
  <si>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</si>
  <si>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</si>
  <si>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</si>
  <si>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</si>
  <si>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</si>
  <si>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</si>
  <si>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</si>
  <si>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</si>
  <si>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</si>
  <si>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</si>
  <si>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</si>
  <si>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</si>
  <si>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</si>
  <si>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</si>
  <si>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</si>
  <si>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</si>
  <si>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</si>
  <si>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</si>
  <si>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</si>
  <si>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</si>
  <si>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</si>
  <si>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</si>
  <si>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</si>
  <si>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</si>
  <si>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</si>
  <si>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</si>
  <si>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</si>
  <si>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</si>
  <si>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</si>
  <si>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</si>
  <si>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</si>
  <si>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</si>
  <si>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</si>
  <si>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</si>
  <si>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</si>
  <si>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</si>
  <si>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</si>
  <si>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</si>
  <si>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</si>
  <si>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</si>
  <si>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</si>
  <si>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</si>
  <si>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</si>
  <si>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</si>
  <si>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</si>
  <si>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</si>
  <si>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</si>
  <si>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</si>
  <si>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</si>
  <si>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</si>
  <si>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</si>
  <si>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</si>
  <si>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</si>
  <si>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</si>
  <si>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</si>
  <si>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</si>
  <si>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</si>
  <si>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</si>
  <si>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</si>
  <si>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</si>
  <si>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</si>
  <si>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</si>
  <si>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</si>
  <si>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</si>
  <si>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</si>
  <si>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</si>
  <si>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</si>
  <si>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</si>
  <si>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</si>
  <si>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</si>
  <si>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</si>
  <si>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</si>
  <si>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</si>
  <si>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</si>
  <si>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</si>
  <si>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</si>
  <si>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</si>
  <si>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</si>
  <si>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</si>
  <si>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</si>
  <si>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</si>
  <si>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</si>
  <si>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</si>
  <si>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</si>
  <si>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</si>
  <si>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</si>
  <si>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</si>
  <si>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</si>
  <si>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</si>
  <si>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</si>
  <si>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</si>
  <si>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</si>
  <si>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</si>
  <si>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</si>
  <si>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</si>
  <si>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</si>
  <si>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</si>
  <si>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</si>
  <si>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</si>
  <si>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</si>
  <si>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</si>
  <si>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</si>
  <si>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</si>
  <si>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</si>
  <si>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</si>
  <si>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</si>
  <si>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</si>
  <si>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</si>
  <si>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</si>
  <si>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</si>
  <si>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</si>
  <si>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</si>
  <si>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</si>
  <si>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</si>
  <si>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</si>
  <si>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</si>
  <si>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</si>
  <si>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</si>
  <si>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</si>
  <si>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</si>
  <si>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</si>
  <si>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</si>
  <si>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</si>
  <si>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</si>
  <si>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</si>
  <si>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</si>
  <si>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</si>
  <si>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</si>
  <si>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</si>
  <si>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</si>
  <si>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</si>
  <si>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</si>
  <si>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</si>
  <si>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</si>
  <si>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</si>
  <si>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</si>
  <si>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</si>
  <si>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</si>
  <si>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</si>
  <si>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</si>
  <si>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</si>
  <si>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</si>
  <si>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</si>
  <si>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</si>
  <si>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</si>
  <si>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</si>
  <si>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</si>
  <si>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</si>
  <si>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</si>
  <si>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</si>
  <si>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</si>
  <si>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</si>
  <si>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</si>
  <si>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</si>
  <si>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</si>
  <si>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</si>
  <si>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</si>
  <si>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</si>
  <si>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</si>
  <si>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</si>
  <si>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</si>
  <si>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</si>
  <si>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</si>
  <si>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</si>
  <si>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</si>
  <si>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</si>
  <si>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</si>
  <si>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</si>
  <si>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</si>
  <si>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</si>
  <si>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</si>
  <si>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</si>
  <si>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</si>
  <si>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</si>
  <si>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</si>
  <si>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</si>
  <si>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</si>
  <si>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</si>
  <si>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</si>
  <si>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</si>
  <si>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</si>
  <si>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</si>
  <si>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</si>
  <si>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</si>
  <si>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</si>
  <si>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</si>
  <si>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</si>
  <si>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</si>
  <si>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</si>
  <si>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</si>
  <si>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</si>
  <si>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</si>
  <si>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</si>
  <si>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</si>
  <si>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</si>
  <si>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</si>
  <si>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</si>
  <si>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</si>
  <si>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</si>
  <si>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</si>
  <si>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</si>
  <si>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</si>
  <si>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</si>
  <si>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</si>
  <si>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</si>
  <si>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</si>
  <si>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</si>
  <si>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</si>
  <si>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</si>
  <si>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</si>
  <si>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</si>
  <si>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</si>
  <si>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</si>
  <si>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</si>
  <si>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</si>
  <si>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</si>
  <si>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</si>
  <si>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</si>
  <si>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</si>
  <si>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</si>
  <si>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</si>
  <si>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</si>
  <si>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</si>
  <si>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</si>
  <si>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</si>
  <si>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</si>
  <si>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</si>
  <si>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</si>
  <si>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</si>
  <si>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</si>
  <si>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</si>
  <si>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</si>
  <si>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</si>
  <si>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</si>
  <si>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</si>
  <si>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</si>
  <si>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</si>
  <si>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</si>
  <si>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</si>
  <si>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</si>
  <si>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</si>
  <si>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</si>
  <si>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</si>
  <si>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</si>
  <si>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</si>
  <si>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</si>
  <si>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</si>
  <si>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</si>
  <si>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</si>
  <si>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</si>
  <si>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</si>
  <si>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</si>
  <si>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</si>
  <si>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</si>
  <si>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</si>
  <si>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</si>
  <si>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</si>
  <si>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</si>
  <si>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</si>
  <si>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</si>
  <si>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</si>
  <si>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</si>
  <si>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</si>
  <si>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</si>
  <si>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</si>
  <si>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</si>
  <si>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</si>
  <si>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</si>
  <si>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</si>
  <si>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</si>
  <si>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</si>
  <si>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</si>
  <si>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</si>
  <si>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</si>
  <si>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</si>
  <si>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</si>
  <si>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</si>
  <si>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</si>
  <si>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</si>
  <si>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</si>
  <si>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</si>
  <si>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</si>
  <si>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</si>
  <si>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</si>
  <si>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</si>
  <si>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</si>
  <si>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</si>
  <si>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</si>
  <si>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</si>
  <si>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</si>
  <si>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</si>
  <si>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</si>
  <si>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</si>
  <si>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</si>
  <si>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</si>
  <si>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</si>
  <si>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</si>
  <si>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</si>
  <si>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</si>
  <si>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</si>
  <si>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</si>
  <si>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</si>
  <si>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</si>
  <si>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</si>
  <si>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</si>
  <si>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</si>
  <si>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</si>
  <si>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</si>
  <si>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</si>
  <si>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</si>
  <si>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</si>
  <si>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</si>
  <si>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</si>
  <si>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</si>
  <si>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</si>
  <si>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</si>
  <si>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</si>
  <si>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</si>
  <si>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</si>
  <si>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</si>
  <si>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</si>
  <si>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</si>
  <si>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</si>
  <si>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</si>
  <si>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</si>
  <si>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</si>
  <si>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</si>
  <si>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</si>
  <si>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</si>
  <si>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</si>
  <si>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</si>
  <si>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</si>
  <si>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</si>
  <si>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</si>
  <si>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</si>
  <si>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</si>
  <si>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</si>
  <si>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</si>
  <si>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</si>
  <si>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</si>
  <si>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</si>
  <si>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</si>
  <si>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</si>
  <si>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</si>
  <si>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</si>
  <si>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</si>
  <si>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</si>
  <si>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</si>
  <si>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</si>
  <si>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</si>
  <si>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</si>
  <si>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</si>
  <si>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</si>
  <si>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</si>
  <si>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</si>
  <si>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</si>
  <si>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</si>
  <si>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</si>
  <si>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</si>
  <si>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</si>
  <si>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</si>
  <si>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</si>
  <si>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</si>
  <si>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</si>
  <si>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</si>
  <si>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</si>
  <si>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</si>
  <si>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</si>
  <si>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</si>
  <si>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</si>
  <si>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</si>
  <si>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</si>
  <si>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</si>
  <si>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</si>
  <si>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</si>
  <si>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</si>
  <si>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</si>
  <si>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</si>
  <si>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</si>
  <si>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</si>
  <si>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</si>
  <si>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</si>
  <si>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</si>
  <si>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</si>
  <si>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</si>
  <si>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</si>
  <si>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</si>
  <si>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</si>
  <si>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</si>
  <si>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</si>
  <si>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</si>
  <si>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</si>
  <si>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</si>
  <si>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</si>
  <si>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</si>
  <si>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</si>
  <si>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</si>
  <si>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</si>
  <si>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</si>
  <si>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</si>
  <si>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</si>
  <si>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</si>
  <si>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</si>
  <si>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</si>
  <si>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</si>
  <si>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</si>
  <si>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</si>
  <si>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</si>
  <si>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</si>
  <si>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</si>
  <si>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</si>
  <si>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</si>
  <si>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</si>
  <si>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</si>
  <si>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</si>
  <si>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</si>
  <si>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</si>
  <si>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</si>
  <si>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</si>
  <si>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</si>
  <si>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</si>
  <si>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</si>
  <si>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</si>
  <si>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</si>
  <si>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</si>
  <si>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</si>
  <si>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</si>
  <si>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</si>
  <si>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</si>
  <si>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</si>
  <si>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</si>
  <si>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</si>
  <si>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</si>
  <si>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</si>
  <si>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</si>
  <si>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</si>
  <si>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</si>
  <si>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</si>
  <si>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</si>
  <si>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</si>
  <si>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</si>
  <si>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</si>
  <si>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</si>
  <si>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</si>
  <si>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</si>
  <si>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</si>
  <si>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</si>
  <si>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</si>
  <si>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</si>
  <si>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</si>
  <si>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</si>
  <si>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</si>
  <si>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</si>
  <si>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</si>
  <si>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</si>
  <si>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</si>
  <si>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</si>
  <si>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</si>
  <si>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</si>
  <si>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</si>
  <si>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</si>
  <si>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</si>
  <si>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</si>
  <si>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</si>
  <si>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</si>
  <si>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</si>
  <si>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</si>
  <si>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</si>
  <si>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</si>
  <si>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</si>
  <si>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</si>
  <si>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</si>
  <si>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</si>
  <si>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</si>
  <si>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</si>
  <si>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</si>
  <si>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</si>
  <si>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</si>
  <si>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</si>
  <si>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</si>
  <si>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</si>
  <si>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</si>
  <si>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</si>
  <si>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</si>
  <si>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</si>
  <si>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</si>
  <si>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</si>
  <si>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</si>
  <si>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</si>
  <si>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</si>
  <si>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</si>
  <si>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</si>
  <si>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</si>
  <si>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</si>
  <si>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</si>
  <si>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</si>
  <si>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</si>
  <si>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</si>
  <si>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</si>
  <si>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</si>
  <si>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</si>
  <si>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</si>
  <si>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</si>
  <si>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</si>
  <si>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</si>
  <si>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</si>
  <si>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</si>
  <si>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</si>
  <si>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</si>
  <si>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</si>
  <si>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</si>
  <si>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</si>
  <si>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</si>
  <si>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</si>
  <si>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</si>
  <si>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</si>
  <si>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</si>
  <si>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</si>
  <si>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</si>
  <si>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</si>
  <si>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</si>
  <si>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</si>
  <si>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</si>
  <si>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</si>
  <si>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</si>
  <si>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</si>
  <si>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</si>
  <si>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</si>
  <si>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</si>
  <si>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</si>
  <si>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</si>
  <si>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</si>
  <si>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</si>
  <si>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</si>
  <si>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</si>
  <si>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</si>
  <si>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</si>
  <si>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</si>
  <si>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</si>
  <si>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</si>
  <si>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</si>
  <si>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</si>
  <si>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</si>
  <si>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</si>
  <si>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</si>
  <si>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</si>
  <si>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</si>
  <si>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</si>
  <si>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</si>
  <si>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</si>
  <si>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</si>
  <si>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</si>
  <si>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</si>
  <si>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</si>
  <si>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</si>
  <si>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</si>
  <si>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</si>
  <si>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</si>
  <si>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</si>
  <si>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</si>
  <si>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</si>
  <si>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</si>
  <si>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</si>
  <si>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</si>
  <si>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</si>
  <si>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</si>
  <si>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</si>
  <si>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</si>
  <si>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</si>
  <si>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</si>
  <si>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</si>
  <si>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</si>
  <si>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</si>
  <si>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</si>
  <si>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</si>
  <si>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</si>
  <si>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</si>
  <si>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</si>
  <si>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</si>
  <si>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</si>
  <si>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</si>
  <si>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</si>
  <si>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</si>
  <si>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</si>
  <si>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</si>
  <si>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</si>
  <si>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</si>
  <si>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</si>
  <si>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</si>
  <si>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</si>
  <si>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</si>
  <si>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</si>
  <si>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</si>
  <si>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</si>
  <si>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</si>
  <si>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</si>
  <si>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</si>
  <si>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</si>
  <si>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</si>
  <si>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</si>
  <si>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</si>
  <si>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</si>
  <si>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</si>
  <si>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</si>
  <si>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</si>
  <si>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</si>
  <si>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</si>
  <si>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</si>
  <si>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</si>
  <si>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</si>
  <si>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</si>
  <si>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</si>
  <si>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</si>
  <si>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</si>
  <si>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</si>
  <si>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</si>
  <si>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</si>
  <si>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</si>
  <si>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</si>
  <si>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</si>
  <si>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</si>
  <si>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</si>
  <si>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</si>
  <si>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</si>
  <si>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</si>
  <si>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</si>
  <si>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</si>
  <si>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</si>
  <si>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</si>
  <si>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</si>
  <si>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</si>
  <si>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</si>
  <si>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</si>
  <si>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</si>
  <si>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</si>
  <si>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</si>
  <si>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</si>
  <si>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</si>
  <si>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</si>
  <si>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</si>
  <si>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</si>
  <si>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</si>
  <si>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</si>
  <si>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</si>
  <si>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</si>
  <si>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</si>
  <si>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</si>
  <si>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</si>
  <si>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</si>
  <si>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</si>
  <si>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</si>
  <si>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</si>
  <si>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</si>
  <si>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</si>
  <si>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</si>
  <si>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</si>
  <si>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</si>
  <si>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</si>
  <si>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</si>
  <si>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</si>
  <si>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</si>
  <si>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</si>
  <si>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</si>
  <si>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</si>
  <si>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</si>
  <si>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</si>
  <si>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</si>
  <si>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</si>
  <si>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</si>
  <si>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</si>
  <si>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</si>
  <si>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</si>
  <si>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</si>
  <si>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</si>
  <si>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</si>
  <si>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</si>
  <si>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</si>
  <si>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</si>
  <si>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</si>
  <si>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</si>
  <si>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</si>
  <si>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</si>
  <si>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</si>
  <si>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</si>
  <si>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</si>
  <si>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</si>
  <si>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</si>
  <si>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</si>
  <si>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</si>
  <si>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</si>
  <si>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</si>
  <si>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</si>
  <si>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</si>
  <si>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</si>
  <si>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</si>
  <si>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</si>
  <si>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</si>
  <si>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</si>
  <si>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</si>
  <si>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</si>
  <si>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</si>
  <si>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</si>
  <si>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</si>
  <si>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</si>
  <si>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</si>
  <si>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</si>
  <si>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</si>
  <si>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</si>
  <si>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</si>
  <si>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</si>
  <si>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</si>
  <si>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</si>
  <si>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</si>
  <si>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</si>
  <si>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</si>
  <si>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</si>
  <si>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</si>
  <si>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</si>
  <si>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</si>
  <si>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</si>
  <si>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</si>
  <si>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</si>
  <si>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</si>
  <si>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</si>
  <si>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</si>
  <si>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</si>
  <si>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</si>
  <si>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</si>
  <si>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</si>
  <si>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</si>
  <si>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</si>
  <si>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</si>
  <si>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</si>
  <si>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</si>
  <si>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</si>
  <si>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</si>
  <si>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</si>
  <si>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</si>
  <si>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</si>
  <si>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</si>
  <si>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</si>
  <si>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</si>
  <si>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</si>
  <si>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</si>
  <si>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</si>
  <si>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</si>
  <si>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</si>
  <si>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</si>
  <si>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</si>
  <si>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</si>
  <si>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</si>
  <si>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</si>
  <si>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</si>
  <si>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</si>
  <si>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</si>
  <si>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</si>
  <si>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</si>
  <si>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</si>
  <si>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</si>
  <si>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</si>
  <si>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</si>
  <si>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</si>
  <si>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</si>
  <si>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</si>
  <si>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</si>
  <si>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</si>
  <si>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</si>
  <si>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</si>
  <si>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</si>
  <si>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</si>
  <si>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</si>
  <si>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</si>
  <si>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</si>
  <si>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</si>
  <si>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</si>
  <si>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</si>
  <si>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</si>
  <si>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</si>
  <si>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</si>
  <si>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</si>
  <si>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</si>
  <si>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</si>
  <si>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</si>
  <si>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</si>
  <si>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</si>
  <si>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</si>
  <si>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</si>
  <si>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</si>
  <si>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</si>
  <si>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</si>
  <si>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</si>
  <si>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</si>
  <si>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</si>
  <si>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</si>
  <si>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</si>
  <si>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</si>
  <si>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</si>
  <si>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</si>
  <si>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</si>
  <si>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</si>
  <si>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</si>
  <si>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</si>
  <si>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</si>
  <si>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</si>
  <si>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</si>
  <si>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</si>
  <si>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</si>
  <si>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</si>
  <si>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</si>
  <si>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</si>
  <si>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</si>
  <si>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</si>
  <si>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</si>
  <si>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</si>
  <si>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</si>
  <si>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</si>
  <si>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</si>
  <si>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</si>
  <si>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</si>
  <si>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</si>
  <si>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</si>
  <si>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</si>
  <si>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</si>
  <si>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</si>
  <si>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</si>
  <si>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</si>
  <si>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</si>
  <si>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</si>
  <si>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</si>
  <si>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</si>
  <si>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</si>
  <si>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</si>
  <si>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</si>
  <si>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</si>
  <si>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</si>
  <si>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</si>
  <si>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</si>
  <si>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</si>
  <si>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</si>
  <si>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</si>
  <si>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</si>
  <si>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</si>
  <si>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</si>
  <si>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</si>
  <si>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</si>
  <si>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</si>
  <si>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</si>
  <si>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</si>
  <si>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</si>
  <si>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</si>
  <si>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</si>
  <si>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</si>
  <si>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</si>
  <si>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</si>
  <si>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</si>
  <si>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</si>
  <si>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</si>
  <si>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</si>
  <si>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</si>
  <si>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</si>
  <si>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</si>
  <si>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</si>
  <si>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</si>
  <si>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</si>
  <si>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</si>
  <si>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</si>
  <si>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</si>
  <si>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</si>
  <si>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</si>
  <si>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</si>
  <si>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</si>
  <si>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</si>
  <si>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</si>
  <si>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</si>
  <si>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</si>
  <si>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</si>
  <si>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</si>
  <si>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</si>
  <si>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</si>
  <si>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</si>
  <si>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</si>
  <si>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</si>
  <si>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</si>
  <si>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</si>
  <si>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</si>
  <si>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</si>
  <si>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</si>
  <si>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</si>
  <si>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</si>
  <si>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</si>
  <si>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</si>
  <si>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</si>
  <si>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</si>
  <si>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</si>
  <si>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</si>
  <si>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</si>
  <si>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</si>
  <si>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</si>
  <si>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</si>
  <si>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</si>
  <si>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</si>
  <si>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</si>
  <si>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</si>
  <si>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</si>
  <si>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</si>
  <si>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</si>
  <si>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</si>
  <si>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</si>
  <si>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</si>
  <si>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</si>
  <si>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</si>
  <si>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</si>
  <si>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</si>
  <si>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</si>
  <si>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</si>
  <si>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</si>
  <si>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</si>
  <si>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</si>
  <si>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</si>
  <si>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</si>
  <si>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</si>
  <si>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</si>
  <si>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</si>
  <si>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</si>
  <si>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</si>
  <si>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</si>
  <si>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</si>
  <si>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</si>
  <si>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</si>
  <si>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</si>
  <si>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</si>
  <si>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</si>
  <si>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</si>
  <si>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</si>
  <si>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</si>
  <si>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</si>
  <si>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</si>
  <si>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</si>
  <si>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</si>
  <si>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</si>
  <si>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</si>
  <si>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</si>
  <si>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</si>
  <si>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</si>
  <si>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</si>
  <si>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</si>
  <si>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</si>
  <si>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</si>
  <si>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</si>
  <si>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</si>
  <si>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</si>
  <si>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</si>
  <si>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</si>
  <si>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</si>
  <si>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</si>
  <si>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</si>
  <si>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</si>
  <si>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</si>
  <si>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</si>
  <si>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</si>
  <si>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</si>
  <si>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</si>
  <si>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</si>
  <si>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</si>
  <si>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</si>
  <si>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</si>
  <si>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</si>
  <si>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</si>
  <si>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</si>
  <si>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</si>
  <si>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</si>
  <si>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</si>
  <si>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</si>
  <si>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</si>
  <si>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</si>
  <si>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</si>
  <si>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</si>
  <si>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</si>
  <si>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</si>
  <si>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</si>
  <si>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</si>
  <si>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</si>
  <si>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</si>
  <si>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</si>
  <si>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</si>
  <si>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</si>
  <si>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</si>
  <si>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</si>
  <si>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</si>
  <si>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</si>
  <si>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</si>
  <si>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</si>
  <si>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</si>
  <si>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</si>
  <si>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</si>
  <si>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</si>
  <si>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</si>
  <si>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</si>
  <si>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</si>
  <si>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</si>
  <si>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</si>
  <si>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</si>
  <si>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</si>
  <si>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</si>
  <si>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</si>
  <si>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</si>
  <si>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</si>
  <si>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</si>
  <si>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</si>
  <si>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</si>
  <si>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</si>
  <si>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</si>
  <si>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</si>
  <si>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</si>
  <si>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</si>
  <si>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</si>
  <si>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</si>
  <si>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</si>
  <si>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</si>
  <si>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</si>
  <si>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</si>
  <si>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</si>
  <si>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</si>
  <si>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</si>
  <si>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</si>
  <si>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</si>
  <si>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</si>
  <si>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</si>
  <si>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</si>
  <si>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</si>
  <si>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</si>
  <si>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</si>
  <si>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</si>
  <si>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</si>
  <si>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</si>
  <si>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</si>
  <si>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</si>
  <si>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</si>
  <si>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</si>
  <si>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</si>
  <si>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</si>
  <si>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</si>
  <si>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</si>
  <si>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</si>
  <si>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</si>
  <si>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</si>
  <si>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</si>
  <si>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</si>
  <si>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</si>
  <si>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</si>
  <si>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</si>
  <si>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</si>
  <si>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</si>
  <si>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</si>
  <si>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</si>
  <si>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</si>
  <si>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</si>
  <si>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</si>
  <si>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</si>
  <si>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</si>
  <si>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</si>
  <si>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</si>
  <si>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</si>
  <si>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</si>
  <si>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</si>
  <si>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</si>
  <si>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</si>
  <si>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</si>
  <si>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</si>
  <si>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</si>
  <si>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</si>
  <si>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</si>
  <si>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</si>
  <si>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</si>
  <si>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</si>
  <si>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</si>
  <si>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</si>
  <si>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</si>
  <si>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</si>
  <si>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</si>
  <si>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</si>
  <si>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</si>
  <si>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</si>
  <si>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</si>
  <si>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</si>
  <si>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</si>
  <si>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</si>
  <si>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</si>
  <si>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</si>
  <si>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</si>
  <si>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</si>
  <si>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</si>
  <si>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</si>
  <si>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</si>
  <si>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</si>
  <si>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</si>
  <si>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</si>
  <si>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</si>
  <si>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</si>
  <si>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</si>
  <si>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</si>
  <si>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</si>
  <si>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</si>
  <si>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</si>
  <si>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</si>
  <si>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</si>
  <si>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</si>
  <si>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</si>
  <si>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</si>
  <si>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</si>
  <si>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</si>
  <si>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</si>
  <si>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</si>
  <si>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</si>
  <si>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</si>
  <si>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</si>
  <si>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</si>
  <si>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</si>
  <si>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</si>
  <si>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</si>
  <si>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</si>
  <si>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</si>
  <si>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</si>
  <si>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</si>
  <si>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</si>
  <si>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</si>
  <si>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</si>
  <si>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</si>
  <si>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</si>
  <si>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</si>
  <si>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</si>
  <si>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</si>
  <si>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</si>
  <si>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</si>
  <si>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</si>
  <si>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</si>
  <si>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</si>
  <si>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</si>
  <si>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</si>
  <si>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</si>
  <si>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</si>
  <si>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</si>
  <si>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</si>
  <si>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</si>
  <si>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</si>
  <si>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</si>
  <si>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</si>
  <si>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</si>
  <si>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</si>
  <si>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</si>
  <si>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</si>
  <si>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</si>
  <si>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</si>
  <si>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</si>
  <si>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</si>
  <si>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</si>
  <si>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</si>
  <si>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</si>
  <si>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</si>
  <si>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</si>
  <si>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</si>
  <si>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</si>
  <si>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</si>
  <si>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</si>
  <si>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</si>
  <si>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</si>
  <si>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</si>
  <si>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</si>
  <si>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</si>
  <si>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</si>
  <si>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</si>
  <si>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</si>
  <si>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</si>
  <si>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</si>
  <si>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</si>
  <si>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</si>
  <si>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</si>
  <si>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</si>
  <si>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</si>
  <si>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</si>
  <si>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</si>
  <si>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</si>
  <si>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</si>
  <si>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</si>
  <si>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</si>
  <si>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</si>
  <si>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</si>
  <si>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</si>
  <si>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</si>
  <si>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</si>
  <si>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</si>
  <si>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</si>
  <si>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</si>
  <si>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</si>
  <si>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</si>
  <si>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</si>
  <si>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</si>
  <si>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</si>
  <si>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</si>
  <si>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</si>
  <si>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</si>
  <si>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</si>
  <si>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</si>
  <si>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</si>
  <si>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</si>
  <si>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</si>
  <si>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</si>
  <si>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</si>
  <si>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</si>
  <si>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</si>
  <si>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</si>
  <si>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</si>
  <si>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</si>
  <si>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</si>
  <si>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</si>
  <si>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</si>
  <si>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</si>
  <si>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</si>
  <si>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</si>
  <si>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</si>
  <si>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</si>
  <si>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</si>
  <si>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</si>
  <si>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</si>
  <si>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</si>
  <si>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</si>
  <si>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</si>
  <si>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</si>
  <si>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</si>
  <si>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</si>
  <si>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</si>
  <si>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</si>
  <si>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</si>
  <si>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</si>
  <si>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</si>
  <si>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</si>
  <si>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</si>
  <si>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</si>
  <si>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</si>
  <si>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</si>
  <si>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</si>
  <si>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</si>
  <si>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</si>
  <si>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</si>
  <si>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</si>
  <si>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</si>
  <si>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</si>
  <si>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</si>
  <si>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</si>
  <si>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</si>
  <si>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</si>
  <si>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</si>
  <si>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</si>
  <si>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</si>
  <si>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</si>
  <si>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</si>
  <si>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</si>
  <si>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</si>
  <si>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</si>
  <si>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</si>
  <si>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</si>
  <si>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</si>
  <si>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</si>
  <si>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</si>
  <si>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</si>
  <si>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</si>
  <si>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</si>
  <si>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</si>
  <si>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</si>
  <si>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</si>
  <si>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</si>
  <si>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</si>
  <si>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</si>
  <si>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</si>
  <si>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</si>
  <si>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</si>
  <si>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</si>
  <si>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</si>
  <si>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</si>
  <si>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</si>
  <si>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</si>
  <si>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</si>
  <si>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</si>
  <si>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</si>
  <si>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</si>
  <si>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</si>
  <si>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</si>
  <si>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</si>
  <si>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</si>
  <si>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</si>
  <si>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</si>
  <si>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</si>
  <si>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</si>
  <si>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</si>
  <si>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</si>
  <si>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</si>
  <si>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</si>
  <si>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</si>
  <si>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</si>
  <si>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</si>
  <si>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</si>
  <si>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</si>
  <si>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</si>
  <si>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</si>
  <si>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</si>
  <si>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</si>
  <si>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</si>
  <si>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</si>
  <si>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</si>
  <si>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</si>
  <si>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</si>
  <si>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</si>
  <si>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</si>
  <si>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</si>
  <si>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</si>
  <si>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</si>
  <si>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</si>
  <si>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</si>
  <si>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</si>
  <si>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</si>
  <si>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</si>
  <si>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</si>
  <si>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</si>
  <si>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</si>
  <si>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</si>
  <si>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</si>
  <si>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</si>
  <si>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</si>
  <si>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</si>
  <si>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</si>
  <si>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</si>
  <si>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</si>
  <si>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</si>
  <si>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</si>
  <si>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</si>
  <si>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</si>
  <si>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</si>
  <si>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</si>
  <si>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</si>
  <si>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</si>
  <si>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</si>
  <si>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</si>
  <si>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</si>
  <si>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</si>
  <si>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</si>
  <si>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</si>
  <si>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</si>
  <si>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</si>
  <si>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</si>
  <si>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</si>
  <si>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</si>
  <si>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</si>
  <si>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</si>
  <si>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</si>
  <si>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</si>
  <si>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</si>
  <si>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</si>
  <si>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</si>
  <si>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</si>
  <si>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</si>
  <si>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</si>
  <si>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</si>
  <si>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</si>
  <si>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</si>
  <si>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</si>
  <si>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</si>
  <si>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</si>
  <si>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</si>
  <si>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</si>
  <si>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</si>
  <si>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</si>
  <si>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</si>
  <si>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</si>
  <si>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</si>
  <si>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</si>
  <si>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</si>
  <si>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</si>
  <si>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</si>
  <si>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</si>
  <si>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</si>
  <si>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</si>
  <si>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</si>
  <si>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</si>
  <si>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</si>
  <si>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</si>
  <si>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</si>
  <si>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</si>
  <si>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</si>
  <si>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</si>
  <si>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</si>
  <si>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</si>
  <si>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</si>
  <si>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</si>
  <si>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</si>
  <si>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</si>
  <si>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</si>
  <si>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</si>
  <si>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</si>
  <si>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</si>
  <si>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</si>
  <si>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</si>
  <si>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</si>
  <si>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</si>
  <si>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</si>
  <si>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</si>
  <si>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</si>
  <si>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</si>
  <si>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</si>
  <si>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</si>
  <si>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</si>
  <si>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</si>
  <si>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</si>
  <si>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</si>
  <si>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</si>
  <si>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</si>
  <si>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</si>
  <si>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</si>
  <si>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</si>
  <si>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</si>
  <si>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</si>
  <si>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</si>
  <si>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</si>
  <si>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</si>
  <si>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</si>
  <si>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</si>
  <si>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</si>
  <si>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</si>
  <si>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</si>
  <si>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</si>
  <si>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</si>
  <si>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</si>
  <si>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</si>
  <si>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</si>
  <si>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</si>
  <si>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</si>
  <si>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</si>
  <si>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</si>
  <si>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</si>
  <si>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</si>
  <si>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</si>
  <si>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</si>
  <si>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</si>
  <si>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</si>
  <si>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</si>
  <si>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</si>
  <si>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</si>
  <si>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</si>
  <si>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</si>
  <si>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</si>
  <si>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</si>
  <si>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</si>
  <si>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</si>
  <si>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</si>
  <si>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</si>
  <si>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</si>
  <si>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</si>
  <si>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</si>
  <si>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</si>
  <si>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</si>
  <si>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</si>
  <si>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</si>
  <si>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</si>
  <si>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</si>
  <si>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</si>
  <si>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</si>
  <si>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</si>
  <si>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</si>
  <si>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</si>
  <si>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</si>
  <si>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</si>
  <si>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</si>
  <si>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</si>
  <si>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</si>
  <si>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</si>
  <si>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</si>
  <si>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</si>
  <si>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</si>
  <si>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</si>
  <si>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</si>
  <si>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</si>
  <si>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</si>
  <si>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</si>
  <si>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</si>
  <si>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</si>
  <si>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</si>
  <si>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</si>
  <si>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</si>
  <si>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</si>
  <si>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</si>
  <si>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</si>
  <si>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</si>
  <si>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</si>
  <si>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</si>
  <si>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</si>
  <si>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</si>
  <si>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</si>
  <si>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</si>
  <si>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</si>
  <si>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</si>
  <si>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</si>
  <si>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</si>
  <si>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</si>
  <si>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</si>
  <si>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</si>
  <si>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</si>
  <si>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</si>
  <si>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</si>
  <si>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</si>
  <si>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</si>
  <si>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</si>
  <si>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</si>
  <si>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</si>
  <si>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</si>
  <si>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</si>
  <si>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</si>
  <si>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</si>
  <si>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</si>
  <si>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</si>
  <si>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</si>
  <si>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</si>
  <si>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</si>
  <si>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</si>
  <si>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</si>
  <si>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</si>
  <si>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</si>
  <si>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</si>
  <si>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</si>
  <si>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</si>
  <si>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</si>
  <si>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</si>
  <si>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</si>
  <si>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</si>
  <si>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</si>
  <si>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</si>
  <si>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</si>
  <si>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</si>
  <si>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</si>
  <si>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</si>
  <si>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</si>
  <si>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</si>
  <si>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</si>
  <si>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</si>
  <si>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</si>
  <si>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</si>
  <si>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</si>
  <si>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</si>
  <si>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</si>
  <si>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</si>
  <si>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</si>
  <si>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</si>
  <si>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</si>
  <si>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</si>
  <si>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</si>
  <si>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</si>
  <si>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</si>
  <si>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</si>
  <si>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</si>
  <si>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</si>
  <si>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</si>
  <si>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</si>
  <si>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</si>
  <si>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</si>
  <si>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</si>
  <si>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</si>
  <si>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</si>
  <si>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</si>
  <si>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</si>
  <si>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</si>
  <si>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</si>
  <si>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</si>
  <si>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</si>
  <si>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</si>
  <si>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</si>
  <si>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</si>
  <si>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</si>
  <si>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</si>
  <si>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</si>
  <si>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</si>
  <si>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</si>
  <si>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</si>
  <si>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</si>
  <si>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</si>
  <si>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</si>
  <si>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</si>
  <si>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</si>
  <si>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</si>
  <si>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</si>
  <si>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</si>
  <si>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</si>
  <si>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</si>
  <si>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</si>
  <si>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</si>
  <si>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</si>
  <si>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</si>
  <si>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</si>
  <si>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</si>
  <si>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</si>
  <si>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</si>
  <si>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</si>
  <si>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</si>
  <si>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</si>
  <si>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</si>
  <si>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</si>
  <si>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</si>
  <si>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</si>
  <si>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</si>
  <si>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</si>
  <si>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</si>
  <si>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</si>
  <si>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</si>
  <si>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</si>
  <si>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</si>
  <si>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</si>
  <si>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</si>
  <si>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</si>
  <si>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</si>
  <si>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</si>
  <si>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</si>
  <si>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</si>
  <si>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</si>
  <si>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</si>
  <si>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</si>
  <si>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</si>
  <si>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</si>
  <si>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</si>
  <si>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</si>
  <si>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</si>
  <si>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</si>
  <si>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</si>
  <si>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</si>
  <si>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</si>
  <si>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</si>
  <si>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</si>
  <si>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</si>
  <si>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</si>
  <si>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</si>
  <si>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</si>
  <si>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</si>
  <si>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</si>
  <si>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</si>
  <si>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</si>
  <si>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</si>
  <si>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</si>
  <si>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</si>
  <si>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</si>
  <si>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</si>
  <si>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</si>
  <si>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</si>
  <si>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</si>
  <si>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</si>
  <si>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</si>
  <si>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</si>
  <si>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</si>
  <si>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</si>
  <si>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</si>
  <si>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</si>
  <si>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</si>
  <si>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</si>
  <si>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</si>
  <si>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</si>
  <si>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</si>
  <si>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</si>
  <si>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</si>
  <si>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</si>
  <si>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</si>
  <si>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</si>
  <si>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</si>
  <si>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</si>
  <si>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</si>
  <si>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</si>
  <si>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</si>
  <si>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</si>
  <si>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</si>
  <si>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</si>
  <si>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</si>
  <si>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</si>
  <si>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</si>
  <si>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</si>
  <si>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</si>
  <si>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</si>
  <si>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</si>
  <si>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</si>
  <si>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</si>
  <si>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</si>
  <si>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</si>
  <si>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</si>
  <si>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</si>
  <si>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</si>
  <si>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</si>
  <si>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</si>
  <si>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</si>
  <si>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</si>
  <si>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</si>
  <si>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</si>
  <si>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</si>
  <si>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</si>
  <si>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</si>
  <si>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</si>
  <si>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</si>
  <si>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</si>
  <si>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</si>
  <si>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</si>
  <si>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</si>
  <si>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</si>
  <si>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</si>
  <si>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</si>
  <si>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</si>
  <si>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</si>
  <si>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</si>
  <si>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</si>
  <si>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</si>
  <si>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</si>
  <si>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</si>
  <si>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</si>
  <si>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</si>
  <si>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</si>
  <si>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</si>
  <si>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</si>
  <si>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</si>
  <si>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</si>
  <si>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</si>
  <si>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</si>
  <si>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</si>
  <si>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</si>
  <si>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</si>
  <si>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</si>
  <si>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</si>
  <si>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</si>
  <si>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</si>
  <si>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</si>
  <si>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</si>
  <si>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</si>
  <si>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</si>
  <si>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</si>
  <si>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</si>
  <si>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</si>
  <si>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</si>
  <si>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</si>
  <si>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</si>
  <si>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</si>
  <si>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</si>
  <si>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</si>
  <si>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</si>
  <si>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</si>
  <si>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</si>
  <si>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</si>
  <si>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</si>
  <si>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</si>
  <si>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</si>
  <si>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</si>
  <si>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</si>
  <si>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</si>
  <si>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</si>
  <si>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</si>
  <si>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</si>
  <si>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</si>
  <si>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</si>
  <si>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</si>
  <si>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</si>
  <si>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</si>
  <si>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</si>
  <si>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</si>
  <si>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</si>
  <si>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</si>
  <si>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</si>
  <si>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</si>
  <si>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</si>
  <si>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</si>
  <si>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</si>
  <si>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</si>
  <si>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</si>
  <si>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</si>
  <si>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</si>
  <si>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</si>
  <si>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</si>
  <si>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</si>
  <si>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</si>
  <si>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</si>
  <si>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</si>
  <si>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</si>
  <si>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</si>
  <si>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</si>
  <si>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</si>
  <si>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</si>
  <si>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</si>
  <si>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</si>
  <si>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</si>
  <si>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</si>
  <si>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</si>
  <si>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</si>
  <si>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</si>
  <si>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</si>
  <si>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</si>
  <si>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</si>
  <si>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</si>
  <si>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</si>
  <si>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</si>
  <si>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</si>
  <si>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</si>
  <si>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</si>
  <si>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</si>
  <si>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</si>
  <si>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</si>
  <si>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</si>
  <si>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</si>
  <si>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</si>
  <si>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</si>
  <si>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</si>
  <si>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</si>
  <si>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</si>
  <si>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</si>
  <si>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</si>
  <si>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</si>
  <si>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</si>
  <si>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</si>
  <si>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</si>
  <si>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</si>
  <si>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</si>
  <si>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</si>
  <si>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</si>
  <si>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</si>
  <si>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</si>
  <si>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</si>
  <si>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</si>
  <si>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</si>
  <si>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</si>
  <si>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</si>
  <si>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</si>
  <si>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</si>
  <si>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</si>
  <si>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</si>
  <si>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</si>
  <si>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</si>
  <si>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</si>
  <si>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</si>
  <si>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</si>
  <si>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</si>
  <si>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</si>
  <si>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</si>
  <si>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</si>
  <si>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</si>
  <si>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</si>
  <si>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</si>
  <si>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</si>
  <si>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</si>
  <si>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</si>
  <si>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</si>
  <si>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</si>
  <si>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</si>
  <si>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</si>
  <si>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</si>
  <si>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</si>
  <si>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</si>
  <si>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</si>
  <si>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</si>
  <si>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</si>
  <si>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</si>
  <si>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</si>
  <si>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</si>
  <si>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</si>
  <si>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</si>
  <si>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</si>
  <si>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</si>
  <si>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</si>
  <si>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</si>
  <si>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</si>
  <si>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</si>
  <si>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</si>
  <si>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</si>
  <si>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</si>
  <si>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</si>
  <si>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</si>
  <si>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</si>
  <si>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</si>
  <si>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</si>
  <si>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</si>
  <si>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</si>
  <si>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</si>
  <si>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</si>
  <si>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</si>
  <si>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</si>
  <si>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</si>
  <si>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</si>
  <si>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</si>
  <si>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</si>
  <si>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</si>
  <si>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</si>
  <si>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</si>
  <si>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</si>
  <si>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</si>
  <si>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</si>
  <si>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</si>
  <si>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</si>
  <si>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</si>
  <si>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</si>
  <si>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</si>
  <si>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</si>
  <si>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</si>
  <si>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</si>
  <si>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</si>
  <si>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</si>
  <si>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</si>
  <si>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</si>
  <si>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</si>
  <si>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</si>
  <si>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</si>
  <si>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</si>
  <si>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</si>
  <si>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</si>
  <si>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</si>
  <si>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</si>
  <si>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</si>
  <si>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</si>
  <si>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</si>
  <si>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</si>
  <si>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</si>
  <si>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</si>
  <si>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</si>
  <si>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</si>
  <si>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</si>
  <si>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</si>
  <si>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</si>
  <si>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</si>
  <si>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</si>
  <si>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</si>
  <si>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</si>
  <si>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</si>
  <si>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</si>
  <si>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</si>
  <si>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</si>
  <si>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</si>
  <si>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</si>
  <si>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</si>
  <si>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</si>
  <si>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</si>
  <si>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</si>
  <si>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</si>
  <si>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</si>
  <si>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</si>
  <si>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</si>
  <si>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</si>
  <si>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</si>
  <si>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</si>
  <si>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</si>
  <si>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</si>
  <si>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</si>
  <si>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</si>
  <si>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</si>
  <si>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</si>
  <si>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</si>
  <si>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</si>
  <si>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</si>
  <si>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</si>
  <si>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</si>
  <si>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</si>
  <si>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</si>
  <si>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</si>
  <si>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</si>
  <si>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</si>
  <si>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</si>
  <si>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</si>
  <si>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</si>
  <si>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</si>
  <si>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</si>
  <si>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</si>
  <si>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</si>
  <si>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</si>
  <si>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</si>
  <si>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</si>
  <si>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</si>
  <si>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</si>
  <si>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</si>
  <si>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</si>
  <si>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</si>
  <si>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</si>
  <si>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</si>
  <si>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</si>
  <si>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</si>
  <si>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</si>
  <si>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</si>
  <si>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</si>
  <si>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</si>
  <si>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</si>
  <si>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</si>
  <si>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</si>
  <si>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</si>
  <si>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</si>
  <si>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</si>
  <si>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</si>
  <si>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</si>
  <si>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</si>
  <si>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</si>
  <si>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</si>
  <si>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</si>
  <si>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</si>
  <si>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</si>
  <si>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</si>
  <si>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</si>
  <si>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</si>
  <si>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</si>
  <si>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</si>
  <si>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</si>
  <si>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</si>
  <si>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</si>
  <si>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</si>
  <si>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</si>
  <si>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</si>
  <si>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</si>
  <si>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</si>
  <si>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</si>
  <si>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</si>
  <si>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</si>
  <si>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</si>
  <si>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</si>
  <si>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</si>
  <si>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</si>
  <si>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</si>
  <si>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</si>
  <si>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</si>
  <si>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</si>
  <si>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</si>
  <si>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</si>
  <si>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</si>
  <si>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</si>
  <si>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</si>
  <si>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</si>
  <si>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</si>
  <si>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</si>
  <si>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</si>
  <si>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</si>
  <si>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</si>
  <si>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</si>
  <si>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</si>
  <si>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</si>
  <si>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</si>
  <si>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</si>
  <si>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</si>
  <si>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</si>
  <si>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</si>
  <si>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</si>
  <si>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</si>
  <si>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</si>
  <si>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</si>
  <si>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</si>
  <si>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</si>
  <si>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</si>
  <si>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</si>
  <si>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</si>
  <si>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</si>
  <si>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</si>
  <si>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</si>
  <si>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</si>
  <si>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</si>
  <si>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</si>
  <si>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</si>
  <si>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</si>
  <si>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</si>
  <si>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</si>
  <si>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</si>
  <si>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</si>
  <si>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</si>
  <si>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</si>
  <si>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</si>
  <si>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</si>
  <si>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</si>
  <si>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</si>
  <si>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</si>
  <si>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</si>
  <si>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</si>
  <si>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</si>
  <si>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</si>
  <si>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</si>
  <si>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</si>
  <si>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</si>
  <si>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</si>
  <si>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</si>
  <si>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</si>
  <si>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</si>
  <si>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</si>
  <si>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</si>
  <si>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</si>
  <si>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</si>
  <si>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</si>
  <si>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</si>
  <si>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</si>
  <si>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</si>
  <si>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</si>
  <si>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</si>
  <si>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</si>
  <si>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</si>
  <si>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</si>
  <si>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</si>
  <si>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</si>
  <si>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</si>
  <si>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</si>
  <si>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</si>
  <si>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</si>
  <si>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</si>
  <si>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</si>
  <si>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</si>
  <si>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</si>
  <si>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</si>
  <si>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</si>
  <si>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</si>
  <si>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</si>
  <si>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</si>
  <si>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</si>
  <si>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</si>
  <si>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</si>
  <si>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</si>
  <si>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</si>
  <si>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</si>
  <si>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</si>
  <si>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</si>
  <si>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</si>
  <si>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</si>
  <si>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</si>
  <si>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</si>
  <si>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</si>
  <si>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</si>
  <si>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</si>
  <si>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</si>
  <si>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</si>
  <si>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</si>
  <si>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</si>
  <si>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</si>
  <si>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</si>
  <si>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</si>
  <si>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</si>
  <si>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</si>
  <si>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</si>
  <si>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</si>
  <si>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</si>
  <si>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</si>
  <si>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</si>
  <si>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</si>
  <si>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</si>
  <si>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</si>
  <si>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</si>
  <si>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</si>
  <si>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</si>
  <si>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</si>
  <si>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</si>
  <si>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</si>
  <si>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</si>
  <si>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</si>
  <si>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</si>
  <si>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</si>
  <si>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</si>
  <si>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</si>
  <si>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</si>
  <si>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</si>
  <si>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</si>
  <si>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</si>
  <si>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</si>
  <si>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</si>
  <si>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</si>
  <si>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</si>
  <si>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</si>
  <si>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</si>
  <si>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</si>
  <si>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</si>
  <si>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</si>
  <si>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</si>
  <si>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</si>
  <si>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</si>
  <si>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</si>
  <si>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</si>
  <si>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</si>
  <si>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</si>
  <si>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</si>
  <si>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</si>
  <si>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</si>
  <si>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</si>
  <si>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</si>
  <si>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</si>
  <si>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</si>
  <si>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</si>
  <si>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</si>
  <si>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</si>
  <si>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</si>
  <si>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</si>
  <si>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</si>
  <si>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</si>
  <si>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</si>
  <si>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</si>
  <si>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</si>
  <si>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</si>
  <si>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</si>
  <si>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</si>
  <si>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</si>
  <si>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</si>
  <si>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</si>
  <si>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</si>
  <si>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</si>
  <si>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</si>
  <si>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</si>
  <si>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</si>
  <si>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</si>
  <si>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</si>
  <si>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</si>
  <si>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</si>
  <si>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</si>
  <si>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</si>
  <si>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</si>
  <si>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</si>
  <si>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</si>
  <si>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</si>
  <si>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</si>
  <si>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</si>
  <si>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</si>
  <si>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</si>
  <si>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</si>
  <si>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</si>
  <si>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</si>
  <si>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</si>
  <si>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</si>
  <si>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</si>
  <si>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</si>
  <si>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</si>
  <si>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</si>
  <si>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</si>
  <si>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</si>
  <si>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</si>
  <si>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</si>
  <si>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</si>
  <si>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</si>
  <si>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</si>
  <si>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</si>
  <si>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</si>
  <si>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</si>
  <si>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</si>
  <si>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</si>
  <si>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</si>
  <si>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</si>
  <si>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</si>
  <si>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</si>
  <si>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</si>
  <si>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</si>
  <si>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</si>
  <si>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</si>
  <si>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</si>
  <si>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</si>
  <si>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</si>
  <si>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</si>
  <si>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</si>
  <si>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</si>
  <si>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</si>
  <si>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</si>
  <si>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</si>
  <si>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</si>
  <si>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</si>
  <si>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</si>
  <si>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</si>
  <si>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</si>
  <si>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</si>
  <si>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</si>
  <si>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</si>
  <si>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</si>
  <si>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</si>
  <si>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</si>
  <si>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</si>
  <si>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</si>
  <si>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</si>
  <si>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</si>
  <si>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</si>
  <si>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</si>
  <si>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</si>
  <si>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</si>
  <si>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</si>
  <si>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</si>
  <si>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</si>
  <si>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</si>
  <si>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</si>
  <si>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</si>
  <si>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</si>
  <si>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</si>
  <si>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</si>
  <si>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</si>
  <si>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</si>
  <si>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</si>
  <si>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</si>
  <si>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</si>
  <si>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</si>
  <si>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</si>
  <si>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</si>
  <si>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</si>
  <si>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</si>
  <si>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</si>
  <si>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</si>
  <si>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</si>
  <si>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</si>
  <si>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</si>
  <si>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</si>
  <si>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</si>
  <si>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</si>
  <si>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</si>
  <si>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</si>
  <si>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</si>
  <si>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</si>
  <si>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</si>
  <si>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</si>
  <si>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</si>
  <si>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</si>
  <si>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</si>
  <si>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</si>
  <si>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</si>
  <si>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</si>
  <si>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</si>
  <si>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</si>
  <si>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</si>
  <si>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</si>
  <si>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</si>
  <si>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</si>
  <si>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</si>
  <si>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</si>
  <si>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</si>
  <si>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</si>
  <si>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</si>
  <si>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</si>
  <si>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</si>
  <si>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</si>
  <si>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</si>
  <si>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</si>
  <si>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</si>
  <si>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</si>
  <si>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</si>
  <si>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</si>
  <si>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</si>
  <si>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</si>
  <si>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</si>
  <si>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</si>
  <si>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</si>
  <si>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</si>
  <si>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</si>
  <si>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</si>
  <si>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</si>
  <si>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</si>
  <si>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</si>
  <si>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</si>
  <si>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</si>
  <si>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</si>
  <si>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</si>
  <si>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</si>
  <si>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</si>
  <si>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</si>
  <si>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</si>
  <si>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</si>
  <si>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</si>
  <si>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</si>
  <si>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</si>
  <si>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</si>
  <si>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</si>
  <si>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</si>
  <si>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</si>
  <si>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</si>
  <si>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</si>
  <si>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</si>
  <si>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</si>
  <si>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</si>
  <si>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</si>
  <si>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</si>
  <si>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</si>
  <si>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</si>
  <si>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</si>
  <si>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</si>
  <si>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</si>
  <si>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</si>
  <si>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</si>
  <si>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</si>
  <si>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</si>
  <si>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</si>
  <si>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</si>
  <si>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</si>
  <si>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</si>
  <si>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</si>
  <si>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</si>
  <si>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</si>
  <si>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</si>
  <si>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</si>
  <si>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</si>
  <si>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</si>
  <si>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</si>
  <si>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</si>
  <si>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</si>
  <si>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</si>
  <si>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</si>
  <si>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</si>
  <si>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</si>
  <si>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</si>
  <si>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</si>
  <si>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</si>
  <si>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</si>
  <si>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</si>
  <si>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</si>
  <si>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</si>
  <si>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</si>
  <si>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</si>
  <si>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</si>
  <si>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</si>
  <si>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</si>
  <si>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</si>
  <si>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</si>
  <si>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</si>
  <si>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</si>
  <si>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</si>
  <si>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</si>
  <si>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</si>
  <si>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</si>
  <si>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</si>
  <si>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</si>
  <si>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</si>
  <si>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</si>
  <si>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</si>
  <si>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</si>
  <si>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</si>
  <si>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</si>
  <si>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</si>
  <si>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</si>
  <si>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</si>
  <si>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</si>
  <si>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</si>
  <si>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</si>
  <si>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</si>
  <si>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</si>
  <si>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</si>
  <si>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</si>
  <si>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</si>
  <si>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</si>
  <si>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</si>
  <si>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</si>
  <si>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</si>
  <si>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</si>
  <si>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</si>
  <si>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</si>
  <si>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</si>
  <si>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</si>
  <si>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</si>
  <si>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</si>
  <si>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</si>
  <si>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</si>
  <si>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</si>
  <si>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</si>
  <si>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</si>
  <si>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</si>
  <si>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</si>
  <si>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</si>
  <si>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</si>
  <si>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</si>
  <si>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</si>
  <si>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</si>
  <si>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</si>
  <si>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</si>
  <si>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</si>
  <si>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</si>
  <si>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</si>
  <si>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</si>
  <si>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</si>
  <si>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</si>
  <si>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</si>
  <si>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</si>
  <si>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</si>
  <si>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</si>
  <si>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</si>
  <si>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</si>
  <si>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</si>
  <si>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</si>
  <si>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</si>
  <si>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</si>
  <si>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</si>
  <si>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</si>
  <si>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</si>
  <si>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</si>
  <si>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</si>
  <si>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</si>
  <si>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</si>
  <si>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</si>
  <si>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</si>
  <si>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</si>
  <si>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</si>
  <si>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</si>
  <si>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</si>
  <si>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</si>
  <si>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</si>
  <si>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</si>
  <si>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</si>
  <si>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</si>
  <si>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</si>
  <si>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</si>
  <si>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</si>
  <si>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</si>
  <si>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</si>
  <si>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</si>
  <si>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</si>
  <si>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</si>
  <si>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</si>
  <si>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</si>
  <si>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</si>
  <si>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</si>
  <si>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</si>
  <si>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</si>
  <si>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</si>
  <si>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</si>
  <si>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</si>
  <si>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</si>
  <si>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</si>
  <si>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</si>
  <si>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</si>
  <si>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</si>
  <si>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</si>
  <si>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</si>
  <si>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</si>
  <si>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</si>
  <si>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</si>
  <si>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</si>
  <si>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</si>
  <si>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</si>
  <si>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</si>
  <si>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</si>
  <si>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</si>
  <si>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</si>
  <si>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</si>
  <si>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</si>
  <si>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</si>
  <si>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</si>
  <si>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</si>
  <si>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</si>
  <si>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</si>
  <si>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</si>
  <si>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</si>
  <si>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</si>
  <si>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</si>
  <si>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</si>
  <si>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</si>
  <si>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</si>
  <si>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</si>
  <si>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</si>
  <si>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</si>
  <si>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</si>
  <si>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</si>
  <si>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</si>
  <si>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</si>
  <si>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</si>
  <si>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</si>
  <si>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</si>
  <si>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</si>
  <si>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</si>
  <si>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</si>
  <si>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</si>
  <si>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</si>
  <si>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</si>
  <si>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</si>
  <si>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</si>
  <si>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</si>
  <si>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</si>
  <si>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</si>
  <si>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</si>
  <si>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</si>
  <si>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</si>
  <si>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</si>
  <si>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</si>
  <si>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</si>
  <si>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</si>
  <si>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</si>
  <si>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</si>
  <si>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</si>
  <si>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</si>
  <si>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</si>
  <si>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</si>
  <si>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</si>
  <si>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</si>
  <si>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</si>
  <si>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</si>
  <si>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</si>
  <si>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</si>
  <si>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</si>
  <si>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</si>
  <si>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</si>
  <si>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</si>
  <si>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</si>
  <si>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</si>
  <si>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</si>
  <si>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</si>
  <si>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</si>
  <si>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</si>
  <si>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</si>
  <si>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</si>
  <si>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</si>
  <si>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</si>
  <si>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</si>
  <si>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</si>
  <si>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</si>
  <si>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</si>
  <si>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</si>
  <si>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</si>
  <si>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</si>
  <si>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</si>
  <si>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</si>
  <si>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</si>
  <si>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</si>
  <si>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</si>
  <si>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</si>
  <si>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</si>
  <si>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</si>
  <si>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</si>
  <si>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</si>
  <si>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</si>
  <si>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</si>
  <si>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</si>
  <si>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</si>
  <si>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</si>
  <si>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</si>
  <si>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</si>
  <si>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</si>
  <si>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</si>
  <si>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</si>
  <si>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</si>
  <si>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</si>
  <si>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</si>
  <si>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</si>
  <si>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</si>
  <si>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</si>
  <si>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</si>
  <si>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</si>
  <si>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</si>
  <si>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</si>
  <si>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</si>
  <si>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</si>
  <si>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</si>
  <si>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</si>
  <si>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</si>
  <si>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</si>
  <si>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</si>
  <si>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</si>
  <si>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</si>
  <si>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</si>
  <si>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</si>
  <si>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</si>
  <si>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</si>
  <si>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</si>
  <si>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</si>
  <si>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</si>
  <si>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</si>
  <si>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</si>
  <si>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</si>
  <si>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</si>
  <si>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</si>
  <si>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</si>
  <si>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</si>
  <si>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</si>
  <si>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</si>
  <si>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</si>
  <si>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</si>
  <si>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</si>
  <si>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</si>
  <si>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</si>
  <si>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</si>
  <si>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</si>
  <si>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</si>
  <si>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</si>
  <si>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</si>
  <si>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</si>
  <si>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</si>
  <si>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</si>
  <si>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</si>
  <si>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</si>
  <si>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</si>
  <si>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</si>
  <si>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</si>
  <si>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</si>
  <si>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</si>
  <si>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</si>
  <si>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</si>
  <si>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</si>
  <si>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</si>
  <si>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</si>
  <si>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</si>
  <si>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</si>
  <si>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</si>
  <si>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</si>
  <si>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</si>
  <si>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</si>
  <si>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</si>
  <si>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</si>
  <si>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</si>
  <si>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</si>
  <si>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</si>
  <si>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</si>
  <si>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</si>
  <si>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</si>
  <si>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</si>
  <si>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</si>
  <si>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</si>
  <si>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</si>
  <si>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</si>
  <si>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</si>
  <si>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</si>
  <si>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</si>
  <si>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</si>
  <si>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</si>
  <si>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</si>
  <si>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</si>
  <si>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</si>
  <si>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</si>
  <si>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</si>
  <si>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</si>
  <si>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</si>
  <si>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</si>
  <si>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</si>
  <si>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</si>
  <si>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</si>
  <si>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</si>
  <si>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</si>
  <si>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</si>
  <si>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</si>
  <si>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</si>
  <si>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</si>
  <si>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</si>
  <si>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</si>
  <si>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</si>
  <si>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</si>
  <si>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</si>
  <si>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</si>
  <si>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</si>
  <si>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</si>
  <si>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</si>
  <si>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</si>
  <si>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</si>
  <si>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</si>
  <si>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</si>
  <si>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</si>
  <si>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</si>
  <si>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</si>
  <si>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</si>
  <si>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</si>
  <si>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</si>
  <si>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</si>
  <si>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</si>
  <si>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</si>
  <si>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</si>
  <si>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</si>
  <si>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</si>
  <si>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</si>
  <si>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</si>
  <si>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</si>
  <si>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</si>
  <si>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</si>
  <si>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</si>
  <si>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</si>
  <si>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</si>
  <si>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</si>
  <si>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</si>
  <si>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</si>
  <si>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</si>
  <si>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</si>
  <si>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</si>
  <si>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</si>
  <si>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</si>
  <si>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</si>
  <si>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</si>
  <si>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</si>
  <si>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</si>
  <si>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</si>
  <si>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</si>
  <si>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</si>
  <si>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</si>
  <si>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</si>
  <si>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</si>
  <si>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</si>
  <si>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</si>
  <si>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</si>
  <si>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</si>
  <si>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</si>
  <si>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</si>
  <si>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</si>
  <si>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</si>
  <si>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</si>
  <si>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</si>
  <si>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</si>
  <si>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</si>
  <si>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</si>
  <si>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</si>
  <si>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</si>
  <si>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</si>
  <si>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</si>
  <si>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</si>
  <si>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</si>
  <si>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</si>
  <si>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</si>
  <si>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</si>
  <si>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</si>
  <si>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</si>
  <si>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</si>
  <si>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</si>
  <si>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</si>
  <si>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</si>
  <si>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</si>
  <si>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</si>
  <si>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</si>
  <si>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</si>
  <si>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</si>
  <si>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</si>
  <si>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</si>
  <si>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</si>
  <si>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</si>
  <si>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</si>
  <si>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</si>
  <si>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</si>
  <si>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</si>
  <si>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</si>
  <si>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</si>
  <si>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</si>
  <si>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</si>
  <si>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</si>
  <si>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</si>
  <si>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</si>
  <si>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</si>
  <si>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</si>
  <si>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</si>
  <si>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</si>
  <si>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</si>
  <si>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</si>
  <si>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</si>
  <si>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</si>
  <si>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</si>
  <si>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</si>
  <si>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</si>
  <si>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</si>
  <si>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</si>
  <si>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</si>
  <si>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</si>
  <si>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</si>
  <si>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</si>
  <si>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</si>
  <si>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</si>
  <si>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</si>
  <si>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</si>
  <si>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</si>
  <si>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</si>
  <si>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</si>
  <si>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</si>
  <si>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</si>
  <si>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</si>
  <si>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</si>
  <si>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</si>
  <si>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</si>
  <si>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</si>
  <si>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</si>
  <si>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</si>
  <si>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</si>
  <si>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</si>
  <si>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</si>
  <si>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</si>
  <si>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</si>
  <si>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</si>
  <si>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</si>
  <si>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</si>
  <si>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</si>
  <si>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</si>
  <si>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</si>
  <si>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</si>
  <si>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</si>
  <si>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</si>
  <si>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</si>
  <si>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</si>
  <si>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</si>
  <si>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</si>
  <si>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</si>
  <si>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</si>
  <si>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</si>
  <si>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</si>
  <si>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</si>
  <si>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</si>
  <si>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</si>
  <si>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</si>
  <si>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</si>
  <si>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</si>
  <si>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</si>
  <si>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</si>
  <si>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</si>
  <si>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</si>
  <si>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</si>
  <si>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</si>
  <si>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</si>
  <si>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</si>
  <si>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</si>
  <si>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</si>
  <si>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</si>
  <si>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</si>
  <si>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</si>
  <si>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</si>
  <si>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</si>
  <si>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</si>
  <si>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</si>
  <si>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</si>
  <si>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</si>
  <si>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</si>
  <si>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</si>
  <si>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</si>
  <si>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</si>
  <si>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</si>
  <si>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</si>
  <si>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</si>
  <si>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</si>
  <si>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</si>
  <si>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</si>
  <si>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</si>
  <si>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</si>
  <si>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</si>
  <si>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</si>
  <si>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</si>
  <si>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</si>
  <si>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</si>
  <si>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</si>
  <si>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</si>
  <si>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</si>
  <si>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</si>
  <si>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</si>
  <si>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</si>
  <si>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</si>
  <si>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</si>
  <si>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</si>
  <si>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</si>
  <si>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</si>
  <si>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</si>
  <si>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</si>
  <si>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</si>
  <si>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</si>
  <si>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</si>
  <si>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</si>
  <si>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</si>
  <si>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</si>
  <si>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</si>
  <si>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</si>
  <si>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</si>
  <si>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</si>
  <si>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</si>
  <si>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</si>
  <si>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</si>
  <si>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</si>
  <si>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</si>
  <si>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</si>
  <si>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</si>
  <si>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</si>
  <si>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</si>
  <si>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</si>
  <si>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</si>
  <si>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</si>
  <si>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</si>
  <si>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</si>
  <si>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</si>
  <si>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</si>
  <si>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</si>
  <si>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</si>
  <si>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</si>
  <si>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</si>
  <si>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</si>
  <si>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</si>
  <si>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</si>
  <si>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</si>
  <si>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</si>
  <si>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</si>
  <si>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</si>
  <si>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</si>
  <si>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</si>
  <si>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</si>
  <si>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</si>
  <si>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</si>
  <si>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</si>
  <si>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</si>
  <si>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</si>
  <si>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</si>
  <si>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</si>
  <si>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</si>
  <si>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</si>
  <si>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</si>
  <si>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</si>
  <si>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</si>
  <si>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</si>
  <si>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</si>
  <si>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</si>
  <si>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</si>
  <si>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</si>
  <si>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</si>
  <si>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</si>
  <si>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</si>
  <si>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</si>
  <si>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</si>
  <si>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</si>
  <si>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</si>
  <si>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</si>
  <si>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</si>
  <si>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</si>
  <si>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</si>
  <si>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</si>
  <si>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</si>
  <si>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</si>
  <si>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</si>
  <si>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</si>
  <si>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</si>
  <si>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</si>
  <si>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</si>
  <si>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</si>
  <si>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</si>
  <si>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</si>
  <si>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</si>
  <si>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</si>
  <si>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</si>
  <si>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</si>
  <si>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</si>
  <si>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</si>
  <si>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</si>
  <si>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</si>
  <si>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</si>
  <si>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</si>
  <si>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</si>
  <si>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</si>
  <si>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</si>
  <si>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</si>
  <si>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</si>
  <si>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</si>
  <si>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</si>
  <si>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</si>
  <si>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</si>
  <si>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</si>
  <si>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</si>
  <si>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</si>
  <si>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</si>
  <si>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</si>
  <si>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</si>
  <si>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</si>
  <si>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</si>
  <si>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</si>
  <si>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</si>
  <si>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</si>
  <si>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</si>
  <si>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</si>
  <si>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</si>
  <si>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</si>
  <si>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</si>
  <si>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</si>
  <si>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</si>
  <si>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</si>
  <si>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</si>
  <si>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</si>
  <si>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</si>
  <si>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</si>
  <si>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</si>
  <si>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</si>
  <si>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</si>
  <si>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</si>
  <si>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</si>
  <si>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</si>
  <si>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</si>
  <si>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</si>
  <si>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</si>
  <si>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</si>
  <si>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</si>
  <si>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</si>
  <si>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</si>
  <si>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</si>
  <si>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</si>
  <si>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</si>
  <si>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</si>
  <si>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</si>
  <si>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</si>
  <si>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</si>
  <si>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</si>
  <si>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</si>
  <si>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</si>
  <si>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</si>
  <si>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</si>
  <si>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</si>
  <si>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</si>
  <si>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</si>
  <si>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</si>
  <si>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</si>
  <si>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</si>
  <si>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</si>
  <si>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</si>
  <si>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</si>
  <si>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</si>
  <si>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</si>
  <si>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</si>
  <si>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</si>
  <si>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</si>
  <si>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</si>
  <si>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</si>
  <si>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</si>
  <si>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</si>
  <si>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</si>
  <si>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</si>
  <si>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</si>
  <si>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</si>
  <si>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</si>
  <si>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</si>
  <si>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</si>
  <si>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</si>
  <si>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</si>
  <si>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</si>
  <si>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</si>
  <si>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</si>
  <si>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</si>
  <si>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</si>
  <si>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</si>
  <si>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</si>
  <si>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</si>
  <si>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</si>
  <si>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</si>
  <si>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</si>
  <si>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</si>
  <si>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</si>
  <si>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</si>
  <si>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</si>
  <si>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</si>
  <si>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</si>
  <si>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</si>
  <si>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</si>
  <si>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</si>
  <si>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</si>
  <si>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</si>
  <si>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</si>
  <si>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</si>
  <si>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</si>
  <si>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</si>
  <si>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</si>
  <si>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</si>
  <si>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</si>
  <si>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</si>
  <si>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</si>
  <si>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</si>
  <si>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</si>
  <si>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</si>
  <si>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</si>
  <si>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</si>
  <si>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</si>
  <si>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</si>
  <si>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</si>
  <si>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</si>
  <si>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</si>
  <si>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</si>
  <si>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</si>
  <si>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</si>
  <si>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</si>
  <si>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</si>
  <si>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</si>
  <si>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</si>
  <si>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</si>
  <si>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</si>
  <si>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</si>
  <si>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</si>
  <si>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</si>
  <si>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</si>
  <si>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</si>
  <si>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</si>
  <si>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</si>
  <si>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</si>
  <si>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</si>
  <si>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</si>
  <si>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</si>
  <si>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</si>
  <si>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</si>
  <si>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</si>
  <si>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</si>
  <si>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</si>
  <si>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</si>
  <si>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</si>
  <si>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</si>
  <si>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</si>
  <si>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</si>
  <si>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</si>
  <si>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</si>
  <si>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</si>
  <si>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</si>
  <si>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</si>
  <si>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</si>
  <si>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</si>
  <si>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</si>
  <si>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</si>
  <si>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</si>
  <si>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</si>
  <si>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</si>
  <si>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</si>
  <si>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</si>
  <si>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</si>
  <si>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</si>
  <si>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</si>
  <si>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</si>
  <si>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</si>
  <si>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</si>
  <si>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</si>
  <si>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</si>
  <si>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</si>
  <si>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</si>
  <si>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</si>
  <si>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</si>
  <si>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</si>
  <si>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</si>
  <si>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</si>
  <si>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</si>
  <si>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</si>
  <si>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</si>
  <si>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</si>
  <si>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</si>
  <si>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</si>
  <si>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</si>
  <si>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</si>
  <si>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</si>
  <si>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</si>
  <si>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</si>
  <si>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</si>
  <si>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</si>
  <si>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</si>
  <si>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</si>
  <si>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</si>
  <si>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</si>
  <si>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</si>
  <si>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</si>
  <si>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</si>
  <si>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</si>
  <si>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</si>
  <si>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</si>
  <si>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</si>
  <si>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</si>
  <si>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</si>
  <si>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</si>
  <si>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</si>
  <si>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</si>
  <si>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</si>
  <si>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</si>
  <si>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</si>
  <si>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</si>
  <si>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</si>
  <si>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</si>
  <si>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</si>
  <si>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</si>
  <si>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</si>
  <si>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</si>
  <si>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</si>
  <si>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</si>
  <si>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</si>
  <si>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</si>
  <si>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</si>
  <si>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</si>
  <si>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</si>
  <si>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</si>
  <si>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</si>
  <si>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</si>
  <si>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</si>
  <si>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</si>
  <si>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</si>
  <si>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</si>
  <si>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</si>
  <si>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</si>
  <si>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</si>
  <si>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</si>
  <si>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</si>
  <si>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</si>
  <si>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</si>
  <si>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</si>
  <si>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</si>
  <si>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</si>
  <si>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</si>
  <si>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</si>
  <si>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</si>
  <si>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</si>
  <si>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</si>
  <si>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</si>
  <si>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</si>
  <si>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</si>
  <si>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</si>
  <si>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</si>
  <si>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</si>
  <si>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</si>
  <si>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</si>
  <si>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</si>
  <si>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</si>
  <si>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</si>
  <si>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</si>
  <si>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</si>
  <si>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</si>
  <si>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</si>
  <si>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</si>
  <si>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</si>
  <si>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</si>
  <si>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</si>
  <si>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</si>
  <si>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</si>
  <si>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</si>
  <si>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</si>
  <si>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</si>
  <si>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</si>
  <si>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</si>
  <si>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</si>
  <si>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</si>
  <si>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</si>
  <si>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</si>
  <si>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</si>
  <si>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</si>
  <si>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</si>
  <si>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</si>
  <si>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</si>
  <si>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</si>
  <si>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</si>
  <si>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</si>
  <si>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</si>
  <si>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</si>
  <si>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</si>
  <si>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</si>
  <si>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</si>
  <si>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</si>
  <si>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</si>
  <si>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</si>
  <si>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</si>
  <si>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</si>
  <si>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</si>
  <si>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</si>
  <si>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</si>
  <si>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</si>
  <si>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</si>
  <si>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</si>
  <si>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</si>
  <si>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</si>
  <si>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</si>
  <si>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</si>
  <si>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</si>
  <si>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</si>
  <si>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</si>
  <si>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</si>
  <si>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</si>
  <si>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</si>
  <si>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</si>
  <si>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</si>
  <si>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</si>
  <si>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</si>
  <si>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</si>
  <si>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</si>
  <si>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</si>
  <si>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</si>
  <si>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</si>
  <si>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</si>
  <si>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</si>
  <si>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</si>
  <si>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</si>
  <si>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</si>
  <si>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</si>
  <si>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</si>
  <si>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</si>
  <si>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</si>
  <si>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</si>
  <si>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</si>
  <si>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</si>
  <si>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</si>
  <si>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</si>
  <si>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</si>
  <si>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</si>
  <si>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</si>
  <si>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</si>
  <si>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</si>
  <si>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</si>
  <si>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</si>
  <si>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</si>
  <si>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</si>
  <si>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</si>
  <si>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</si>
  <si>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</si>
  <si>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</si>
  <si>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</si>
  <si>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</si>
  <si>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</si>
  <si>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</si>
  <si>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</si>
  <si>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</si>
  <si>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</si>
  <si>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</si>
  <si>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</si>
  <si>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</si>
  <si>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</si>
  <si>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</si>
  <si>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</si>
  <si>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</si>
  <si>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</si>
  <si>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</si>
  <si>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</si>
  <si>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</si>
  <si>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</si>
  <si>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</si>
  <si>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</si>
  <si>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</si>
  <si>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</si>
  <si>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</si>
  <si>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</si>
  <si>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</si>
  <si>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</si>
  <si>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</si>
  <si>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</si>
  <si>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</si>
  <si>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</si>
  <si>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</si>
  <si>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</si>
  <si>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</si>
  <si>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</si>
  <si>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</si>
  <si>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</si>
  <si>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</si>
  <si>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</si>
  <si>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</si>
  <si>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</si>
  <si>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</si>
  <si>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</si>
  <si>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</si>
  <si>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</si>
  <si>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</si>
  <si>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</si>
  <si>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</si>
  <si>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</si>
  <si>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</si>
  <si>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</si>
  <si>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</si>
  <si>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</si>
  <si>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</si>
  <si>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</si>
  <si>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</si>
  <si>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</si>
  <si>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</si>
  <si>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</si>
  <si>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</si>
  <si>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</si>
  <si>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</si>
  <si>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</si>
  <si>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</si>
  <si>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</si>
  <si>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</si>
  <si>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</si>
  <si>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</si>
  <si>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</si>
  <si>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</si>
  <si>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</si>
  <si>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</si>
  <si>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</si>
  <si>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</si>
  <si>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</si>
  <si>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</si>
  <si>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</si>
  <si>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</si>
  <si>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</si>
  <si>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</si>
  <si>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</si>
  <si>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</si>
  <si>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</si>
  <si>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</si>
  <si>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</si>
  <si>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</si>
  <si>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</si>
  <si>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</si>
  <si>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</si>
  <si>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</si>
  <si>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</si>
  <si>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</si>
  <si>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</si>
  <si>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</si>
  <si>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</si>
  <si>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</si>
  <si>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</si>
  <si>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</si>
  <si>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</si>
  <si>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</si>
  <si>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</si>
  <si>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</si>
  <si>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</si>
  <si>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</si>
  <si>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</si>
  <si>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</si>
  <si>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</si>
  <si>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</si>
  <si>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</si>
  <si>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</si>
  <si>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</si>
  <si>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</si>
  <si>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</si>
  <si>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</si>
  <si>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</si>
  <si>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</si>
  <si>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</si>
  <si>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</si>
  <si>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</si>
  <si>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</si>
  <si>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</si>
  <si>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</si>
  <si>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</si>
  <si>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</si>
  <si>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</si>
  <si>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</si>
  <si>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</si>
  <si>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</si>
  <si>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</si>
  <si>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</si>
  <si>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</si>
  <si>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</si>
  <si>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</si>
  <si>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</si>
  <si>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</si>
  <si>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</si>
  <si>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</si>
  <si>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</si>
  <si>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</si>
  <si>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</si>
  <si>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</si>
  <si>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</si>
  <si>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</si>
  <si>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</si>
  <si>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</si>
  <si>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</si>
  <si>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</si>
  <si>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</si>
  <si>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</si>
  <si>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</si>
  <si>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</si>
  <si>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</si>
  <si>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</si>
  <si>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</si>
  <si>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</si>
  <si>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</si>
  <si>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</si>
  <si>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</si>
  <si>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</si>
  <si>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</si>
  <si>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</si>
  <si>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</si>
  <si>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</si>
  <si>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</si>
  <si>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</si>
  <si>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</si>
  <si>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</si>
  <si>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</si>
  <si>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</si>
  <si>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</si>
  <si>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</si>
  <si>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</si>
  <si>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</si>
  <si>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</si>
  <si>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</si>
  <si>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</si>
  <si>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</si>
  <si>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</si>
  <si>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</si>
  <si>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</si>
  <si>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</si>
  <si>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</si>
  <si>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</si>
  <si>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</si>
  <si>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</si>
  <si>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</si>
  <si>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</si>
  <si>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</si>
  <si>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</si>
  <si>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</si>
  <si>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</si>
  <si>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</si>
  <si>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</si>
  <si>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</si>
  <si>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</si>
  <si>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</si>
  <si>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</si>
  <si>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</si>
  <si>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</si>
  <si>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</si>
  <si>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</si>
  <si>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</si>
  <si>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</si>
  <si>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</si>
  <si>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</si>
  <si>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</si>
  <si>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</si>
  <si>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</si>
  <si>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</si>
  <si>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</si>
  <si>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</si>
  <si>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</si>
  <si>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</si>
  <si>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</si>
  <si>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</si>
  <si>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</si>
  <si>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</si>
  <si>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</si>
  <si>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</si>
  <si>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</si>
  <si>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</si>
  <si>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</si>
  <si>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</si>
  <si>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</si>
  <si>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</si>
  <si>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</si>
  <si>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</si>
  <si>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</si>
  <si>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</si>
  <si>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</si>
  <si>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</si>
  <si>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</si>
  <si>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</si>
  <si>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</si>
  <si>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</si>
  <si>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</si>
  <si>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</si>
  <si>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</si>
  <si>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</si>
  <si>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</si>
  <si>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</si>
  <si>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</si>
  <si>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</si>
  <si>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</si>
  <si>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</si>
  <si>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</si>
  <si>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</si>
  <si>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</si>
  <si>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</si>
  <si>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</si>
  <si>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</si>
  <si>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</si>
  <si>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</si>
  <si>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</si>
  <si>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</si>
  <si>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</si>
  <si>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</si>
  <si>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</si>
  <si>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</si>
  <si>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</si>
  <si>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</si>
  <si>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</si>
  <si>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</si>
  <si>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</si>
  <si>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</si>
  <si>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</si>
  <si>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</si>
  <si>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</si>
  <si>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</si>
  <si>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</si>
  <si>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</si>
  <si>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</si>
  <si>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</si>
  <si>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</si>
  <si>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</si>
  <si>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</si>
  <si>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</si>
  <si>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</si>
  <si>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</si>
  <si>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</si>
  <si>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</si>
  <si>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</si>
  <si>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</si>
  <si>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</si>
  <si>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</si>
  <si>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</si>
  <si>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</si>
  <si>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</si>
  <si>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</si>
  <si>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</si>
  <si>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</si>
  <si>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</si>
  <si>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</si>
  <si>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</si>
  <si>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</si>
  <si>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</si>
  <si>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</si>
  <si>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</si>
  <si>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</si>
  <si>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</si>
  <si>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</si>
  <si>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</si>
  <si>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</si>
  <si>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</si>
  <si>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</si>
  <si>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</si>
  <si>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</si>
  <si>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</si>
  <si>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</si>
  <si>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</si>
  <si>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</si>
  <si>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</si>
  <si>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</si>
  <si>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</si>
  <si>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</si>
  <si>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</si>
  <si>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</si>
  <si>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</si>
  <si>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</si>
  <si>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</si>
  <si>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</si>
  <si>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</si>
  <si>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</si>
  <si>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</si>
  <si>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</si>
  <si>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</si>
  <si>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</si>
  <si>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</si>
  <si>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</si>
  <si>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</si>
  <si>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</si>
  <si>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</si>
  <si>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</si>
  <si>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</si>
  <si>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</si>
  <si>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</si>
  <si>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</si>
  <si>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</si>
  <si>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</si>
  <si>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</si>
  <si>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</si>
  <si>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</si>
  <si>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</si>
  <si>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</si>
  <si>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</si>
  <si>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</si>
  <si>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</si>
  <si>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</si>
  <si>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</si>
  <si>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</si>
  <si>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</si>
  <si>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</si>
  <si>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</si>
  <si>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</si>
  <si>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</si>
  <si>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</si>
  <si>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</si>
  <si>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</si>
  <si>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</si>
  <si>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</si>
  <si>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</si>
  <si>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</si>
  <si>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</si>
  <si>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</si>
  <si>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</si>
  <si>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</si>
  <si>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</si>
  <si>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</si>
  <si>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</si>
  <si>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</si>
  <si>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</si>
  <si>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</si>
  <si>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</si>
  <si>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</si>
  <si>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</si>
  <si>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</si>
  <si>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</si>
  <si>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</si>
  <si>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</si>
  <si>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</si>
  <si>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</si>
  <si>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</si>
  <si>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</si>
  <si>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</si>
  <si>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</si>
  <si>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</si>
  <si>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</si>
  <si>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</si>
  <si>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</si>
  <si>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</si>
  <si>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</si>
  <si>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</si>
  <si>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</si>
  <si>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</si>
  <si>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</si>
  <si>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</si>
  <si>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</si>
  <si>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</si>
  <si>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</si>
  <si>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</si>
  <si>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</si>
  <si>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</si>
  <si>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</si>
  <si>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</si>
  <si>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</si>
  <si>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</si>
  <si>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</si>
  <si>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</si>
  <si>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</si>
  <si>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</si>
  <si>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</si>
  <si>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</si>
  <si>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</si>
  <si>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</si>
  <si>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</si>
  <si>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</si>
  <si>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</si>
  <si>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</si>
  <si>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</si>
  <si>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</si>
  <si>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</si>
  <si>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</si>
  <si>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</si>
  <si>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</si>
  <si>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</si>
  <si>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</si>
  <si>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</si>
  <si>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</si>
  <si>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</si>
  <si>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</si>
  <si>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</si>
  <si>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</si>
  <si>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</si>
  <si>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</si>
  <si>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</si>
  <si>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</si>
  <si>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</si>
  <si>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</si>
  <si>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</si>
  <si>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</si>
  <si>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</si>
  <si>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</si>
  <si>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</si>
  <si>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</si>
  <si>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</si>
  <si>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</si>
  <si>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</si>
  <si>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</si>
  <si>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</si>
  <si>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</si>
  <si>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</si>
  <si>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</si>
  <si>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</si>
  <si>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</si>
  <si>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</si>
  <si>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</si>
  <si>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</si>
  <si>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</si>
  <si>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</si>
  <si>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</si>
  <si>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</si>
  <si>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</si>
  <si>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</si>
  <si>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</si>
  <si>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</si>
  <si>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</si>
  <si>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</si>
  <si>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</si>
  <si>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</si>
  <si>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</si>
  <si>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</si>
  <si>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</si>
  <si>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</si>
  <si>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</si>
  <si>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</si>
  <si>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</si>
  <si>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</si>
  <si>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</si>
  <si>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</si>
  <si>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</si>
  <si>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</si>
  <si>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</si>
  <si>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</si>
  <si>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</si>
  <si>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</si>
  <si>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</si>
  <si>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</si>
  <si>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</si>
  <si>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</si>
  <si>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</si>
  <si>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</si>
  <si>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</si>
  <si>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</si>
  <si>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</si>
  <si>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</si>
  <si>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</si>
  <si>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</si>
  <si>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</si>
  <si>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</si>
  <si>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</si>
  <si>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</si>
  <si>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</si>
  <si>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</si>
  <si>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</si>
  <si>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</si>
  <si>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</si>
  <si>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</si>
  <si>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</si>
  <si>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</si>
  <si>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</si>
  <si>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</si>
  <si>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</si>
  <si>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</si>
  <si>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</si>
  <si>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</si>
  <si>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</si>
  <si>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</si>
  <si>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</si>
  <si>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</si>
  <si>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</si>
  <si>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</si>
  <si>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</si>
  <si>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</si>
  <si>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</si>
  <si>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</si>
  <si>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</si>
  <si>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</si>
  <si>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</si>
  <si>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</si>
  <si>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</si>
  <si>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</si>
  <si>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</si>
  <si>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</si>
  <si>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</si>
  <si>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</si>
  <si>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</si>
  <si>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</si>
  <si>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</si>
  <si>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</si>
  <si>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</si>
  <si>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</si>
  <si>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</si>
  <si>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</si>
  <si>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</si>
  <si>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</si>
  <si>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</si>
  <si>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</si>
  <si>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</si>
  <si>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</si>
  <si>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</si>
  <si>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</si>
  <si>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</si>
  <si>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</si>
  <si>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</si>
  <si>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</si>
  <si>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</si>
  <si>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</si>
  <si>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</si>
  <si>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</si>
  <si>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</si>
  <si>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</si>
  <si>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</si>
  <si>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</si>
  <si>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</si>
  <si>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</si>
  <si>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</si>
  <si>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</si>
  <si>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</si>
  <si>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</si>
  <si>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</si>
  <si>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</si>
  <si>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</si>
  <si>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</si>
  <si>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</si>
  <si>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</si>
  <si>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</si>
  <si>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</si>
  <si>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</si>
  <si>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</si>
  <si>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</si>
  <si>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</si>
  <si>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</si>
  <si>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</si>
  <si>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</si>
  <si>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</si>
  <si>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</si>
  <si>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</si>
  <si>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</si>
  <si>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</si>
  <si>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</si>
  <si>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</si>
  <si>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</si>
  <si>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</si>
  <si>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</si>
  <si>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</si>
  <si>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</si>
  <si>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</si>
  <si>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</si>
  <si>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</si>
  <si>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</si>
  <si>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</si>
  <si>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</si>
  <si>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</si>
  <si>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</si>
  <si>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</si>
  <si>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</si>
  <si>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</si>
  <si>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</si>
  <si>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</si>
  <si>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</si>
  <si>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</si>
  <si>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</si>
  <si>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</si>
  <si>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</si>
  <si>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</si>
  <si>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</si>
  <si>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</si>
  <si>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</si>
  <si>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</si>
  <si>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</si>
  <si>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</si>
  <si>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</si>
  <si>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</si>
  <si>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</si>
  <si>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</si>
  <si>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</si>
  <si>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</si>
  <si>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</si>
  <si>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</si>
  <si>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</si>
  <si>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</si>
  <si>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</si>
  <si>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</si>
  <si>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</si>
  <si>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</si>
  <si>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</si>
  <si>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</si>
  <si>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</si>
  <si>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</si>
  <si>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</si>
  <si>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</si>
  <si>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</si>
  <si>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</si>
  <si>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</si>
  <si>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</si>
  <si>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</si>
  <si>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</si>
  <si>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</si>
  <si>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</si>
  <si>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</si>
  <si>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</si>
  <si>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</si>
  <si>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</si>
  <si>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</si>
  <si>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</si>
  <si>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</si>
  <si>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</si>
  <si>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</si>
  <si>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</si>
  <si>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</si>
  <si>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</si>
  <si>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</si>
  <si>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</si>
  <si>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</si>
  <si>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</si>
  <si>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</si>
  <si>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</si>
  <si>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</si>
  <si>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</si>
  <si>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</si>
  <si>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</si>
  <si>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</si>
  <si>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</si>
  <si>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</si>
  <si>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</si>
  <si>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</si>
  <si>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</si>
  <si>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</si>
  <si>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</si>
  <si>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</si>
  <si>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</si>
  <si>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</si>
  <si>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</si>
  <si>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</si>
  <si>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</si>
  <si>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</si>
  <si>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</si>
  <si>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</si>
  <si>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</si>
  <si>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</si>
  <si>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</si>
  <si>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</si>
  <si>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</si>
  <si>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</si>
  <si>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</si>
  <si>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</si>
  <si>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</si>
  <si>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</si>
  <si>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</si>
  <si>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</si>
  <si>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</si>
  <si>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</si>
  <si>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</si>
  <si>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</si>
  <si>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</si>
  <si>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</si>
  <si>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</si>
  <si>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</si>
  <si>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</si>
  <si>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</si>
  <si>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</si>
  <si>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</si>
  <si>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</si>
  <si>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</si>
  <si>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</si>
  <si>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</si>
  <si>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</si>
  <si>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</si>
  <si>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</si>
  <si>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</si>
  <si>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</si>
  <si>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</si>
  <si>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</si>
  <si>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</si>
  <si>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</si>
  <si>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</si>
  <si>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</si>
  <si>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</si>
  <si>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</si>
  <si>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</si>
  <si>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</si>
  <si>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</si>
  <si>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</si>
  <si>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</si>
  <si>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</si>
  <si>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</si>
  <si>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</si>
  <si>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</si>
  <si>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</si>
  <si>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</si>
  <si>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</si>
  <si>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</si>
  <si>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</si>
  <si>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</si>
  <si>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</si>
  <si>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</si>
  <si>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</si>
  <si>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</si>
  <si>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</si>
  <si>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</si>
  <si>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</si>
  <si>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</si>
  <si>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</si>
  <si>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</si>
  <si>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</si>
  <si>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</si>
  <si>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</si>
  <si>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</si>
  <si>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</si>
  <si>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</si>
  <si>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</si>
  <si>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</si>
  <si>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</si>
  <si>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</si>
  <si>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</si>
  <si>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</si>
  <si>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</si>
  <si>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</si>
  <si>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</si>
  <si>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</si>
  <si>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</si>
  <si>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</si>
  <si>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</si>
  <si>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</si>
  <si>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</si>
  <si>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</si>
  <si>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</si>
  <si>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</si>
  <si>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</si>
  <si>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</si>
  <si>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</si>
  <si>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</si>
  <si>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</si>
  <si>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</si>
  <si>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</si>
  <si>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</si>
  <si>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</si>
  <si>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</si>
  <si>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</si>
  <si>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</si>
  <si>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</si>
  <si>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</si>
  <si>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</si>
  <si>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</si>
  <si>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</si>
  <si>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</si>
  <si>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</si>
  <si>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</si>
  <si>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</si>
  <si>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</si>
  <si>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</si>
  <si>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</si>
  <si>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</si>
  <si>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</si>
  <si>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</si>
  <si>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</si>
  <si>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</si>
  <si>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</si>
  <si>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</si>
  <si>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</si>
  <si>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</si>
  <si>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</si>
  <si>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</si>
  <si>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</si>
  <si>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</si>
  <si>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</si>
  <si>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</si>
  <si>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</si>
  <si>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</si>
  <si>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</si>
  <si>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</si>
  <si>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</si>
  <si>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</si>
  <si>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</si>
  <si>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</si>
  <si>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</si>
  <si>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</si>
  <si>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</si>
  <si>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</si>
  <si>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</si>
  <si>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</si>
  <si>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</si>
  <si>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</si>
  <si>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</si>
  <si>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</si>
  <si>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</si>
  <si>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</si>
  <si>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</si>
  <si>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</si>
  <si>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</si>
  <si>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</si>
  <si>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</si>
  <si>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</si>
  <si>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</si>
  <si>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</si>
  <si>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</si>
  <si>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</si>
  <si>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</si>
  <si>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</si>
  <si>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</si>
  <si>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</si>
  <si>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</si>
  <si>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</si>
  <si>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</si>
  <si>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</si>
  <si>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</si>
  <si>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</si>
  <si>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</si>
  <si>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</si>
  <si>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</si>
  <si>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</si>
  <si>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</si>
  <si>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</si>
  <si>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</si>
  <si>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</si>
  <si>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</si>
  <si>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</si>
  <si>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</si>
  <si>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</si>
  <si>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</si>
  <si>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</si>
  <si>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</si>
  <si>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</si>
  <si>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</si>
  <si>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</si>
  <si>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</si>
  <si>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</si>
  <si>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</si>
  <si>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</si>
  <si>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</si>
  <si>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</si>
  <si>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</si>
  <si>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</si>
  <si>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</si>
  <si>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</si>
  <si>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</si>
  <si>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</si>
  <si>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</si>
  <si>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</si>
  <si>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</si>
  <si>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</si>
  <si>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</si>
  <si>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</si>
  <si>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</si>
  <si>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</si>
  <si>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</si>
  <si>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</si>
  <si>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</si>
  <si>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</si>
  <si>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</si>
  <si>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</si>
  <si>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</si>
  <si>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</si>
  <si>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</si>
  <si>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</si>
  <si>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</si>
  <si>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</si>
  <si>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</si>
  <si>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</si>
  <si>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</si>
  <si>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</si>
  <si>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</si>
  <si>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</si>
  <si>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</si>
  <si>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</si>
  <si>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</si>
  <si>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</si>
  <si>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</si>
  <si>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</si>
  <si>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</si>
  <si>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</si>
  <si>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</si>
  <si>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</si>
  <si>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</si>
  <si>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</si>
  <si>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</si>
  <si>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</si>
  <si>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</si>
  <si>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</si>
  <si>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</si>
  <si>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</si>
  <si>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</si>
  <si>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</si>
  <si>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</si>
  <si>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</si>
  <si>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</si>
  <si>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</si>
  <si>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</si>
  <si>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</si>
  <si>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</si>
  <si>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</si>
  <si>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</si>
  <si>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</si>
  <si>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</si>
  <si>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</si>
  <si>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</si>
  <si>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</si>
  <si>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</si>
  <si>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</si>
  <si>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</si>
  <si>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</si>
  <si>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</si>
  <si>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</si>
  <si>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</si>
  <si>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</si>
  <si>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</si>
  <si>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</si>
  <si>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</si>
  <si>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</si>
  <si>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</si>
  <si>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</si>
  <si>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</si>
  <si>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</si>
  <si>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</si>
  <si>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</si>
  <si>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</si>
  <si>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</si>
  <si>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</si>
  <si>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</si>
  <si>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</si>
  <si>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</si>
  <si>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</si>
  <si>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</si>
  <si>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</si>
  <si>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</si>
  <si>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</si>
  <si>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</si>
  <si>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</si>
  <si>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</si>
  <si>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</si>
  <si>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</si>
  <si>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</si>
  <si>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</si>
  <si>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</si>
  <si>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</si>
  <si>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</si>
  <si>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</si>
  <si>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</si>
  <si>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</si>
  <si>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</si>
  <si>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</si>
  <si>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</si>
  <si>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</si>
  <si>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</si>
  <si>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</si>
  <si>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</si>
  <si>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</si>
  <si>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</si>
  <si>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</si>
  <si>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</si>
  <si>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</si>
  <si>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</si>
  <si>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</si>
  <si>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</si>
  <si>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</si>
  <si>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</si>
  <si>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</si>
  <si>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</si>
  <si>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</si>
  <si>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</si>
  <si>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</si>
  <si>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</si>
  <si>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</si>
  <si>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</si>
  <si>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</si>
  <si>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</si>
  <si>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</si>
  <si>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</si>
  <si>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</si>
  <si>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</si>
  <si>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</si>
  <si>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</si>
  <si>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</si>
  <si>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</si>
  <si>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</si>
  <si>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</si>
  <si>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</si>
  <si>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</si>
  <si>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</si>
  <si>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</si>
  <si>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</si>
  <si>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</si>
  <si>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</si>
  <si>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</si>
  <si>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</si>
  <si>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</si>
  <si>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</si>
  <si>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</si>
  <si>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</si>
  <si>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</si>
  <si>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</si>
  <si>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</si>
  <si>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</si>
  <si>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</si>
  <si>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</si>
  <si>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</si>
  <si>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</si>
  <si>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</si>
  <si>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</si>
  <si>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</si>
  <si>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</si>
  <si>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</si>
  <si>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</si>
  <si>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</si>
  <si>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</si>
  <si>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</si>
  <si>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</si>
  <si>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</si>
  <si>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</si>
  <si>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</si>
  <si>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</si>
  <si>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</si>
  <si>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</si>
  <si>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</si>
  <si>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</si>
  <si>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</si>
  <si>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</si>
  <si>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</si>
  <si>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</si>
  <si>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</si>
  <si>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</si>
  <si>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</si>
  <si>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</si>
  <si>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</si>
  <si>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</si>
  <si>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</si>
  <si>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</si>
  <si>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</si>
  <si>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</si>
  <si>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</si>
  <si>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</si>
  <si>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</si>
  <si>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</si>
  <si>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</si>
  <si>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</si>
  <si>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</si>
  <si>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</si>
  <si>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</si>
  <si>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</si>
  <si>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</si>
  <si>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</si>
  <si>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</si>
  <si>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</si>
  <si>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</si>
  <si>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</si>
  <si>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</si>
  <si>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</si>
  <si>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</si>
  <si>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</si>
  <si>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</si>
  <si>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</si>
  <si>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</si>
  <si>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</si>
  <si>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</si>
  <si>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</si>
  <si>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</si>
  <si>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</si>
  <si>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</si>
  <si>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</si>
  <si>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</si>
  <si>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</si>
  <si>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</si>
  <si>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</si>
  <si>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</si>
  <si>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</si>
  <si>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</si>
  <si>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</si>
  <si>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</si>
  <si>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</si>
  <si>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</si>
  <si>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</si>
  <si>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</si>
  <si>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</si>
  <si>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</si>
  <si>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</si>
  <si>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</si>
  <si>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</si>
  <si>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</si>
  <si>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</si>
  <si>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</si>
  <si>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</si>
  <si>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</si>
  <si>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</si>
  <si>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</si>
  <si>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</si>
  <si>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</si>
  <si>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</si>
  <si>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</si>
  <si>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</si>
  <si>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</si>
  <si>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</si>
  <si>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</si>
  <si>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</si>
  <si>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</si>
  <si>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</si>
  <si>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</si>
  <si>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</si>
  <si>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</si>
  <si>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</si>
  <si>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</si>
  <si>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</si>
  <si>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</si>
  <si>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</si>
  <si>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</si>
  <si>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</si>
  <si>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</si>
  <si>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</si>
  <si>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</si>
  <si>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</si>
  <si>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</si>
  <si>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</si>
  <si>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</si>
  <si>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</si>
  <si>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</si>
  <si>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</si>
  <si>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</si>
  <si>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</si>
  <si>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</si>
  <si>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</si>
  <si>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</si>
  <si>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</si>
  <si>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</si>
  <si>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</si>
  <si>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</si>
  <si>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</si>
  <si>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</si>
  <si>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</si>
  <si>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</si>
  <si>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</si>
  <si>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</si>
  <si>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</si>
  <si>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</si>
  <si>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</si>
  <si>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</si>
  <si>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</si>
  <si>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</si>
  <si>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</si>
  <si>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</si>
  <si>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</si>
  <si>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</si>
  <si>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</si>
  <si>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</si>
  <si>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</si>
  <si>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</si>
  <si>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</si>
  <si>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</si>
  <si>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</si>
  <si>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</si>
  <si>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</si>
  <si>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</si>
  <si>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</si>
  <si>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</si>
  <si>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</si>
  <si>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</si>
  <si>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</si>
  <si>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</si>
  <si>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</si>
  <si>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</si>
  <si>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</si>
  <si>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</si>
  <si>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</si>
  <si>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</si>
  <si>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</si>
  <si>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</si>
  <si>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</si>
  <si>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</si>
  <si>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</si>
  <si>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</si>
  <si>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</si>
  <si>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</si>
  <si>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</si>
  <si>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</si>
  <si>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</si>
  <si>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</si>
  <si>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</si>
  <si>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</si>
  <si>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</si>
  <si>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</si>
  <si>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</si>
  <si>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</si>
  <si>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</si>
  <si>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</si>
  <si>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</si>
  <si>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</si>
  <si>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</si>
  <si>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</si>
  <si>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</si>
  <si>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</si>
  <si>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</si>
  <si>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</si>
  <si>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</si>
  <si>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</si>
  <si>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</si>
  <si>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</si>
  <si>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</si>
  <si>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</si>
  <si>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</si>
  <si>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</si>
  <si>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</si>
  <si>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</si>
  <si>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</si>
  <si>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</si>
  <si>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</si>
  <si>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</si>
  <si>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</si>
  <si>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</si>
  <si>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</si>
  <si>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</si>
  <si>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</si>
  <si>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</si>
  <si>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</si>
  <si>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</si>
  <si>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</si>
  <si>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</si>
  <si>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</si>
  <si>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</si>
  <si>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</si>
  <si>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</si>
  <si>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</si>
  <si>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</si>
  <si>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</si>
  <si>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</si>
  <si>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</si>
  <si>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</si>
  <si>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</si>
  <si>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</si>
  <si>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</si>
  <si>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</si>
  <si>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</si>
  <si>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</si>
  <si>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</si>
  <si>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</si>
  <si>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</si>
  <si>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</si>
  <si>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</si>
  <si>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</si>
  <si>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</si>
  <si>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</si>
  <si>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</si>
  <si>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</si>
  <si>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</si>
  <si>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</si>
  <si>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</si>
  <si>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</si>
  <si>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</si>
  <si>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</si>
  <si>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</si>
  <si>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</si>
  <si>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</si>
  <si>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</si>
  <si>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</si>
  <si>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</si>
  <si>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</si>
  <si>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</si>
  <si>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</si>
  <si>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</si>
  <si>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</si>
  <si>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</si>
  <si>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</si>
  <si>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</si>
  <si>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</si>
  <si>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</si>
  <si>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</si>
  <si>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</si>
  <si>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</si>
  <si>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</si>
  <si>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</si>
  <si>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</si>
  <si>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</si>
  <si>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</si>
  <si>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</si>
  <si>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</si>
  <si>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</si>
  <si>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</si>
  <si>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</si>
  <si>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</si>
  <si>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</si>
  <si>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</si>
  <si>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</si>
  <si>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</si>
  <si>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</si>
  <si>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</si>
  <si>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</si>
  <si>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</si>
  <si>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</si>
  <si>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</si>
  <si>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</si>
  <si>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</si>
  <si>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</si>
  <si>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</si>
  <si>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</si>
  <si>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</si>
  <si>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</si>
  <si>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</si>
  <si>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</si>
  <si>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</si>
  <si>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</si>
  <si>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</si>
  <si>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</si>
  <si>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</si>
  <si>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</si>
  <si>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</si>
  <si>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</si>
  <si>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</si>
  <si>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</si>
  <si>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</si>
  <si>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</si>
  <si>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</si>
  <si>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</si>
  <si>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</si>
  <si>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</si>
  <si>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</si>
  <si>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</si>
  <si>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</si>
  <si>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</si>
  <si>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</si>
  <si>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</si>
  <si>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</si>
  <si>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</si>
  <si>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</si>
  <si>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</si>
  <si>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</si>
  <si>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</si>
  <si>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</si>
  <si>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</si>
  <si>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</si>
  <si>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</si>
  <si>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</si>
  <si>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</si>
  <si>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</si>
  <si>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</si>
  <si>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</si>
  <si>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</si>
  <si>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</si>
  <si>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</si>
  <si>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</si>
  <si>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</si>
  <si>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</si>
  <si>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</si>
  <si>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</si>
  <si>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</si>
  <si>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</si>
  <si>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</si>
  <si>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</si>
  <si>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</si>
  <si>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</si>
  <si>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</si>
  <si>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</si>
  <si>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</si>
  <si>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</si>
  <si>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</si>
  <si>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</si>
  <si>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</si>
  <si>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</si>
  <si>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</si>
  <si>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</si>
  <si>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</si>
  <si>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</si>
  <si>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</si>
  <si>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</si>
  <si>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</si>
  <si>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</si>
  <si>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</si>
  <si>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</si>
  <si>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</si>
  <si>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</si>
  <si>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</si>
  <si>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</si>
  <si>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</si>
  <si>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</si>
  <si>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</si>
  <si>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</si>
  <si>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</si>
  <si>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</si>
  <si>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</si>
  <si>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</si>
  <si>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</si>
  <si>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</si>
  <si>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</si>
  <si>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</si>
  <si>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</si>
  <si>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</si>
  <si>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</si>
  <si>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</si>
  <si>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</si>
  <si>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</si>
  <si>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</si>
  <si>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</si>
  <si>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</si>
  <si>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</si>
  <si>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</si>
  <si>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</si>
  <si>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</si>
  <si>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</si>
  <si>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</si>
  <si>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</si>
  <si>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</si>
  <si>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</si>
  <si>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</si>
  <si>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</si>
  <si>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</si>
  <si>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</si>
  <si>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</si>
  <si>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</si>
  <si>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</si>
  <si>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</si>
  <si>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</si>
  <si>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</si>
  <si>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</si>
  <si>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</si>
  <si>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</si>
  <si>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</si>
  <si>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</si>
  <si>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</si>
  <si>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</si>
  <si>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</si>
  <si>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</si>
  <si>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</si>
  <si>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</si>
  <si>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</si>
  <si>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</si>
  <si>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</si>
  <si>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</si>
  <si>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</si>
  <si>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</si>
  <si>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</si>
  <si>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</si>
  <si>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</si>
  <si>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</si>
  <si>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</si>
  <si>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</si>
  <si>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</si>
  <si>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</si>
  <si>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</si>
  <si>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</si>
  <si>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</si>
  <si>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</si>
  <si>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</si>
  <si>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</si>
  <si>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</si>
  <si>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</si>
  <si>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</si>
  <si>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</si>
  <si>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</si>
  <si>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</si>
  <si>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</si>
  <si>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</si>
  <si>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</si>
  <si>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</si>
  <si>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</si>
  <si>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</si>
  <si>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</si>
  <si>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</si>
  <si>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</si>
  <si>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</si>
  <si>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</si>
  <si>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</si>
  <si>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</si>
  <si>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</si>
  <si>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</si>
  <si>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</si>
  <si>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</si>
  <si>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</si>
  <si>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</si>
  <si>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</si>
  <si>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</si>
  <si>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</si>
  <si>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</si>
  <si>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</si>
  <si>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</si>
  <si>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</si>
  <si>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</si>
  <si>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</si>
  <si>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</si>
  <si>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</si>
  <si>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</si>
  <si>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</si>
  <si>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</si>
  <si>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</si>
  <si>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</si>
  <si>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</si>
  <si>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</si>
  <si>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</si>
  <si>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</si>
  <si>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</si>
  <si>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</si>
  <si>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</si>
  <si>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</si>
  <si>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</si>
  <si>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</si>
  <si>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</si>
  <si>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</si>
  <si>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</si>
  <si>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</si>
  <si>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</si>
  <si>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</si>
  <si>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</si>
  <si>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</si>
  <si>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</si>
  <si>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</si>
  <si>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</si>
  <si>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</si>
  <si>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</si>
  <si>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</si>
  <si>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</si>
  <si>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</si>
  <si>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</si>
  <si>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</si>
  <si>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</si>
  <si>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</si>
  <si>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</si>
  <si>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</si>
  <si>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</si>
  <si>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</si>
  <si>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</si>
  <si>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</si>
  <si>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</si>
  <si>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</si>
  <si>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</si>
  <si>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</si>
  <si>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</si>
  <si>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</si>
  <si>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</si>
  <si>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</si>
  <si>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</si>
  <si>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</si>
  <si>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</si>
  <si>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</si>
  <si>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</si>
  <si>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</si>
  <si>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</si>
  <si>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</si>
  <si>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</si>
  <si>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</si>
  <si>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</si>
  <si>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</si>
  <si>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</si>
  <si>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</si>
  <si>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</si>
  <si>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</si>
  <si>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</si>
  <si>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</si>
  <si>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</si>
  <si>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</si>
  <si>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</si>
  <si>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</si>
  <si>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</si>
  <si>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</si>
  <si>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</si>
  <si>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</si>
  <si>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</si>
  <si>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</si>
  <si>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</si>
  <si>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</si>
  <si>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</si>
  <si>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</si>
  <si>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</si>
  <si>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</si>
  <si>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</si>
  <si>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</si>
  <si>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</si>
  <si>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</si>
  <si>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</si>
  <si>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</si>
  <si>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</si>
  <si>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</si>
  <si>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</si>
  <si>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</si>
  <si>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</si>
  <si>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</si>
  <si>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</si>
  <si>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</si>
  <si>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</si>
  <si>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</si>
  <si>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</si>
  <si>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</si>
  <si>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</si>
  <si>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</si>
  <si>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</si>
  <si>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</si>
  <si>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</si>
  <si>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</si>
  <si>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</si>
  <si>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</si>
  <si>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</si>
  <si>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</si>
  <si>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</si>
  <si>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</si>
  <si>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</si>
  <si>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</si>
  <si>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</si>
  <si>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</si>
  <si>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</si>
  <si>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</si>
  <si>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</si>
  <si>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</si>
  <si>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</si>
  <si>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</si>
  <si>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</si>
  <si>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</si>
  <si>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</si>
  <si>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</si>
  <si>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</si>
  <si>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</si>
  <si>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</si>
  <si>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</si>
  <si>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</si>
  <si>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</si>
  <si>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</si>
  <si>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</si>
  <si>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</si>
  <si>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</si>
  <si>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</si>
  <si>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</si>
  <si>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</si>
  <si>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</si>
  <si>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</si>
  <si>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</si>
  <si>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</si>
  <si>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</si>
  <si>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</si>
  <si>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</si>
  <si>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</si>
  <si>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</si>
  <si>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</si>
  <si>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</si>
  <si>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</si>
  <si>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</si>
  <si>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</si>
  <si>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</si>
  <si>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</si>
  <si>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</si>
  <si>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</si>
  <si>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</si>
  <si>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</si>
  <si>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</si>
  <si>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</si>
  <si>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</si>
  <si>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</si>
  <si>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</si>
  <si>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</si>
  <si>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</si>
  <si>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</si>
  <si>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</si>
  <si>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</si>
  <si>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</si>
  <si>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</si>
  <si>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</si>
  <si>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</si>
  <si>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</si>
  <si>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</si>
  <si>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</si>
  <si>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</si>
  <si>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</si>
  <si>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</si>
  <si>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</si>
  <si>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</si>
  <si>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</si>
  <si>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</si>
  <si>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</si>
  <si>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</si>
  <si>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</si>
  <si>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</si>
  <si>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</si>
  <si>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</si>
  <si>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</si>
  <si>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</si>
  <si>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</si>
  <si>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</si>
  <si>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</si>
  <si>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</si>
  <si>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</si>
  <si>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</si>
  <si>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</si>
  <si>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</si>
  <si>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</si>
  <si>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</si>
  <si>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</si>
  <si>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</si>
  <si>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</si>
  <si>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</si>
  <si>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</si>
  <si>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</si>
  <si>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</si>
  <si>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</si>
  <si>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</si>
  <si>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</si>
  <si>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</si>
  <si>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</si>
  <si>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</si>
  <si>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</si>
  <si>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</si>
  <si>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</si>
  <si>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</si>
  <si>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</si>
  <si>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</si>
  <si>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</si>
  <si>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</si>
  <si>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</si>
  <si>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</si>
  <si>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</si>
  <si>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</si>
  <si>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</si>
  <si>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</si>
  <si>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</si>
  <si>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</si>
  <si>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</si>
  <si>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</si>
  <si>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</si>
  <si>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</si>
  <si>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</si>
  <si>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</si>
  <si>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</si>
  <si>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</si>
  <si>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</si>
  <si>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</si>
  <si>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</si>
  <si>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</si>
  <si>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</si>
  <si>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</si>
  <si>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</si>
  <si>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</si>
  <si>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</si>
  <si>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</si>
  <si>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</si>
  <si>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</si>
  <si>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</si>
  <si>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</si>
  <si>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</si>
  <si>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</si>
  <si>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</si>
  <si>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</si>
  <si>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</si>
  <si>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</si>
  <si>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</si>
  <si>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</si>
  <si>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</si>
  <si>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</si>
  <si>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</si>
  <si>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</si>
  <si>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</si>
  <si>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</si>
  <si>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</si>
  <si>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</si>
  <si>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</si>
  <si>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</si>
  <si>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</si>
  <si>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</si>
  <si>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</si>
  <si>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</si>
  <si>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</si>
  <si>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</si>
  <si>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</si>
  <si>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</si>
  <si>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</si>
  <si>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</si>
  <si>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</si>
  <si>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</si>
  <si>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</si>
  <si>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</si>
  <si>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</si>
  <si>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</si>
  <si>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</si>
  <si>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</si>
  <si>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</si>
  <si>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</si>
  <si>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</si>
  <si>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</si>
  <si>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</si>
  <si>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</si>
  <si>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</si>
  <si>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</si>
  <si>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</si>
  <si>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</si>
  <si>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</si>
  <si>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</si>
  <si>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</si>
  <si>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</si>
  <si>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</si>
  <si>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</si>
  <si>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</si>
  <si>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</si>
  <si>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</si>
  <si>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</si>
  <si>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</si>
  <si>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</si>
  <si>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</si>
  <si>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</si>
  <si>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</si>
  <si>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</si>
  <si>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</si>
  <si>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</si>
  <si>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</si>
  <si>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</si>
  <si>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</si>
  <si>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</si>
  <si>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</si>
  <si>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</si>
  <si>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</si>
  <si>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</si>
  <si>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</si>
  <si>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</si>
  <si>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</si>
  <si>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</si>
  <si>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</si>
  <si>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</si>
  <si>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</si>
  <si>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</si>
  <si>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</si>
  <si>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</si>
  <si>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</si>
  <si>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</si>
  <si>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</si>
  <si>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</si>
  <si>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</si>
  <si>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</si>
  <si>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</si>
  <si>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</si>
  <si>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</si>
  <si>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</si>
  <si>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</si>
  <si>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</si>
  <si>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</si>
  <si>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</si>
  <si>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</si>
  <si>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</si>
  <si>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</si>
  <si>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</si>
  <si>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</si>
  <si>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</si>
  <si>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</si>
  <si>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</si>
  <si>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</si>
  <si>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</si>
  <si>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</si>
  <si>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</si>
  <si>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</si>
  <si>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</si>
  <si>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</si>
  <si>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</si>
  <si>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</si>
  <si>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</si>
  <si>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</si>
  <si>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</si>
  <si>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</si>
  <si>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</si>
  <si>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</si>
  <si>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</si>
  <si>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</si>
  <si>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</si>
  <si>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</si>
  <si>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</si>
  <si>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</si>
  <si>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</si>
  <si>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</si>
  <si>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</si>
  <si>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</si>
  <si>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</si>
  <si>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</si>
  <si>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</si>
  <si>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</si>
  <si>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</si>
  <si>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</si>
  <si>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</si>
  <si>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</si>
  <si>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</si>
  <si>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</si>
  <si>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</si>
  <si>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</si>
  <si>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</si>
  <si>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</si>
  <si>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</si>
  <si>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</si>
  <si>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</si>
  <si>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</si>
  <si>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</si>
  <si>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</si>
  <si>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</si>
  <si>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</si>
  <si>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</si>
  <si>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</si>
  <si>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</si>
  <si>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</si>
  <si>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</si>
  <si>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</si>
  <si>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</si>
  <si>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</si>
  <si>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</si>
  <si>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</si>
  <si>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</si>
  <si>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</si>
  <si>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</si>
  <si>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</si>
  <si>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</si>
  <si>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</si>
  <si>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</si>
  <si>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</si>
  <si>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</si>
  <si>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</si>
  <si>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</si>
  <si>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</si>
  <si>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</si>
  <si>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</si>
  <si>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</si>
  <si>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</si>
  <si>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</si>
  <si>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</si>
  <si>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</si>
  <si>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</si>
  <si>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</si>
  <si>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</si>
  <si>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</si>
  <si>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</si>
  <si>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</si>
  <si>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</si>
  <si>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</si>
  <si>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</si>
  <si>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</si>
  <si>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</si>
  <si>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</si>
  <si>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</si>
  <si>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</si>
  <si>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</si>
  <si>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</si>
  <si>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</si>
  <si>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</si>
  <si>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</si>
  <si>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</si>
  <si>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</si>
  <si>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</si>
  <si>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</si>
  <si>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</si>
  <si>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</si>
  <si>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</si>
  <si>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</si>
  <si>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</si>
  <si>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</si>
  <si>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</si>
  <si>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</si>
  <si>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</si>
  <si>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</si>
  <si>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</si>
  <si>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</si>
  <si>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</si>
  <si>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</si>
  <si>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</si>
  <si>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</si>
  <si>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</si>
  <si>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</si>
  <si>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</si>
  <si>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</si>
  <si>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</si>
  <si>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</si>
  <si>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</si>
  <si>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</si>
  <si>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</si>
  <si>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</si>
  <si>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</si>
  <si>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</si>
  <si>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</si>
  <si>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</si>
  <si>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</si>
  <si>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</si>
  <si>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</si>
  <si>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</si>
  <si>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</si>
  <si>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</si>
  <si>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</si>
  <si>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</si>
  <si>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</si>
  <si>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</si>
  <si>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</si>
  <si>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</si>
  <si>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</si>
  <si>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</si>
  <si>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</si>
  <si>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</si>
  <si>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</si>
  <si>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</si>
  <si>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</si>
  <si>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</si>
  <si>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</si>
  <si>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</si>
  <si>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</si>
  <si>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</si>
  <si>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</si>
  <si>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</si>
  <si>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</si>
  <si>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</si>
  <si>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</si>
  <si>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</si>
  <si>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</si>
  <si>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</si>
  <si>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</si>
  <si>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</si>
  <si>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</si>
  <si>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</si>
  <si>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</si>
  <si>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</si>
  <si>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</si>
  <si>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</si>
  <si>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</si>
  <si>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</si>
  <si>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</si>
  <si>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</si>
  <si>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</si>
  <si>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</si>
  <si>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</si>
  <si>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</si>
  <si>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</si>
  <si>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</si>
  <si>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</si>
  <si>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</si>
  <si>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</si>
  <si>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</si>
  <si>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</si>
  <si>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</si>
  <si>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</si>
  <si>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</si>
  <si>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</si>
  <si>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</si>
  <si>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</si>
  <si>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</si>
  <si>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</si>
  <si>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</si>
  <si>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</si>
  <si>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</si>
  <si>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</si>
  <si>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</si>
  <si>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</si>
  <si>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</si>
  <si>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</si>
  <si>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</si>
  <si>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</si>
  <si>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</si>
  <si>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</si>
  <si>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</si>
  <si>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</si>
  <si>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</si>
  <si>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</si>
  <si>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</si>
  <si>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</si>
  <si>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</si>
  <si>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</si>
  <si>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</si>
  <si>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</si>
  <si>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</si>
  <si>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</si>
  <si>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</si>
  <si>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</si>
  <si>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</si>
  <si>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</si>
  <si>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</si>
  <si>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</si>
  <si>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</si>
  <si>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</si>
  <si>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</si>
  <si>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</si>
  <si>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</si>
  <si>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</si>
  <si>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</si>
  <si>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</si>
  <si>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</si>
  <si>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</si>
  <si>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</si>
  <si>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</si>
  <si>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</si>
  <si>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</si>
  <si>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</si>
  <si>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</si>
  <si>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</si>
  <si>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</si>
  <si>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</si>
  <si>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</si>
  <si>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</si>
  <si>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</si>
  <si>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</si>
  <si>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</si>
  <si>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</si>
  <si>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</si>
  <si>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</si>
  <si>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</si>
  <si>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</si>
  <si>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</si>
  <si>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</si>
  <si>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</si>
  <si>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</si>
  <si>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</si>
  <si>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</si>
  <si>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</si>
  <si>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</si>
  <si>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</si>
  <si>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</si>
  <si>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</si>
  <si>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</si>
  <si>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</si>
  <si>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</si>
  <si>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</si>
  <si>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</si>
  <si>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</si>
  <si>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</si>
  <si>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</si>
  <si>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</si>
  <si>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</si>
  <si>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</si>
  <si>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</si>
  <si>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</si>
  <si>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</si>
  <si>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</si>
  <si>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</si>
  <si>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</si>
  <si>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</si>
  <si>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</si>
  <si>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</si>
  <si>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</si>
  <si>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</si>
  <si>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</si>
  <si>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</si>
  <si>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</si>
  <si>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</si>
  <si>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</si>
  <si>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</si>
  <si>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</si>
  <si>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</si>
  <si>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</si>
  <si>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</si>
  <si>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</si>
  <si>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</si>
  <si>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</si>
  <si>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</si>
  <si>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</si>
  <si>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</si>
  <si>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</si>
  <si>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</si>
  <si>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</si>
  <si>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</si>
  <si>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</si>
  <si>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</si>
  <si>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</si>
  <si>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</si>
  <si>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</si>
  <si>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</si>
  <si>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</si>
  <si>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</si>
  <si>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</si>
  <si>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</si>
  <si>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</si>
  <si>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</si>
  <si>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</si>
  <si>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</si>
  <si>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</si>
  <si>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</si>
  <si>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</si>
  <si>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</si>
  <si>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</si>
  <si>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</si>
  <si>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</si>
  <si>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</si>
  <si>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</si>
  <si>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</si>
  <si>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</si>
  <si>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</si>
  <si>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</si>
  <si>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</si>
  <si>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</si>
  <si>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</si>
  <si>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</si>
  <si>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</si>
  <si>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</si>
  <si>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</si>
  <si>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</si>
  <si>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</si>
  <si>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</si>
  <si>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</si>
  <si>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</si>
  <si>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</si>
  <si>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</si>
  <si>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</si>
  <si>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</si>
  <si>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</si>
  <si>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</si>
  <si>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</si>
  <si>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</si>
  <si>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</si>
  <si>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</si>
  <si>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</si>
  <si>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</si>
  <si>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</si>
  <si>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</si>
  <si>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</si>
  <si>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</si>
  <si>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</si>
  <si>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</si>
  <si>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</si>
  <si>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</si>
  <si>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</si>
  <si>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</si>
  <si>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</si>
  <si>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</si>
  <si>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</si>
  <si>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</si>
  <si>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</si>
  <si>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</si>
  <si>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</si>
  <si>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</si>
  <si>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</si>
  <si>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</si>
  <si>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</si>
  <si>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</si>
  <si>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</si>
  <si>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</si>
  <si>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</si>
  <si>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</si>
  <si>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</si>
  <si>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</si>
  <si>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</si>
  <si>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</si>
  <si>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</si>
  <si>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</si>
  <si>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</si>
  <si>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</si>
  <si>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</si>
  <si>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</si>
  <si>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</si>
  <si>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</si>
  <si>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</si>
  <si>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</si>
  <si>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</si>
  <si>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</si>
  <si>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</si>
  <si>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</si>
  <si>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</si>
  <si>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</si>
  <si>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</si>
  <si>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</si>
  <si>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</si>
  <si>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</si>
  <si>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</si>
  <si>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</si>
  <si>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</si>
  <si>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</si>
  <si>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</si>
  <si>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</si>
  <si>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</si>
  <si>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</si>
  <si>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</si>
  <si>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</si>
  <si>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</si>
  <si>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</si>
  <si>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</si>
  <si>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</si>
  <si>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</si>
  <si>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</si>
  <si>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</si>
  <si>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</si>
  <si>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</si>
  <si>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</si>
  <si>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</si>
  <si>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</si>
  <si>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</si>
  <si>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</si>
  <si>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</si>
  <si>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</si>
  <si>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</si>
  <si>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</si>
  <si>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</si>
  <si>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</si>
  <si>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</si>
  <si>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</si>
  <si>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</si>
  <si>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</si>
  <si>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</si>
  <si>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</si>
  <si>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</si>
  <si>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</si>
  <si>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</si>
  <si>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</si>
  <si>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</si>
  <si>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</si>
  <si>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</si>
  <si>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</si>
  <si>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</si>
  <si>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</si>
  <si>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</si>
  <si>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</si>
  <si>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</si>
  <si>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</si>
  <si>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</si>
  <si>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</si>
  <si>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</si>
  <si>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</si>
  <si>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</si>
  <si>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</si>
  <si>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</si>
  <si>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</si>
  <si>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</si>
  <si>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</si>
  <si>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</si>
  <si>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</si>
  <si>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</si>
  <si>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</si>
  <si>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</si>
  <si>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</si>
  <si>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</si>
  <si>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</si>
  <si>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</si>
  <si>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</si>
  <si>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</si>
  <si>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</si>
  <si>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</si>
  <si>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</si>
  <si>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</si>
  <si>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</si>
  <si>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</si>
  <si>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</si>
  <si>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</si>
  <si>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</si>
  <si>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</si>
  <si>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</si>
  <si>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</si>
  <si>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</si>
  <si>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</si>
  <si>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</si>
  <si>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</si>
  <si>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</si>
  <si>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</si>
  <si>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</si>
  <si>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</si>
  <si>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</si>
  <si>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</si>
  <si>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</si>
  <si>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</si>
  <si>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</si>
  <si>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</si>
  <si>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</si>
  <si>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</si>
  <si>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</si>
  <si>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</si>
  <si>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</si>
  <si>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</si>
  <si>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</si>
  <si>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</si>
  <si>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</si>
  <si>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</si>
  <si>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</si>
  <si>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</si>
  <si>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</si>
  <si>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</si>
  <si>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</si>
  <si>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</si>
  <si>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</si>
  <si>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</si>
  <si>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</si>
  <si>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</si>
  <si>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</si>
  <si>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</si>
  <si>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</si>
  <si>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</si>
  <si>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</si>
  <si>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</si>
  <si>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</si>
  <si>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</si>
  <si>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</si>
  <si>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</si>
  <si>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</si>
  <si>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</si>
  <si>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</si>
  <si>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</si>
  <si>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</si>
  <si>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</si>
  <si>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</si>
  <si>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</si>
  <si>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</si>
  <si>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</si>
  <si>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</si>
  <si>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</si>
  <si>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</si>
  <si>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</si>
  <si>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</si>
  <si>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</si>
  <si>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</si>
  <si>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</si>
  <si>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</si>
  <si>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</si>
  <si>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</si>
  <si>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</si>
  <si>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</si>
  <si>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</si>
  <si>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</si>
  <si>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</si>
  <si>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</si>
  <si>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</si>
  <si>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</si>
  <si>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</si>
  <si>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</si>
  <si>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</si>
  <si>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</si>
  <si>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</si>
  <si>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</si>
  <si>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</si>
  <si>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</si>
  <si>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</si>
  <si>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</si>
  <si>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</si>
  <si>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</si>
  <si>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</si>
  <si>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</si>
  <si>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</si>
  <si>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</si>
  <si>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</si>
  <si>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</si>
  <si>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</si>
  <si>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</si>
  <si>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</si>
  <si>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</si>
  <si>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</si>
  <si>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</si>
  <si>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</si>
  <si>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</si>
  <si>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</si>
  <si>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</si>
  <si>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</si>
  <si>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</si>
  <si>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</si>
  <si>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</si>
  <si>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</si>
  <si>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</si>
  <si>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</si>
  <si>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</si>
  <si>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</si>
  <si>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</si>
  <si>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</si>
  <si>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</si>
  <si>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</si>
  <si>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</si>
  <si>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</si>
  <si>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</si>
  <si>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</si>
  <si>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</si>
  <si>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</si>
  <si>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</si>
  <si>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</si>
  <si>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</si>
  <si>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</si>
  <si>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</si>
  <si>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</si>
  <si>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</si>
  <si>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</si>
  <si>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</si>
  <si>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</si>
  <si>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</si>
  <si>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</si>
  <si>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</si>
  <si>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</si>
  <si>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</si>
  <si>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</si>
  <si>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</si>
  <si>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</si>
  <si>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</si>
  <si>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</si>
  <si>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</si>
  <si>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</si>
  <si>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</si>
  <si>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</si>
  <si>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</si>
  <si>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</si>
  <si>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</si>
  <si>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</si>
  <si>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</si>
  <si>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</si>
  <si>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</si>
  <si>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</si>
  <si>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</si>
  <si>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</si>
  <si>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</si>
  <si>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</si>
  <si>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</si>
  <si>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</si>
  <si>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</si>
  <si>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</si>
  <si>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</si>
  <si>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</si>
  <si>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</si>
  <si>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</si>
  <si>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</si>
  <si>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</si>
  <si>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</si>
  <si>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</si>
  <si>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</si>
  <si>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</si>
  <si>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</si>
  <si>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</si>
  <si>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</si>
  <si>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</si>
  <si>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</si>
  <si>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</si>
  <si>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</si>
  <si>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</si>
  <si>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</si>
  <si>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</si>
  <si>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</si>
  <si>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</si>
  <si>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</si>
  <si>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</si>
  <si>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</si>
  <si>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</si>
  <si>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</si>
  <si>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</si>
  <si>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</si>
  <si>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</si>
  <si>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</si>
  <si>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</si>
  <si>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</si>
  <si>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</si>
  <si>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</si>
  <si>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</si>
  <si>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</si>
  <si>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</si>
  <si>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</si>
  <si>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</si>
  <si>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</si>
  <si>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</si>
  <si>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</si>
  <si>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</si>
  <si>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</si>
  <si>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</si>
  <si>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</si>
  <si>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</si>
  <si>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</si>
  <si>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</si>
  <si>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</si>
  <si>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</si>
  <si>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</si>
  <si>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</si>
  <si>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</si>
  <si>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</si>
  <si>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</si>
  <si>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</si>
  <si>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</si>
  <si>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</si>
  <si>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</si>
  <si>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</si>
  <si>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</si>
  <si>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</si>
  <si>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</si>
  <si>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</si>
  <si>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</si>
  <si>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</si>
  <si>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</si>
  <si>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</si>
  <si>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</si>
  <si>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</si>
  <si>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</si>
  <si>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</si>
  <si>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</si>
  <si>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</si>
  <si>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</si>
  <si>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</si>
  <si>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</si>
  <si>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</si>
  <si>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</si>
  <si>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</si>
  <si>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</si>
  <si>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</si>
  <si>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</si>
  <si>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</si>
  <si>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</si>
  <si>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</si>
  <si>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</si>
  <si>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</si>
  <si>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</si>
  <si>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</si>
  <si>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</si>
  <si>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</si>
  <si>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</si>
  <si>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</si>
  <si>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</si>
  <si>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</si>
  <si>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</si>
  <si>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</si>
  <si>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</si>
  <si>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</si>
  <si>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</si>
  <si>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</si>
  <si>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</si>
  <si>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</si>
  <si>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</si>
  <si>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</si>
  <si>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</si>
  <si>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</si>
  <si>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</si>
  <si>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</si>
  <si>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</si>
  <si>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</si>
  <si>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</si>
  <si>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</si>
  <si>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</si>
  <si>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</si>
  <si>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</si>
  <si>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</si>
  <si>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</si>
  <si>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</si>
  <si>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</si>
  <si>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</si>
  <si>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</si>
  <si>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</si>
  <si>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</si>
  <si>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</si>
  <si>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</si>
  <si>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</si>
  <si>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</si>
  <si>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</si>
  <si>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</si>
  <si>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</si>
  <si>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</si>
  <si>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</si>
  <si>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</si>
  <si>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</si>
  <si>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</si>
  <si>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</si>
  <si>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</si>
  <si>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</si>
  <si>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</si>
  <si>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</si>
  <si>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</si>
  <si>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</si>
  <si>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</si>
  <si>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</si>
  <si>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</si>
  <si>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</si>
  <si>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</si>
  <si>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</si>
  <si>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</si>
  <si>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</si>
  <si>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</si>
  <si>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</si>
  <si>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</si>
  <si>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</si>
  <si>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</si>
  <si>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</si>
  <si>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</si>
  <si>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</si>
  <si>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</si>
  <si>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</si>
  <si>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</si>
  <si>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</si>
  <si>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</si>
  <si>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</si>
  <si>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</si>
  <si>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</si>
  <si>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</si>
  <si>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</si>
  <si>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</si>
  <si>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</si>
  <si>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</si>
  <si>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</si>
  <si>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</si>
  <si>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</si>
  <si>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</si>
  <si>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</si>
  <si>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</si>
  <si>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</si>
  <si>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</si>
  <si>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</si>
  <si>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</si>
  <si>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</si>
  <si>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</si>
  <si>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</si>
  <si>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</si>
  <si>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</si>
  <si>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</si>
  <si>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</si>
  <si>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</si>
  <si>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</si>
  <si>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</si>
  <si>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</si>
  <si>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</si>
  <si>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</si>
  <si>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</si>
  <si>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</si>
  <si>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</si>
  <si>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</si>
  <si>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</si>
  <si>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</si>
  <si>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</si>
  <si>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</si>
  <si>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</si>
  <si>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</si>
  <si>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</si>
  <si>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</si>
  <si>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</si>
  <si>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</si>
  <si>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</si>
  <si>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</si>
  <si>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</si>
  <si>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</si>
  <si>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</si>
  <si>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</si>
  <si>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</si>
  <si>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</si>
  <si>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</si>
  <si>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</si>
  <si>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</si>
  <si>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</si>
  <si>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</si>
  <si>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</si>
  <si>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</si>
  <si>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</si>
  <si>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</si>
  <si>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</si>
  <si>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</si>
  <si>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</si>
  <si>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</si>
  <si>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</si>
  <si>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</si>
  <si>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</si>
  <si>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</si>
  <si>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</si>
  <si>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</si>
  <si>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</si>
  <si>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</si>
  <si>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</si>
  <si>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</si>
  <si>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</si>
  <si>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</si>
  <si>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</si>
  <si>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</si>
  <si>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</si>
  <si>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</si>
  <si>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</si>
  <si>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</si>
  <si>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</si>
  <si>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</si>
  <si>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</si>
  <si>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</si>
  <si>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</si>
  <si>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</si>
  <si>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</si>
  <si>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</si>
  <si>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</si>
  <si>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</si>
  <si>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</si>
  <si>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</si>
  <si>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</si>
  <si>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</si>
  <si>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</si>
  <si>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</si>
  <si>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</si>
  <si>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</si>
  <si>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</si>
  <si>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</si>
  <si>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</si>
  <si>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</si>
  <si>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</si>
  <si>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</si>
  <si>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</si>
  <si>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</si>
  <si>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</si>
  <si>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</si>
  <si>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</si>
  <si>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</si>
  <si>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</si>
  <si>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</si>
  <si>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</si>
  <si>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</si>
  <si>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</si>
  <si>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</si>
  <si>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</si>
  <si>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</si>
  <si>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</si>
  <si>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</si>
  <si>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</si>
  <si>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</si>
  <si>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</si>
  <si>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</si>
  <si>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</si>
  <si>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</si>
  <si>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</si>
  <si>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</si>
  <si>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</si>
  <si>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</si>
  <si>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</si>
  <si>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</si>
  <si>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</si>
  <si>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</si>
  <si>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</si>
  <si>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</si>
  <si>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</si>
  <si>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</si>
  <si>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</si>
  <si>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</si>
  <si>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</si>
  <si>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</si>
  <si>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</si>
  <si>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</si>
  <si>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</si>
  <si>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</si>
  <si>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</si>
  <si>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</si>
  <si>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</si>
  <si>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</si>
  <si>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</si>
  <si>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</si>
  <si>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</si>
  <si>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</si>
  <si>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</si>
  <si>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</si>
  <si>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</si>
  <si>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</si>
  <si>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</si>
  <si>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</si>
  <si>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</si>
  <si>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</si>
  <si>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</si>
  <si>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</si>
  <si>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</si>
  <si>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</si>
  <si>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</si>
  <si>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</si>
  <si>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</si>
  <si>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</si>
  <si>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</si>
  <si>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</si>
  <si>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</si>
  <si>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</si>
  <si>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</si>
  <si>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</si>
  <si>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</si>
  <si>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</si>
  <si>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</si>
  <si>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</si>
  <si>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</si>
  <si>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</si>
  <si>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</si>
  <si>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</si>
  <si>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</si>
  <si>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</si>
  <si>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</si>
  <si>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</si>
  <si>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</si>
  <si>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</si>
  <si>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</si>
  <si>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</si>
  <si>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</si>
  <si>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</si>
  <si>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</si>
  <si>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</si>
  <si>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</si>
  <si>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</si>
  <si>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</si>
  <si>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</si>
  <si>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</si>
  <si>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</si>
  <si>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</si>
  <si>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</si>
  <si>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</si>
  <si>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</si>
  <si>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</si>
  <si>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</si>
  <si>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</si>
  <si>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</si>
  <si>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</si>
  <si>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</si>
  <si>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</si>
  <si>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</si>
  <si>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</si>
  <si>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</si>
  <si>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</si>
  <si>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</si>
  <si>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</si>
  <si>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</si>
  <si>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</si>
  <si>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</si>
  <si>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</si>
  <si>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</si>
  <si>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</si>
  <si>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</si>
  <si>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</si>
  <si>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</si>
  <si>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</si>
  <si>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</si>
  <si>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</si>
  <si>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</si>
  <si>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</si>
  <si>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</si>
  <si>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</si>
  <si>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</si>
  <si>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</si>
  <si>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</si>
  <si>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</si>
  <si>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</si>
  <si>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</si>
  <si>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</si>
  <si>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</si>
  <si>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</si>
  <si>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</si>
  <si>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</si>
  <si>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</si>
  <si>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</si>
  <si>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</si>
  <si>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</si>
  <si>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</si>
  <si>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</si>
  <si>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</si>
  <si>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</si>
  <si>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</si>
  <si>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</si>
  <si>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</si>
  <si>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</si>
  <si>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</si>
  <si>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</si>
  <si>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</si>
  <si>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</si>
  <si>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</si>
  <si>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</si>
  <si>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</si>
  <si>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</si>
  <si>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</si>
  <si>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</si>
  <si>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</si>
  <si>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</si>
  <si>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</si>
  <si>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</si>
  <si>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</si>
  <si>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</si>
  <si>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</si>
  <si>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</si>
  <si>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</si>
  <si>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</si>
  <si>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</si>
  <si>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</si>
  <si>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</si>
  <si>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</si>
  <si>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</si>
  <si>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</si>
  <si>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</si>
  <si>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</si>
  <si>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</si>
  <si>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</si>
  <si>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</si>
  <si>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</si>
  <si>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</si>
  <si>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</si>
  <si>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</si>
  <si>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</si>
  <si>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</si>
  <si>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</si>
  <si>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</si>
  <si>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</si>
  <si>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</si>
  <si>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</si>
  <si>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</si>
  <si>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</si>
  <si>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</si>
  <si>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</si>
  <si>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</si>
  <si>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</si>
  <si>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</si>
  <si>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</si>
  <si>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</si>
  <si>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</si>
  <si>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</si>
  <si>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</si>
  <si>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</si>
  <si>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</si>
  <si>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</si>
  <si>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</si>
  <si>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</si>
  <si>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</si>
  <si>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</si>
  <si>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</si>
  <si>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</si>
  <si>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</si>
  <si>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</si>
  <si>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</si>
  <si>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</si>
  <si>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</si>
  <si>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</si>
  <si>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</si>
  <si>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</si>
  <si>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</si>
  <si>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</si>
  <si>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</si>
  <si>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</si>
  <si>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</si>
  <si>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</si>
  <si>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</si>
  <si>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</si>
  <si>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</si>
  <si>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</si>
  <si>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</si>
  <si>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</si>
  <si>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</si>
  <si>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</si>
  <si>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</si>
  <si>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</si>
  <si>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</si>
  <si>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</si>
  <si>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</si>
  <si>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</si>
  <si>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</si>
  <si>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</si>
  <si>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</si>
  <si>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</si>
  <si>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</si>
  <si>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</si>
  <si>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</si>
  <si>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</si>
  <si>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</si>
  <si>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</si>
  <si>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</si>
  <si>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</si>
  <si>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</si>
  <si>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</si>
  <si>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</si>
  <si>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</si>
  <si>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</si>
  <si>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</si>
  <si>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</si>
  <si>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</si>
  <si>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</si>
  <si>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</si>
  <si>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</si>
  <si>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</si>
  <si>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</si>
  <si>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</si>
  <si>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</si>
  <si>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</si>
  <si>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</si>
  <si>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</si>
  <si>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</si>
  <si>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</si>
  <si>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</si>
  <si>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</si>
  <si>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</si>
  <si>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</si>
  <si>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</si>
  <si>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</si>
  <si>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</si>
  <si>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</si>
  <si>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</si>
  <si>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</si>
  <si>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</si>
  <si>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</si>
  <si>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</si>
  <si>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</si>
  <si>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</si>
  <si>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</si>
  <si>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</si>
  <si>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</si>
  <si>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</si>
  <si>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</si>
  <si>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</si>
  <si>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</si>
  <si>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</si>
  <si>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</si>
  <si>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</si>
  <si>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</si>
  <si>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</si>
  <si>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</si>
  <si>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</si>
  <si>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</si>
  <si>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</si>
  <si>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</si>
  <si>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</si>
  <si>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</si>
  <si>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</si>
  <si>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</si>
  <si>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</si>
  <si>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</si>
  <si>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</si>
  <si>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</si>
  <si>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</si>
  <si>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</si>
  <si>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</si>
  <si>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</si>
  <si>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</si>
  <si>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</si>
  <si>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</si>
  <si>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</si>
  <si>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</si>
  <si>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</si>
  <si>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</si>
  <si>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</si>
  <si>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</si>
  <si>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</si>
  <si>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</si>
  <si>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</si>
  <si>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</si>
  <si>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</si>
  <si>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</si>
  <si>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</si>
  <si>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</si>
  <si>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</si>
  <si>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</si>
  <si>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</si>
  <si>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</si>
  <si>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</si>
  <si>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</si>
  <si>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</si>
  <si>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</si>
  <si>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</si>
  <si>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</si>
  <si>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</si>
  <si>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</si>
  <si>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</si>
  <si>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</si>
  <si>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</si>
  <si>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</si>
  <si>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</si>
  <si>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</si>
  <si>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</si>
  <si>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</si>
  <si>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</si>
  <si>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</si>
  <si>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</si>
  <si>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</si>
  <si>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</si>
  <si>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</si>
  <si>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</si>
  <si>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</si>
  <si>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</si>
  <si>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</si>
  <si>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</si>
  <si>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</si>
  <si>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</si>
  <si>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</si>
  <si>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</si>
  <si>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</si>
  <si>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</si>
  <si>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</si>
  <si>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</si>
  <si>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</si>
  <si>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</si>
  <si>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</si>
  <si>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</si>
  <si>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</si>
  <si>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</si>
  <si>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</si>
  <si>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</si>
  <si>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</si>
  <si>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</si>
  <si>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</si>
  <si>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</si>
  <si>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</si>
  <si>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</si>
  <si>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</si>
  <si>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</si>
  <si>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</si>
  <si>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</si>
  <si>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</si>
  <si>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</si>
  <si>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</si>
  <si>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</si>
  <si>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</si>
  <si>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</si>
  <si>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</si>
  <si>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</si>
  <si>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</si>
  <si>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</si>
  <si>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</si>
  <si>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</si>
  <si>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</si>
  <si>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</si>
  <si>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</si>
  <si>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</si>
  <si>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</si>
  <si>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</si>
  <si>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</si>
  <si>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</si>
  <si>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</si>
  <si>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</si>
  <si>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</si>
  <si>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</si>
  <si>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</si>
  <si>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</si>
  <si>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</si>
  <si>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</si>
  <si>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</si>
  <si>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</si>
  <si>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</si>
  <si>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</si>
  <si>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</si>
  <si>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</si>
  <si>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</si>
  <si>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</si>
  <si>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</si>
  <si>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</si>
  <si>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</si>
  <si>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</si>
  <si>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</si>
  <si>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</si>
  <si>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</si>
  <si>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</si>
  <si>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</si>
  <si>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</si>
  <si>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</si>
  <si>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</si>
  <si>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</si>
  <si>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</si>
  <si>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</si>
  <si>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</si>
  <si>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</si>
  <si>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</si>
  <si>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</si>
  <si>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</si>
  <si>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</si>
  <si>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</si>
  <si>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</si>
  <si>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</si>
  <si>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</si>
  <si>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</si>
  <si>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</si>
  <si>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</si>
  <si>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</si>
  <si>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</si>
  <si>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</si>
  <si>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</si>
  <si>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</si>
  <si>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</si>
  <si>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</si>
  <si>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</si>
  <si>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</si>
  <si>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</si>
  <si>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</si>
  <si>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</si>
  <si>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</si>
  <si>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</si>
  <si>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</si>
  <si>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</si>
  <si>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</si>
  <si>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</si>
  <si>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</si>
  <si>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</si>
  <si>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</si>
  <si>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</si>
  <si>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</si>
  <si>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</si>
  <si>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</si>
  <si>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</si>
  <si>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</si>
  <si>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</si>
  <si>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</si>
  <si>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</si>
  <si>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</si>
  <si>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</si>
  <si>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</si>
  <si>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</si>
  <si>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</si>
  <si>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</si>
  <si>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</si>
  <si>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</si>
  <si>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</si>
  <si>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</si>
  <si>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</si>
  <si>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</si>
  <si>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</si>
  <si>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</si>
  <si>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</si>
  <si>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</si>
  <si>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</si>
  <si>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</si>
  <si>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</si>
  <si>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</si>
  <si>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</si>
  <si>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</si>
  <si>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</si>
  <si>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</si>
  <si>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</si>
  <si>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</si>
  <si>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</si>
  <si>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</si>
  <si>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</si>
  <si>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</si>
  <si>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</si>
  <si>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</si>
  <si>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</si>
  <si>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</si>
  <si>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</si>
  <si>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</si>
  <si>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</si>
  <si>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</si>
  <si>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</si>
  <si>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</si>
  <si>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</si>
  <si>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</si>
  <si>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</si>
  <si>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</si>
  <si>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</si>
  <si>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</si>
  <si>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</si>
  <si>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</si>
  <si>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</si>
  <si>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</si>
  <si>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</si>
  <si>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</si>
  <si>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</si>
  <si>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</si>
  <si>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</si>
  <si>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</si>
  <si>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</si>
  <si>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</si>
  <si>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</si>
  <si>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</si>
  <si>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</si>
  <si>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</si>
  <si>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</si>
  <si>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</si>
  <si>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</si>
  <si>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</si>
  <si>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</si>
  <si>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</si>
  <si>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</si>
  <si>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</si>
  <si>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</si>
  <si>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</si>
  <si>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</si>
  <si>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</si>
  <si>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</si>
  <si>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</si>
  <si>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</si>
  <si>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</si>
  <si>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</si>
  <si>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</si>
  <si>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</si>
  <si>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</si>
  <si>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</si>
  <si>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</si>
  <si>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</si>
  <si>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</si>
  <si>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</si>
  <si>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</si>
  <si>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</si>
  <si>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</si>
  <si>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</si>
  <si>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</si>
  <si>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</si>
  <si>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</si>
  <si>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</si>
  <si>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</si>
  <si>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</si>
  <si>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</si>
  <si>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</si>
  <si>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</si>
  <si>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</si>
  <si>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</si>
  <si>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</si>
  <si>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</si>
  <si>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</si>
  <si>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</si>
  <si>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</si>
  <si>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</si>
  <si>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</si>
  <si>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</si>
  <si>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</si>
  <si>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</si>
  <si>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</si>
  <si>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</si>
  <si>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</si>
  <si>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</si>
  <si>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</si>
  <si>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</si>
  <si>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</si>
  <si>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</si>
  <si>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</si>
  <si>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</si>
  <si>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</si>
  <si>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</si>
  <si>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</si>
  <si>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</si>
  <si>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</si>
  <si>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</si>
  <si>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</si>
  <si>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</si>
  <si>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</si>
  <si>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</si>
  <si>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</si>
  <si>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</si>
  <si>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</si>
  <si>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</si>
  <si>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</si>
  <si>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</si>
  <si>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</si>
  <si>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</si>
  <si>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</si>
  <si>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</si>
  <si>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</si>
  <si>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</si>
  <si>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</si>
  <si>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</si>
  <si>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</si>
  <si>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</si>
  <si>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</si>
  <si>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</si>
  <si>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</si>
  <si>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</si>
  <si>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</si>
  <si>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</si>
  <si>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</si>
  <si>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</si>
  <si>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</si>
  <si>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</si>
  <si>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</si>
  <si>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</si>
  <si>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</si>
  <si>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</si>
  <si>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</si>
  <si>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</si>
  <si>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</si>
  <si>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</si>
  <si>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</si>
  <si>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</si>
  <si>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</si>
  <si>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</si>
  <si>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</si>
  <si>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</si>
  <si>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</si>
  <si>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</si>
  <si>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</si>
  <si>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</si>
  <si>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</si>
  <si>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</si>
  <si>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</si>
  <si>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</si>
  <si>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</si>
  <si>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</si>
  <si>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</si>
  <si>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</si>
  <si>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</si>
  <si>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</si>
  <si>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</si>
  <si>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</si>
  <si>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</si>
  <si>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</si>
  <si>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</si>
  <si>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</si>
  <si>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</si>
  <si>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</si>
  <si>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</si>
  <si>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</si>
  <si>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</si>
  <si>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</si>
  <si>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</si>
  <si>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</si>
  <si>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</si>
  <si>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</si>
  <si>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</si>
  <si>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</si>
  <si>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</si>
  <si>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</si>
  <si>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</si>
  <si>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</si>
  <si>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</si>
  <si>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</si>
  <si>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</si>
  <si>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</si>
  <si>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</si>
  <si>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</si>
  <si>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</si>
  <si>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</si>
  <si>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</si>
  <si>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</si>
  <si>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</si>
  <si>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</si>
  <si>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</si>
  <si>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</si>
  <si>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</si>
  <si>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</si>
  <si>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</si>
  <si>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</si>
  <si>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</si>
  <si>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</si>
  <si>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</si>
  <si>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</si>
  <si>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</si>
  <si>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</si>
  <si>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</si>
  <si>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</si>
  <si>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</si>
  <si>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</si>
  <si>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</si>
  <si>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</si>
  <si>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</si>
  <si>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</si>
  <si>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</si>
  <si>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</si>
  <si>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</si>
  <si>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</si>
  <si>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</si>
  <si>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video games</t>
  </si>
  <si>
    <t>mobile games</t>
  </si>
  <si>
    <t>tabletop games</t>
  </si>
  <si>
    <t>musical</t>
  </si>
  <si>
    <t>spaces</t>
  </si>
  <si>
    <t>(All)</t>
  </si>
  <si>
    <t>outcome</t>
  </si>
  <si>
    <t>classical music</t>
  </si>
  <si>
    <t>indie rock</t>
  </si>
  <si>
    <t>rock</t>
  </si>
  <si>
    <t>electronic music</t>
  </si>
  <si>
    <t>pop</t>
  </si>
  <si>
    <t>metal</t>
  </si>
  <si>
    <t>Count of outcome</t>
  </si>
  <si>
    <t>animation</t>
  </si>
  <si>
    <t>art books</t>
  </si>
  <si>
    <t>audio</t>
  </si>
  <si>
    <t>children's books</t>
  </si>
  <si>
    <t>documentary</t>
  </si>
  <si>
    <t>drama</t>
  </si>
  <si>
    <t>faith</t>
  </si>
  <si>
    <t>fiction</t>
  </si>
  <si>
    <t>food trucks</t>
  </si>
  <si>
    <t>gadgets</t>
  </si>
  <si>
    <t>hardware</t>
  </si>
  <si>
    <t>jazz</t>
  </si>
  <si>
    <t>makerspaces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</si>
  <si>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</si>
  <si>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</si>
  <si>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</si>
  <si>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</si>
  <si>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</si>
  <si>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</si>
  <si>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</si>
  <si>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</si>
  <si>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</si>
  <si>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</si>
  <si>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</si>
  <si>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</si>
  <si>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television</t>
  </si>
  <si>
    <t>translations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</si>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</sst>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righ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30BE55"/>
        </patternFill>
      </fill>
    </dxf>
    <dxf>
      <fill>
        <patternFill>
          <bgColor rgb="FF5F5F5F"/>
        </patternFill>
      </fill>
    </dxf>
    <dxf>
      <fill>
        <patternFill>
          <bgColor rgb="FFB0EB99"/>
        </patternFill>
      </fill>
    </dxf>
    <dxf>
      <fill>
        <patternFill>
          <bgColor rgb="FF969696"/>
        </patternFill>
      </fill>
    </dxf>
  </dxfs>
  <tableStyles count="0" defaultTableStyle="TableStyleMedium2" defaultPivotStyle="PivotStyleLight16"/>
  <colors>
    <mruColors>
      <color rgb="FF969696"/>
      <color rgb="FF5F5F5F"/>
      <color rgb="FF28A047"/>
      <color rgb="FFB0EB99"/>
      <color rgb="FF93E472"/>
      <color rgb="FF7CDE55"/>
      <color rgb="FF30BE55"/>
      <color rgb="FF5FC385"/>
      <color rgb="FF40684A"/>
      <color rgb="FF2E5C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[StarterBookSolved2.xlsx]Outcome Count - Category!PivotTable4</c:name>
    <c:fmtId val="0"/>
  </c:pivotSource>
  <c:chart>
    <c:autoTitleDeleted val="0"/>
    <c:pivotFmts>
      <c:pivotFmt>
        <c:idx val="0"/>
        <c:spPr>
          <a:solidFill>
            <a:srgbClr val="30BE5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5F5F5F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6969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B0EB99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0BE55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6-4DEF-80A4-F815745FC6ED}"/>
            </c:ext>
          </c:extLst>
        </c:ser>
        <c:ser>
          <c:idx val="1"/>
          <c:order val="1"/>
          <c:tx>
            <c:strRef>
              <c:f>'Outcome Count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6-4DEF-80A4-F815745FC6ED}"/>
            </c:ext>
          </c:extLst>
        </c:ser>
        <c:ser>
          <c:idx val="2"/>
          <c:order val="2"/>
          <c:tx>
            <c:strRef>
              <c:f>'Outcome Count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69696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6-4DEF-80A4-F815745FC6ED}"/>
            </c:ext>
          </c:extLst>
        </c:ser>
        <c:ser>
          <c:idx val="3"/>
          <c:order val="3"/>
          <c:tx>
            <c:strRef>
              <c:f>'Outcome Count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B0EB99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26-4DEF-80A4-F815745FC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488496"/>
        <c:axId val="791489152"/>
      </c:barChart>
      <c:catAx>
        <c:axId val="7914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89152"/>
        <c:crosses val="autoZero"/>
        <c:auto val="1"/>
        <c:lblAlgn val="ctr"/>
        <c:lblOffset val="100"/>
        <c:noMultiLvlLbl val="0"/>
      </c:catAx>
      <c:valAx>
        <c:axId val="79148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[StarterBookSolved2.xlsx]Outcome Count - Sub-Category!PivotTable5</c:name>
    <c:fmtId val="0"/>
  </c:pivotSource>
  <c:chart>
    <c:autoTitleDeleted val="0"/>
    <c:pivotFmts>
      <c:pivotFmt>
        <c:idx val="0"/>
        <c:spPr>
          <a:solidFill>
            <a:srgbClr val="5F5F5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6969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B0EB99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28A047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2-4538-BAA4-8A69DAD95BB1}"/>
            </c:ext>
          </c:extLst>
        </c:ser>
        <c:ser>
          <c:idx val="1"/>
          <c:order val="1"/>
          <c:tx>
            <c:strRef>
              <c:f>'Outcome Count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69696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2-4538-BAA4-8A69DAD95BB1}"/>
            </c:ext>
          </c:extLst>
        </c:ser>
        <c:ser>
          <c:idx val="2"/>
          <c:order val="2"/>
          <c:tx>
            <c:strRef>
              <c:f>'Outcome Count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B0EB99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2-4538-BAA4-8A69DAD95BB1}"/>
            </c:ext>
          </c:extLst>
        </c:ser>
        <c:ser>
          <c:idx val="3"/>
          <c:order val="3"/>
          <c:tx>
            <c:strRef>
              <c:f>'Outcome Count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8A047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2-4538-BAA4-8A69DAD95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375296"/>
        <c:axId val="517374968"/>
      </c:barChart>
      <c:catAx>
        <c:axId val="5173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4968"/>
        <c:crosses val="autoZero"/>
        <c:auto val="1"/>
        <c:lblAlgn val="ctr"/>
        <c:lblOffset val="100"/>
        <c:noMultiLvlLbl val="0"/>
      </c:catAx>
      <c:valAx>
        <c:axId val="51737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[StarterBookSolved2.xlsx]Outcome Count by Date!PivotTable9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28A047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5F5F5F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96969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B0EB99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Count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8A047"/>
              </a:solidFill>
              <a:round/>
            </a:ln>
            <a:effectLst/>
          </c:spPr>
          <c:marker>
            <c:symbol val="none"/>
          </c:marker>
          <c:cat>
            <c:strRef>
              <c:f>'Outcome 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D-4078-9AFA-2D0DBF5AE574}"/>
            </c:ext>
          </c:extLst>
        </c:ser>
        <c:ser>
          <c:idx val="1"/>
          <c:order val="1"/>
          <c:tx>
            <c:strRef>
              <c:f>'Outcome Count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strRef>
              <c:f>'Outcome 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D-4078-9AFA-2D0DBF5AE574}"/>
            </c:ext>
          </c:extLst>
        </c:ser>
        <c:ser>
          <c:idx val="2"/>
          <c:order val="2"/>
          <c:tx>
            <c:strRef>
              <c:f>'Outcome Count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69696"/>
              </a:solidFill>
              <a:round/>
            </a:ln>
            <a:effectLst/>
          </c:spPr>
          <c:marker>
            <c:symbol val="none"/>
          </c:marker>
          <c:cat>
            <c:strRef>
              <c:f>'Outcome 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D-4078-9AFA-2D0DBF5AE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622760"/>
        <c:axId val="712624072"/>
      </c:lineChart>
      <c:catAx>
        <c:axId val="71262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24072"/>
        <c:crosses val="autoZero"/>
        <c:auto val="1"/>
        <c:lblAlgn val="ctr"/>
        <c:lblOffset val="100"/>
        <c:noMultiLvlLbl val="0"/>
      </c:catAx>
      <c:valAx>
        <c:axId val="71262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2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28A047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Goal'!$G$2:$G$12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D-426F-9A1E-946DC5610B8A}"/>
            </c:ext>
          </c:extLst>
        </c:ser>
        <c:ser>
          <c:idx val="1"/>
          <c:order val="1"/>
          <c:tx>
            <c:strRef>
              <c:f>'Outcomes Based on Goal'!$H$1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Goal'!$H$2:$H$12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D-426F-9A1E-946DC5610B8A}"/>
            </c:ext>
          </c:extLst>
        </c:ser>
        <c:ser>
          <c:idx val="2"/>
          <c:order val="2"/>
          <c:tx>
            <c:strRef>
              <c:f>'Outcomes Based on Goal'!$I$1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rgbClr val="969696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Goal'!$I$2:$I$12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D-426F-9A1E-946DC5610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843672"/>
        <c:axId val="714416232"/>
      </c:lineChart>
      <c:catAx>
        <c:axId val="51884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16232"/>
        <c:crosses val="autoZero"/>
        <c:auto val="1"/>
        <c:lblAlgn val="ctr"/>
        <c:lblOffset val="100"/>
        <c:noMultiLvlLbl val="0"/>
      </c:catAx>
      <c:valAx>
        <c:axId val="71441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4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0</xdr:row>
      <xdr:rowOff>0</xdr:rowOff>
    </xdr:from>
    <xdr:to>
      <xdr:col>19</xdr:col>
      <xdr:colOff>133350</xdr:colOff>
      <xdr:row>24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FC204-FD01-496B-8294-5427D5644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0</xdr:rowOff>
    </xdr:from>
    <xdr:to>
      <xdr:col>23</xdr:col>
      <xdr:colOff>187325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ED227-99C6-45F6-9E47-4479CF2A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14286</xdr:rowOff>
    </xdr:from>
    <xdr:to>
      <xdr:col>19</xdr:col>
      <xdr:colOff>150813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44D6D-3508-4868-B268-4FFE69684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604837</xdr:colOff>
      <xdr:row>15</xdr:row>
      <xdr:rowOff>11906</xdr:rowOff>
    </xdr:from>
    <xdr:to>
      <xdr:col>9</xdr:col>
      <xdr:colOff>279</xdr:colOff>
      <xdr:row>47</xdr:row>
      <xdr:rowOff>7907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74E817-1532-49CD-AD10-6C586DC1D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ma" refreshedDate="43504.827404976852" createdVersion="6" refreshedVersion="6" minRefreshableVersion="3" recordCount="4114" xr:uid="{48B247FB-8E0D-4336-A1BB-86BC0DD58F2F}">
  <cacheSource type="worksheet">
    <worksheetSource ref="A1:R4115" sheet="Lis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s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ma" refreshedDate="43504.854619907404" createdVersion="6" refreshedVersion="6" minRefreshableVersion="3" recordCount="4114" xr:uid="{FC133968-627D-40FF-A7CB-96F66CBC1A05}">
  <cacheSource type="worksheet">
    <worksheetSource ref="A1:T4115" sheet="Lis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s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MixedTypes="1" minDate="2009-08-10T14:26:00" maxDate="2017-04-15T10:42:27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000000000000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699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899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0999999999999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000000000000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00000000000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4999999999999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09999999999999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799999999999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000000000000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0999999999999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6999999999999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00000000000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0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0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000000000000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3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000000000000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000000000000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000000000000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1999999999999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79999999999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499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5999999999999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5999999999999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1999999999999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1999999999999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5999999999999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0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19999999999999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199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00000000000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00000000000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000000000000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299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199999999999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5999999999999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000000000000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000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5999999999999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000000000000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000000000000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5999999999999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4999999999999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00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4999999999999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000000000000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3999999999999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000000000000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0999999999999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0000000000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000000000000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299999999999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000000000000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000000000000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000000000000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000000000000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00000000000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099999999999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699999999999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000000000000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1999999999999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1999999999999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6999999999999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0999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00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799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4999999999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099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299999999999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49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79999999999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00000000000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1999999999999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00000000000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5999999999999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00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4999999999999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09999999999999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299999999999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0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3999999999999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5999999999999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8999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000000000000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1999999999999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000000000000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799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000000000000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199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00000000000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00000000000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00000000000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000000000000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6999999999999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000000000000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3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49999999999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29999999999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69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09999999999999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299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000000000000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000000000000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00000000000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5999999999999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0999999999999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099999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6999999999999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2999999999999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000000000000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5999999999999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000000000000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000000000000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000000000000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00000000000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0000000000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599999999999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00000000000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0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2999999999999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5999999999999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6999999999999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00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0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00000000000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6999999999999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099999999999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7999999999999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5999999999999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5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5999999999999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000000000000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000000000000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5999999999999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5999999999999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2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0000000000005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69999999999999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899999999999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09999999999994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000000000000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000000000003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4999999999999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09999999999999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7999999999997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000000000000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09999999999997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69999999999993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000000000000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000000000000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0000000000006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0000000000007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3999999999999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000000000000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0000000000002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0000000000003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19999999999997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799999999999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000000000000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4999999999999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5999999999999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59999999999999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1999999999999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1999999999999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5999999999999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0000000000006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199999999999992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1999999999999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00000000000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0000000000003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000000000000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29999999999997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199999999999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5999999999999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0000000000006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0000000000003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5999999999999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0000000000007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000000000000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5999999999999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4999999999999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0000000000006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4999999999999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000000000000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3999999999999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000000000000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09999999999997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00000000000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000000000000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2999999999999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000000000000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0000000000003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000000000000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00000000000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000000000000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0000000000003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09999999999997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69999999999993"/>
    <x v="4"/>
    <s v="faith"/>
    <x v="1681"/>
    <s v="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s v="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s v="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"/>
    <x v="4"/>
    <s v="faith"/>
    <x v="1684"/>
    <s v="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s v="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s v="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"/>
    <x v="4"/>
    <s v="faith"/>
    <x v="1687"/>
    <s v="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s v="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"/>
    <x v="4"/>
    <s v="faith"/>
    <x v="1689"/>
    <s v="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"/>
    <x v="4"/>
    <s v="faith"/>
    <x v="1690"/>
    <s v="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s v="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s v="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s v="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s v="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"/>
    <x v="4"/>
    <s v="faith"/>
    <x v="1695"/>
    <s v="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s v="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"/>
    <x v="4"/>
    <s v="faith"/>
    <x v="1697"/>
    <s v="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s v="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s v="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s v="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000000000000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19999999999999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19999999999997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69999999999993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000000000000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09999999999999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00000000000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79999999999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4999999999998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0999999999998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299999999999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4999999999998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799999999999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0000000000006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1999999999999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000000000005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5999999999999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0000000000003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49999999999994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099999999999994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29999999999997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000000000001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3999999999999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5999999999999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89999999999999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s v="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s v="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s v="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s v="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"/>
    <x v="7"/>
    <s v="small batch"/>
    <x v="2325"/>
    <s v="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s v="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000000000000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19999999999997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000000000000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79999999999997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0000000000007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1999999999999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00000000000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s v="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"/>
    <x v="1"/>
    <s v="spaces"/>
    <x v="2702"/>
    <s v="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s v="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s v="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"/>
    <x v="1"/>
    <s v="spaces"/>
    <x v="2705"/>
    <s v="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0000000000003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00000000000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0000000000001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69999999999993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0000000000007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399999999999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4999999999999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2999999999999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69999999999999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00000000000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09999999999999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2999999999999"/>
    <x v="1"/>
    <s v="plays"/>
    <x v="3128"/>
    <s v="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s v="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s v="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s v="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s v="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s v="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s v="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s v="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"/>
    <x v="1"/>
    <s v="plays"/>
    <x v="3136"/>
    <s v="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s v="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s v="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s v="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s v="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s v="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s v="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s v="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s v="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s v="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s v="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000000000000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000000000000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00000000000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5999999999999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09999999999994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09999999999997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6999999999999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29999999999997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0000000000007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5999999999999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000000000000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0000000000003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000000000000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000000000000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00000000000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5999999999999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0000000000003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000000000000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29999999999997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5999999999999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69999999999997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000000000001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00000000000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0000000000003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69999999999997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09999999999994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79999999999997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59999999999994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5999999999999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5999999999999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0000000000007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000000000000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000000000001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5999999999999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5999999999999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29999999999997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49F32-B3D6-4AE4-9506-9405CD9BAC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04CF7-15BA-4FAA-A37C-81B72E8BBFC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90DAE-CAFC-4BC3-956F-837BEE3C92B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1" ySplit="1" topLeftCell="C4110" activePane="bottomRight" state="frozen"/>
      <selection pane="topRight" activeCell="B1" sqref="B1"/>
      <selection pane="bottomLeft" activeCell="A2" sqref="A2"/>
      <selection pane="bottomRight" activeCell="C13" sqref="C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customWidth="1"/>
    <col min="16" max="16" width="28.7109375" customWidth="1"/>
    <col min="17" max="17" width="23.42578125" customWidth="1"/>
    <col min="18" max="18" width="19.85546875" customWidth="1"/>
    <col min="19" max="19" width="31.42578125" customWidth="1"/>
    <col min="20" max="20" width="30.5703125" customWidth="1"/>
    <col min="21" max="24" width="21.7109375" bestFit="1" customWidth="1"/>
    <col min="25" max="25" width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IF(E2&gt;0, ROUNDDOWN(E2/L2, 2),0)</f>
        <v>63.91</v>
      </c>
      <c r="Q2" t="str">
        <f>LEFT(N2,FIND("/",N2,1)-1)</f>
        <v>film &amp; video</v>
      </c>
      <c r="R2" t="str">
        <f t="shared" ref="R2:R65" si="1">RIGHT(N2,LEN(N2)-FIND("/",N2,1))</f>
        <v>television</v>
      </c>
      <c r="S2" s="10">
        <f>(J2/86400)+25569+(-5/24)</f>
        <v>42176.798738425925</v>
      </c>
      <c r="T2" s="11">
        <f>IF(F2="live", "", (I2/86400)+25569+(-5/24))</f>
        <v>42207.916666666664</v>
      </c>
      <c r="U2" s="10">
        <f>IF(F2="live", "", (I2/86400)+25569+(-5/24))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2">IF(E3&gt;0, ROUNDDOWN(E3/L3, 2),0)</f>
        <v>185.48</v>
      </c>
      <c r="Q3" t="str">
        <f t="shared" ref="Q3:Q66" si="3">LEFT(N3,FIND("/",N3,1)-1)</f>
        <v>film &amp; video</v>
      </c>
      <c r="R3" t="str">
        <f t="shared" si="1"/>
        <v>television</v>
      </c>
      <c r="S3" s="10">
        <f t="shared" ref="S3:S66" si="4">(J3/86400)+25569+(-5/24)</f>
        <v>42766.392164351848</v>
      </c>
      <c r="T3" s="11">
        <f t="shared" ref="T3:T66" si="5">IF(F3="live", "", (I3/86400)+25569+(-5/24))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2"/>
        <v>15</v>
      </c>
      <c r="Q4" t="str">
        <f t="shared" si="3"/>
        <v>film &amp; video</v>
      </c>
      <c r="R4" t="str">
        <f t="shared" si="1"/>
        <v>television</v>
      </c>
      <c r="S4" s="10">
        <f t="shared" si="4"/>
        <v>42405.494016203702</v>
      </c>
      <c r="T4" s="11">
        <f t="shared" si="5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2"/>
        <v>69.260000000000005</v>
      </c>
      <c r="Q5" t="str">
        <f t="shared" si="3"/>
        <v>film &amp; video</v>
      </c>
      <c r="R5" t="str">
        <f t="shared" si="1"/>
        <v>television</v>
      </c>
      <c r="S5" s="10">
        <f t="shared" si="4"/>
        <v>41828.306793981479</v>
      </c>
      <c r="T5" s="11">
        <f t="shared" si="5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2"/>
        <v>190.55</v>
      </c>
      <c r="Q6" t="str">
        <f t="shared" si="3"/>
        <v>film &amp; video</v>
      </c>
      <c r="R6" t="str">
        <f t="shared" si="1"/>
        <v>television</v>
      </c>
      <c r="S6" s="10">
        <f t="shared" si="4"/>
        <v>42327.625914351847</v>
      </c>
      <c r="T6" s="11">
        <f t="shared" si="5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2"/>
        <v>93.4</v>
      </c>
      <c r="Q7" t="str">
        <f t="shared" si="3"/>
        <v>film &amp; video</v>
      </c>
      <c r="R7" t="str">
        <f t="shared" si="1"/>
        <v>television</v>
      </c>
      <c r="S7" s="10">
        <f t="shared" si="4"/>
        <v>42563.724618055552</v>
      </c>
      <c r="T7" s="11">
        <f t="shared" si="5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2"/>
        <v>146.87</v>
      </c>
      <c r="Q8" t="str">
        <f t="shared" si="3"/>
        <v>film &amp; video</v>
      </c>
      <c r="R8" t="str">
        <f t="shared" si="1"/>
        <v>television</v>
      </c>
      <c r="S8" s="10">
        <f t="shared" si="4"/>
        <v>41793.864004629628</v>
      </c>
      <c r="T8" s="11">
        <f t="shared" si="5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2"/>
        <v>159.82</v>
      </c>
      <c r="Q9" t="str">
        <f t="shared" si="3"/>
        <v>film &amp; video</v>
      </c>
      <c r="R9" t="str">
        <f>RIGHT(N9,LEN(N9)-FIND("/",N9,1))</f>
        <v>television</v>
      </c>
      <c r="S9" s="10">
        <f t="shared" si="4"/>
        <v>42515.838738425919</v>
      </c>
      <c r="T9" s="11">
        <f t="shared" si="5"/>
        <v>42555.838738425919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2"/>
        <v>291.79000000000002</v>
      </c>
      <c r="Q10" t="str">
        <f t="shared" si="3"/>
        <v>film &amp; video</v>
      </c>
      <c r="R10" t="str">
        <f t="shared" si="1"/>
        <v>television</v>
      </c>
      <c r="S10" s="10">
        <f t="shared" si="4"/>
        <v>42468.736249999994</v>
      </c>
      <c r="T10" s="11">
        <f t="shared" si="5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2"/>
        <v>31.49</v>
      </c>
      <c r="Q11" t="str">
        <f t="shared" si="3"/>
        <v>film &amp; video</v>
      </c>
      <c r="R11" t="str">
        <f t="shared" si="1"/>
        <v>television</v>
      </c>
      <c r="S11" s="10">
        <f t="shared" si="4"/>
        <v>42446.895185185182</v>
      </c>
      <c r="T11" s="11">
        <f t="shared" si="5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2"/>
        <v>158.68</v>
      </c>
      <c r="Q12" t="str">
        <f t="shared" si="3"/>
        <v>film &amp; video</v>
      </c>
      <c r="R12" t="str">
        <f t="shared" si="1"/>
        <v>television</v>
      </c>
      <c r="S12" s="10">
        <f t="shared" si="4"/>
        <v>41779.859710648147</v>
      </c>
      <c r="T12" s="11">
        <f t="shared" si="5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2"/>
        <v>80.33</v>
      </c>
      <c r="Q13" t="str">
        <f t="shared" si="3"/>
        <v>film &amp; video</v>
      </c>
      <c r="R13" t="str">
        <f t="shared" si="1"/>
        <v>television</v>
      </c>
      <c r="S13" s="10">
        <f t="shared" si="4"/>
        <v>42572.570162037031</v>
      </c>
      <c r="T13" s="11">
        <f t="shared" si="5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2"/>
        <v>59.96</v>
      </c>
      <c r="Q14" t="str">
        <f t="shared" si="3"/>
        <v>film &amp; video</v>
      </c>
      <c r="R14" t="str">
        <f t="shared" si="1"/>
        <v>television</v>
      </c>
      <c r="S14" s="10">
        <f t="shared" si="4"/>
        <v>41791.504918981482</v>
      </c>
      <c r="T14" s="11">
        <f t="shared" si="5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2"/>
        <v>109.78</v>
      </c>
      <c r="Q15" t="str">
        <f t="shared" si="3"/>
        <v>film &amp; video</v>
      </c>
      <c r="R15" t="str">
        <f t="shared" si="1"/>
        <v>television</v>
      </c>
      <c r="S15" s="10">
        <f t="shared" si="4"/>
        <v>42508.468854166662</v>
      </c>
      <c r="T15" s="11">
        <f t="shared" si="5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2"/>
        <v>147.69999999999999</v>
      </c>
      <c r="Q16" t="str">
        <f t="shared" si="3"/>
        <v>film &amp; video</v>
      </c>
      <c r="R16" t="str">
        <f t="shared" si="1"/>
        <v>television</v>
      </c>
      <c r="S16" s="10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2"/>
        <v>21.75</v>
      </c>
      <c r="Q17" t="str">
        <f t="shared" si="3"/>
        <v>film &amp; video</v>
      </c>
      <c r="R17" t="str">
        <f t="shared" si="1"/>
        <v>television</v>
      </c>
      <c r="S17" s="10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2"/>
        <v>171.84</v>
      </c>
      <c r="Q18" t="str">
        <f t="shared" si="3"/>
        <v>film &amp; video</v>
      </c>
      <c r="R18" t="str">
        <f t="shared" si="1"/>
        <v>television</v>
      </c>
      <c r="S18" s="10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2"/>
        <v>41.94</v>
      </c>
      <c r="Q19" t="str">
        <f t="shared" si="3"/>
        <v>film &amp; video</v>
      </c>
      <c r="R19" t="str">
        <f t="shared" si="1"/>
        <v>television</v>
      </c>
      <c r="S19" s="10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2"/>
        <v>93.26</v>
      </c>
      <c r="Q20" t="str">
        <f t="shared" si="3"/>
        <v>film &amp; video</v>
      </c>
      <c r="R20" t="str">
        <f t="shared" si="1"/>
        <v>television</v>
      </c>
      <c r="S20" s="10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2"/>
        <v>56.13</v>
      </c>
      <c r="Q21" t="str">
        <f t="shared" si="3"/>
        <v>film &amp; video</v>
      </c>
      <c r="R21" t="str">
        <f t="shared" si="1"/>
        <v>television</v>
      </c>
      <c r="S21" s="10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2"/>
        <v>80.16</v>
      </c>
      <c r="Q22" t="str">
        <f t="shared" si="3"/>
        <v>film &amp; video</v>
      </c>
      <c r="R22" t="str">
        <f t="shared" si="1"/>
        <v>television</v>
      </c>
      <c r="S22" s="10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2"/>
        <v>199.9</v>
      </c>
      <c r="Q23" t="str">
        <f t="shared" si="3"/>
        <v>film &amp; video</v>
      </c>
      <c r="R23" t="str">
        <f t="shared" si="1"/>
        <v>television</v>
      </c>
      <c r="S23" s="10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1"/>
        <v>television</v>
      </c>
      <c r="S24" s="10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2"/>
        <v>103.04</v>
      </c>
      <c r="Q25" t="str">
        <f t="shared" si="3"/>
        <v>film &amp; video</v>
      </c>
      <c r="R25" t="str">
        <f t="shared" si="1"/>
        <v>television</v>
      </c>
      <c r="S25" s="10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2"/>
        <v>66.34</v>
      </c>
      <c r="Q26" t="str">
        <f t="shared" si="3"/>
        <v>film &amp; video</v>
      </c>
      <c r="R26" t="str">
        <f t="shared" si="1"/>
        <v>television</v>
      </c>
      <c r="S26" s="10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2"/>
        <v>57.14</v>
      </c>
      <c r="Q27" t="str">
        <f t="shared" si="3"/>
        <v>film &amp; video</v>
      </c>
      <c r="R27" t="str">
        <f t="shared" si="1"/>
        <v>television</v>
      </c>
      <c r="S27" s="10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2"/>
        <v>102.1</v>
      </c>
      <c r="Q28" t="str">
        <f t="shared" si="3"/>
        <v>film &amp; video</v>
      </c>
      <c r="R28" t="str">
        <f t="shared" si="1"/>
        <v>television</v>
      </c>
      <c r="S28" s="10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2"/>
        <v>148.96</v>
      </c>
      <c r="Q29" t="str">
        <f t="shared" si="3"/>
        <v>film &amp; video</v>
      </c>
      <c r="R29" t="str">
        <f t="shared" si="1"/>
        <v>television</v>
      </c>
      <c r="S29" s="10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2"/>
        <v>169.6</v>
      </c>
      <c r="Q30" t="str">
        <f t="shared" si="3"/>
        <v>film &amp; video</v>
      </c>
      <c r="R30" t="str">
        <f t="shared" si="1"/>
        <v>television</v>
      </c>
      <c r="S30" s="10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2"/>
        <v>31.62</v>
      </c>
      <c r="Q31" t="str">
        <f t="shared" si="3"/>
        <v>film &amp; video</v>
      </c>
      <c r="R31" t="str">
        <f t="shared" si="1"/>
        <v>television</v>
      </c>
      <c r="S31" s="10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2"/>
        <v>76.45</v>
      </c>
      <c r="Q32" t="str">
        <f t="shared" si="3"/>
        <v>film &amp; video</v>
      </c>
      <c r="R32" t="str">
        <f t="shared" si="1"/>
        <v>television</v>
      </c>
      <c r="S32" s="10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2"/>
        <v>13</v>
      </c>
      <c r="Q33" t="str">
        <f t="shared" si="3"/>
        <v>film &amp; video</v>
      </c>
      <c r="R33" t="str">
        <f t="shared" si="1"/>
        <v>television</v>
      </c>
      <c r="S33" s="10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2"/>
        <v>320.44</v>
      </c>
      <c r="Q34" t="str">
        <f t="shared" si="3"/>
        <v>film &amp; video</v>
      </c>
      <c r="R34" t="str">
        <f t="shared" si="1"/>
        <v>television</v>
      </c>
      <c r="S34" s="10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1"/>
        <v>television</v>
      </c>
      <c r="S35" s="10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2"/>
        <v>49.88</v>
      </c>
      <c r="Q36" t="str">
        <f t="shared" si="3"/>
        <v>film &amp; video</v>
      </c>
      <c r="R36" t="str">
        <f t="shared" si="1"/>
        <v>television</v>
      </c>
      <c r="S36" s="10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2"/>
        <v>59.46</v>
      </c>
      <c r="Q37" t="str">
        <f t="shared" si="3"/>
        <v>film &amp; video</v>
      </c>
      <c r="R37" t="str">
        <f t="shared" si="1"/>
        <v>television</v>
      </c>
      <c r="S37" s="10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2"/>
        <v>193.84</v>
      </c>
      <c r="Q38" t="str">
        <f t="shared" si="3"/>
        <v>film &amp; video</v>
      </c>
      <c r="R38" t="str">
        <f t="shared" si="1"/>
        <v>television</v>
      </c>
      <c r="S38" s="10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2"/>
        <v>159.51</v>
      </c>
      <c r="Q39" t="str">
        <f t="shared" si="3"/>
        <v>film &amp; video</v>
      </c>
      <c r="R39" t="str">
        <f t="shared" si="1"/>
        <v>television</v>
      </c>
      <c r="S39" s="10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2"/>
        <v>41.68</v>
      </c>
      <c r="Q40" t="str">
        <f t="shared" si="3"/>
        <v>film &amp; video</v>
      </c>
      <c r="R40" t="str">
        <f t="shared" si="1"/>
        <v>television</v>
      </c>
      <c r="S40" s="10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2"/>
        <v>150.88999999999999</v>
      </c>
      <c r="Q41" t="str">
        <f t="shared" si="3"/>
        <v>film &amp; video</v>
      </c>
      <c r="R41" t="str">
        <f t="shared" si="1"/>
        <v>television</v>
      </c>
      <c r="S41" s="10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2"/>
        <v>126.68</v>
      </c>
      <c r="Q42" t="str">
        <f t="shared" si="3"/>
        <v>film &amp; video</v>
      </c>
      <c r="R42" t="str">
        <f t="shared" si="1"/>
        <v>television</v>
      </c>
      <c r="S42" s="10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2"/>
        <v>105.26</v>
      </c>
      <c r="Q43" t="str">
        <f t="shared" si="3"/>
        <v>film &amp; video</v>
      </c>
      <c r="R43" t="str">
        <f t="shared" si="1"/>
        <v>television</v>
      </c>
      <c r="S43" s="10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2"/>
        <v>117.51</v>
      </c>
      <c r="Q44" t="str">
        <f t="shared" si="3"/>
        <v>film &amp; video</v>
      </c>
      <c r="R44" t="str">
        <f t="shared" si="1"/>
        <v>television</v>
      </c>
      <c r="S44" s="10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2"/>
        <v>117.36</v>
      </c>
      <c r="Q45" t="str">
        <f t="shared" si="3"/>
        <v>film &amp; video</v>
      </c>
      <c r="R45" t="str">
        <f t="shared" si="1"/>
        <v>television</v>
      </c>
      <c r="S45" s="10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2"/>
        <v>133.33000000000001</v>
      </c>
      <c r="Q46" t="str">
        <f t="shared" si="3"/>
        <v>film &amp; video</v>
      </c>
      <c r="R46" t="str">
        <f t="shared" si="1"/>
        <v>television</v>
      </c>
      <c r="S46" s="10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2"/>
        <v>98.36</v>
      </c>
      <c r="Q47" t="str">
        <f t="shared" si="3"/>
        <v>film &amp; video</v>
      </c>
      <c r="R47" t="str">
        <f t="shared" si="1"/>
        <v>television</v>
      </c>
      <c r="S47" s="10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2"/>
        <v>194.44</v>
      </c>
      <c r="Q48" t="str">
        <f t="shared" si="3"/>
        <v>film &amp; video</v>
      </c>
      <c r="R48" t="str">
        <f t="shared" si="1"/>
        <v>television</v>
      </c>
      <c r="S48" s="10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2"/>
        <v>76.86</v>
      </c>
      <c r="Q49" t="str">
        <f t="shared" si="3"/>
        <v>film &amp; video</v>
      </c>
      <c r="R49" t="str">
        <f t="shared" si="1"/>
        <v>television</v>
      </c>
      <c r="S49" s="10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2"/>
        <v>56.81</v>
      </c>
      <c r="Q50" t="str">
        <f t="shared" si="3"/>
        <v>film &amp; video</v>
      </c>
      <c r="R50" t="str">
        <f t="shared" si="1"/>
        <v>television</v>
      </c>
      <c r="S50" s="10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2"/>
        <v>137.93</v>
      </c>
      <c r="Q51" t="str">
        <f t="shared" si="3"/>
        <v>film &amp; video</v>
      </c>
      <c r="R51" t="str">
        <f t="shared" si="1"/>
        <v>television</v>
      </c>
      <c r="S51" s="10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2"/>
        <v>27.27</v>
      </c>
      <c r="Q52" t="str">
        <f t="shared" si="3"/>
        <v>film &amp; video</v>
      </c>
      <c r="R52" t="str">
        <f t="shared" si="1"/>
        <v>television</v>
      </c>
      <c r="S52" s="10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2"/>
        <v>118.33</v>
      </c>
      <c r="Q53" t="str">
        <f t="shared" si="3"/>
        <v>film &amp; video</v>
      </c>
      <c r="R53" t="str">
        <f t="shared" si="1"/>
        <v>television</v>
      </c>
      <c r="S53" s="10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2"/>
        <v>223.48</v>
      </c>
      <c r="Q54" t="str">
        <f t="shared" si="3"/>
        <v>film &amp; video</v>
      </c>
      <c r="R54" t="str">
        <f t="shared" si="1"/>
        <v>television</v>
      </c>
      <c r="S54" s="10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2"/>
        <v>28.11</v>
      </c>
      <c r="Q55" t="str">
        <f t="shared" si="3"/>
        <v>film &amp; video</v>
      </c>
      <c r="R55" t="str">
        <f t="shared" si="1"/>
        <v>television</v>
      </c>
      <c r="S55" s="10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2"/>
        <v>194.23</v>
      </c>
      <c r="Q56" t="str">
        <f t="shared" si="3"/>
        <v>film &amp; video</v>
      </c>
      <c r="R56" t="str">
        <f t="shared" si="1"/>
        <v>television</v>
      </c>
      <c r="S56" s="10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2"/>
        <v>128.94999999999999</v>
      </c>
      <c r="Q57" t="str">
        <f t="shared" si="3"/>
        <v>film &amp; video</v>
      </c>
      <c r="R57" t="str">
        <f t="shared" si="1"/>
        <v>television</v>
      </c>
      <c r="S57" s="10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2"/>
        <v>49.31</v>
      </c>
      <c r="Q58" t="str">
        <f t="shared" si="3"/>
        <v>film &amp; video</v>
      </c>
      <c r="R58" t="str">
        <f t="shared" si="1"/>
        <v>television</v>
      </c>
      <c r="S58" s="10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2"/>
        <v>221.52</v>
      </c>
      <c r="Q59" t="str">
        <f t="shared" si="3"/>
        <v>film &amp; video</v>
      </c>
      <c r="R59" t="str">
        <f t="shared" si="1"/>
        <v>television</v>
      </c>
      <c r="S59" s="10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2"/>
        <v>137.21</v>
      </c>
      <c r="Q60" t="str">
        <f t="shared" si="3"/>
        <v>film &amp; video</v>
      </c>
      <c r="R60" t="str">
        <f t="shared" si="1"/>
        <v>television</v>
      </c>
      <c r="S60" s="10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2"/>
        <v>606.82000000000005</v>
      </c>
      <c r="Q61" t="str">
        <f t="shared" si="3"/>
        <v>film &amp; video</v>
      </c>
      <c r="R61" t="str">
        <f t="shared" si="1"/>
        <v>television</v>
      </c>
      <c r="S61" s="10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2"/>
        <v>43.04</v>
      </c>
      <c r="Q62" t="str">
        <f t="shared" si="3"/>
        <v>film &amp; video</v>
      </c>
      <c r="R62" t="str">
        <f t="shared" si="1"/>
        <v>shorts</v>
      </c>
      <c r="S62" s="10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2"/>
        <v>322.39</v>
      </c>
      <c r="Q63" t="str">
        <f t="shared" si="3"/>
        <v>film &amp; video</v>
      </c>
      <c r="R63" t="str">
        <f t="shared" si="1"/>
        <v>shorts</v>
      </c>
      <c r="S63" s="10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2"/>
        <v>96.7</v>
      </c>
      <c r="Q64" t="str">
        <f t="shared" si="3"/>
        <v>film &amp; video</v>
      </c>
      <c r="R64" t="str">
        <f t="shared" si="1"/>
        <v>shorts</v>
      </c>
      <c r="S64" s="10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2"/>
        <v>35.47</v>
      </c>
      <c r="Q65" t="str">
        <f t="shared" si="3"/>
        <v>film &amp; video</v>
      </c>
      <c r="R65" t="str">
        <f t="shared" si="1"/>
        <v>shorts</v>
      </c>
      <c r="S65" s="10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si="2"/>
        <v>86.66</v>
      </c>
      <c r="Q66" t="str">
        <f t="shared" si="3"/>
        <v>film &amp; video</v>
      </c>
      <c r="R66" t="str">
        <f t="shared" ref="R66:R129" si="7">RIGHT(N66,LEN(N66)-FIND("/",N66,1))</f>
        <v>shorts</v>
      </c>
      <c r="S66" s="10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ref="P67:P130" si="8">IF(E67&gt;0, ROUNDDOWN(E67/L67, 2),0)</f>
        <v>132.05000000000001</v>
      </c>
      <c r="Q67" t="str">
        <f t="shared" ref="Q67:Q130" si="9">LEFT(N67,FIND("/",N67,1)-1)</f>
        <v>film &amp; video</v>
      </c>
      <c r="R67" t="str">
        <f t="shared" si="7"/>
        <v>shorts</v>
      </c>
      <c r="S67" s="10">
        <f t="shared" ref="S67:S130" si="10">(J67/86400)+25569+(-5/24)</f>
        <v>41835.612893518519</v>
      </c>
      <c r="T67" s="11">
        <f t="shared" ref="T67:T130" si="11">IF(F67="live", "", (I67/86400)+25569+(-5/24))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8"/>
        <v>91.23</v>
      </c>
      <c r="Q68" t="str">
        <f t="shared" si="9"/>
        <v>film &amp; video</v>
      </c>
      <c r="R68" t="str">
        <f t="shared" si="7"/>
        <v>shorts</v>
      </c>
      <c r="S68" s="10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7"/>
        <v>shorts</v>
      </c>
      <c r="S69" s="10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8"/>
        <v>21.19</v>
      </c>
      <c r="Q70" t="str">
        <f t="shared" si="9"/>
        <v>film &amp; video</v>
      </c>
      <c r="R70" t="str">
        <f t="shared" si="7"/>
        <v>shorts</v>
      </c>
      <c r="S70" s="10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8"/>
        <v>62.32</v>
      </c>
      <c r="Q71" t="str">
        <f t="shared" si="9"/>
        <v>film &amp; video</v>
      </c>
      <c r="R71" t="str">
        <f t="shared" si="7"/>
        <v>shorts</v>
      </c>
      <c r="S71" s="10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8"/>
        <v>37.409999999999997</v>
      </c>
      <c r="Q72" t="str">
        <f t="shared" si="9"/>
        <v>film &amp; video</v>
      </c>
      <c r="R72" t="str">
        <f t="shared" si="7"/>
        <v>shorts</v>
      </c>
      <c r="S72" s="10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8"/>
        <v>69.709999999999994</v>
      </c>
      <c r="Q73" t="str">
        <f t="shared" si="9"/>
        <v>film &amp; video</v>
      </c>
      <c r="R73" t="str">
        <f t="shared" si="7"/>
        <v>shorts</v>
      </c>
      <c r="S73" s="10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8"/>
        <v>58.17</v>
      </c>
      <c r="Q74" t="str">
        <f t="shared" si="9"/>
        <v>film &amp; video</v>
      </c>
      <c r="R74" t="str">
        <f t="shared" si="7"/>
        <v>shorts</v>
      </c>
      <c r="S74" s="10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8"/>
        <v>50</v>
      </c>
      <c r="Q75" t="str">
        <f t="shared" si="9"/>
        <v>film &amp; video</v>
      </c>
      <c r="R75" t="str">
        <f t="shared" si="7"/>
        <v>shorts</v>
      </c>
      <c r="S75" s="10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8"/>
        <v>19.47</v>
      </c>
      <c r="Q76" t="str">
        <f t="shared" si="9"/>
        <v>film &amp; video</v>
      </c>
      <c r="R76" t="str">
        <f t="shared" si="7"/>
        <v>shorts</v>
      </c>
      <c r="S76" s="10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8"/>
        <v>85.95</v>
      </c>
      <c r="Q77" t="str">
        <f t="shared" si="9"/>
        <v>film &amp; video</v>
      </c>
      <c r="R77" t="str">
        <f t="shared" si="7"/>
        <v>shorts</v>
      </c>
      <c r="S77" s="10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8"/>
        <v>30.66</v>
      </c>
      <c r="Q78" t="str">
        <f t="shared" si="9"/>
        <v>film &amp; video</v>
      </c>
      <c r="R78" t="str">
        <f t="shared" si="7"/>
        <v>shorts</v>
      </c>
      <c r="S78" s="10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8"/>
        <v>60.38</v>
      </c>
      <c r="Q79" t="str">
        <f t="shared" si="9"/>
        <v>film &amp; video</v>
      </c>
      <c r="R79" t="str">
        <f t="shared" si="7"/>
        <v>shorts</v>
      </c>
      <c r="S79" s="10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8"/>
        <v>38.6</v>
      </c>
      <c r="Q80" t="str">
        <f t="shared" si="9"/>
        <v>film &amp; video</v>
      </c>
      <c r="R80" t="str">
        <f t="shared" si="7"/>
        <v>shorts</v>
      </c>
      <c r="S80" s="10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8"/>
        <v>40.26</v>
      </c>
      <c r="Q81" t="str">
        <f t="shared" si="9"/>
        <v>film &amp; video</v>
      </c>
      <c r="R81" t="str">
        <f t="shared" si="7"/>
        <v>shorts</v>
      </c>
      <c r="S81" s="10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8"/>
        <v>273.82</v>
      </c>
      <c r="Q82" t="str">
        <f t="shared" si="9"/>
        <v>film &amp; video</v>
      </c>
      <c r="R82" t="str">
        <f t="shared" si="7"/>
        <v>shorts</v>
      </c>
      <c r="S82" s="10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8"/>
        <v>53.03</v>
      </c>
      <c r="Q83" t="str">
        <f t="shared" si="9"/>
        <v>film &amp; video</v>
      </c>
      <c r="R83" t="str">
        <f t="shared" si="7"/>
        <v>shorts</v>
      </c>
      <c r="S83" s="10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8"/>
        <v>40</v>
      </c>
      <c r="Q84" t="str">
        <f t="shared" si="9"/>
        <v>film &amp; video</v>
      </c>
      <c r="R84" t="str">
        <f t="shared" si="7"/>
        <v>shorts</v>
      </c>
      <c r="S84" s="10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8"/>
        <v>15.76</v>
      </c>
      <c r="Q85" t="str">
        <f t="shared" si="9"/>
        <v>film &amp; video</v>
      </c>
      <c r="R85" t="str">
        <f t="shared" si="7"/>
        <v>shorts</v>
      </c>
      <c r="S85" s="10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8"/>
        <v>71.42</v>
      </c>
      <c r="Q86" t="str">
        <f t="shared" si="9"/>
        <v>film &amp; video</v>
      </c>
      <c r="R86" t="str">
        <f t="shared" si="7"/>
        <v>shorts</v>
      </c>
      <c r="S86" s="10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8"/>
        <v>71.709999999999994</v>
      </c>
      <c r="Q87" t="str">
        <f t="shared" si="9"/>
        <v>film &amp; video</v>
      </c>
      <c r="R87" t="str">
        <f t="shared" si="7"/>
        <v>shorts</v>
      </c>
      <c r="S87" s="10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8"/>
        <v>375.76</v>
      </c>
      <c r="Q88" t="str">
        <f t="shared" si="9"/>
        <v>film &amp; video</v>
      </c>
      <c r="R88" t="str">
        <f t="shared" si="7"/>
        <v>shorts</v>
      </c>
      <c r="S88" s="10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8"/>
        <v>104.6</v>
      </c>
      <c r="Q89" t="str">
        <f t="shared" si="9"/>
        <v>film &amp; video</v>
      </c>
      <c r="R89" t="str">
        <f t="shared" si="7"/>
        <v>shorts</v>
      </c>
      <c r="S89" s="10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7"/>
        <v>shorts</v>
      </c>
      <c r="S90" s="10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8"/>
        <v>123.28</v>
      </c>
      <c r="Q91" t="str">
        <f t="shared" si="9"/>
        <v>film &amp; video</v>
      </c>
      <c r="R91" t="str">
        <f t="shared" si="7"/>
        <v>shorts</v>
      </c>
      <c r="S91" s="10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8"/>
        <v>31.37</v>
      </c>
      <c r="Q92" t="str">
        <f t="shared" si="9"/>
        <v>film &amp; video</v>
      </c>
      <c r="R92" t="str">
        <f t="shared" si="7"/>
        <v>shorts</v>
      </c>
      <c r="S92" s="10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8"/>
        <v>78.260000000000005</v>
      </c>
      <c r="Q93" t="str">
        <f t="shared" si="9"/>
        <v>film &amp; video</v>
      </c>
      <c r="R93" t="str">
        <f t="shared" si="7"/>
        <v>shorts</v>
      </c>
      <c r="S93" s="10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8"/>
        <v>122.32</v>
      </c>
      <c r="Q94" t="str">
        <f t="shared" si="9"/>
        <v>film &amp; video</v>
      </c>
      <c r="R94" t="str">
        <f t="shared" si="7"/>
        <v>shorts</v>
      </c>
      <c r="S94" s="10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8"/>
        <v>73.73</v>
      </c>
      <c r="Q95" t="str">
        <f t="shared" si="9"/>
        <v>film &amp; video</v>
      </c>
      <c r="R95" t="str">
        <f t="shared" si="7"/>
        <v>shorts</v>
      </c>
      <c r="S95" s="10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8"/>
        <v>21.66</v>
      </c>
      <c r="Q96" t="str">
        <f t="shared" si="9"/>
        <v>film &amp; video</v>
      </c>
      <c r="R96" t="str">
        <f t="shared" si="7"/>
        <v>shorts</v>
      </c>
      <c r="S96" s="10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8"/>
        <v>21.9</v>
      </c>
      <c r="Q97" t="str">
        <f t="shared" si="9"/>
        <v>film &amp; video</v>
      </c>
      <c r="R97" t="str">
        <f t="shared" si="7"/>
        <v>shorts</v>
      </c>
      <c r="S97" s="10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8"/>
        <v>50.58</v>
      </c>
      <c r="Q98" t="str">
        <f t="shared" si="9"/>
        <v>film &amp; video</v>
      </c>
      <c r="R98" t="str">
        <f t="shared" si="7"/>
        <v>shorts</v>
      </c>
      <c r="S98" s="10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8"/>
        <v>53.12</v>
      </c>
      <c r="Q99" t="str">
        <f t="shared" si="9"/>
        <v>film &amp; video</v>
      </c>
      <c r="R99" t="str">
        <f t="shared" si="7"/>
        <v>shorts</v>
      </c>
      <c r="S99" s="10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8"/>
        <v>56.66</v>
      </c>
      <c r="Q100" t="str">
        <f t="shared" si="9"/>
        <v>film &amp; video</v>
      </c>
      <c r="R100" t="str">
        <f t="shared" si="7"/>
        <v>shorts</v>
      </c>
      <c r="S100" s="10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8"/>
        <v>40.770000000000003</v>
      </c>
      <c r="Q101" t="str">
        <f t="shared" si="9"/>
        <v>film &amp; video</v>
      </c>
      <c r="R101" t="str">
        <f t="shared" si="7"/>
        <v>shorts</v>
      </c>
      <c r="S101" s="10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8"/>
        <v>192.3</v>
      </c>
      <c r="Q102" t="str">
        <f t="shared" si="9"/>
        <v>film &amp; video</v>
      </c>
      <c r="R102" t="str">
        <f t="shared" si="7"/>
        <v>shorts</v>
      </c>
      <c r="S102" s="10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8"/>
        <v>100</v>
      </c>
      <c r="Q103" t="str">
        <f t="shared" si="9"/>
        <v>film &amp; video</v>
      </c>
      <c r="R103" t="str">
        <f t="shared" si="7"/>
        <v>shorts</v>
      </c>
      <c r="S103" s="10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8"/>
        <v>117.92</v>
      </c>
      <c r="Q104" t="str">
        <f t="shared" si="9"/>
        <v>film &amp; video</v>
      </c>
      <c r="R104" t="str">
        <f t="shared" si="7"/>
        <v>shorts</v>
      </c>
      <c r="S104" s="10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8"/>
        <v>27.89</v>
      </c>
      <c r="Q105" t="str">
        <f t="shared" si="9"/>
        <v>film &amp; video</v>
      </c>
      <c r="R105" t="str">
        <f t="shared" si="7"/>
        <v>shorts</v>
      </c>
      <c r="S105" s="10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8"/>
        <v>60</v>
      </c>
      <c r="Q106" t="str">
        <f t="shared" si="9"/>
        <v>film &amp; video</v>
      </c>
      <c r="R106" t="str">
        <f t="shared" si="7"/>
        <v>shorts</v>
      </c>
      <c r="S106" s="10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8"/>
        <v>39.380000000000003</v>
      </c>
      <c r="Q107" t="str">
        <f t="shared" si="9"/>
        <v>film &amp; video</v>
      </c>
      <c r="R107" t="str">
        <f t="shared" si="7"/>
        <v>shorts</v>
      </c>
      <c r="S107" s="10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8"/>
        <v>186.11</v>
      </c>
      <c r="Q108" t="str">
        <f t="shared" si="9"/>
        <v>film &amp; video</v>
      </c>
      <c r="R108" t="str">
        <f t="shared" si="7"/>
        <v>shorts</v>
      </c>
      <c r="S108" s="10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8"/>
        <v>111.37</v>
      </c>
      <c r="Q109" t="str">
        <f t="shared" si="9"/>
        <v>film &amp; video</v>
      </c>
      <c r="R109" t="str">
        <f t="shared" si="7"/>
        <v>shorts</v>
      </c>
      <c r="S109" s="10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8"/>
        <v>78.72</v>
      </c>
      <c r="Q110" t="str">
        <f t="shared" si="9"/>
        <v>film &amp; video</v>
      </c>
      <c r="R110" t="str">
        <f t="shared" si="7"/>
        <v>shorts</v>
      </c>
      <c r="S110" s="10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8"/>
        <v>46.7</v>
      </c>
      <c r="Q111" t="str">
        <f t="shared" si="9"/>
        <v>film &amp; video</v>
      </c>
      <c r="R111" t="str">
        <f t="shared" si="7"/>
        <v>shorts</v>
      </c>
      <c r="S111" s="10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8"/>
        <v>65.38</v>
      </c>
      <c r="Q112" t="str">
        <f t="shared" si="9"/>
        <v>film &amp; video</v>
      </c>
      <c r="R112" t="str">
        <f t="shared" si="7"/>
        <v>shorts</v>
      </c>
      <c r="S112" s="10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8"/>
        <v>102.07</v>
      </c>
      <c r="Q113" t="str">
        <f t="shared" si="9"/>
        <v>film &amp; video</v>
      </c>
      <c r="R113" t="str">
        <f t="shared" si="7"/>
        <v>shorts</v>
      </c>
      <c r="S113" s="10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8"/>
        <v>64.19</v>
      </c>
      <c r="Q114" t="str">
        <f t="shared" si="9"/>
        <v>film &amp; video</v>
      </c>
      <c r="R114" t="str">
        <f t="shared" si="7"/>
        <v>shorts</v>
      </c>
      <c r="S114" s="10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8"/>
        <v>90.38</v>
      </c>
      <c r="Q115" t="str">
        <f t="shared" si="9"/>
        <v>film &amp; video</v>
      </c>
      <c r="R115" t="str">
        <f t="shared" si="7"/>
        <v>shorts</v>
      </c>
      <c r="S115" s="10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8"/>
        <v>88.57</v>
      </c>
      <c r="Q116" t="str">
        <f t="shared" si="9"/>
        <v>film &amp; video</v>
      </c>
      <c r="R116" t="str">
        <f t="shared" si="7"/>
        <v>shorts</v>
      </c>
      <c r="S116" s="10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8"/>
        <v>28.72</v>
      </c>
      <c r="Q117" t="str">
        <f t="shared" si="9"/>
        <v>film &amp; video</v>
      </c>
      <c r="R117" t="str">
        <f t="shared" si="7"/>
        <v>shorts</v>
      </c>
      <c r="S117" s="10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8"/>
        <v>69.78</v>
      </c>
      <c r="Q118" t="str">
        <f t="shared" si="9"/>
        <v>film &amp; video</v>
      </c>
      <c r="R118" t="str">
        <f t="shared" si="7"/>
        <v>shorts</v>
      </c>
      <c r="S118" s="10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8"/>
        <v>167.48</v>
      </c>
      <c r="Q119" t="str">
        <f t="shared" si="9"/>
        <v>film &amp; video</v>
      </c>
      <c r="R119" t="str">
        <f t="shared" si="7"/>
        <v>shorts</v>
      </c>
      <c r="S119" s="10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8"/>
        <v>144.91</v>
      </c>
      <c r="Q120" t="str">
        <f t="shared" si="9"/>
        <v>film &amp; video</v>
      </c>
      <c r="R120" t="str">
        <f t="shared" si="7"/>
        <v>shorts</v>
      </c>
      <c r="S120" s="10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8"/>
        <v>91.84</v>
      </c>
      <c r="Q121" t="str">
        <f t="shared" si="9"/>
        <v>film &amp; video</v>
      </c>
      <c r="R121" t="str">
        <f t="shared" si="7"/>
        <v>shorts</v>
      </c>
      <c r="S121" s="10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7"/>
        <v>science fiction</v>
      </c>
      <c r="S122" s="10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7"/>
        <v>science fiction</v>
      </c>
      <c r="S123" s="10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8"/>
        <v>0</v>
      </c>
      <c r="Q124" t="str">
        <f t="shared" si="9"/>
        <v>film &amp; video</v>
      </c>
      <c r="R124" t="str">
        <f t="shared" si="7"/>
        <v>science fiction</v>
      </c>
      <c r="S124" s="10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8"/>
        <v>25.16</v>
      </c>
      <c r="Q125" t="str">
        <f t="shared" si="9"/>
        <v>film &amp; video</v>
      </c>
      <c r="R125" t="str">
        <f t="shared" si="7"/>
        <v>science fiction</v>
      </c>
      <c r="S125" s="10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8"/>
        <v>0</v>
      </c>
      <c r="Q126" t="str">
        <f t="shared" si="9"/>
        <v>film &amp; video</v>
      </c>
      <c r="R126" t="str">
        <f t="shared" si="7"/>
        <v>science fiction</v>
      </c>
      <c r="S126" s="10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8"/>
        <v>11.66</v>
      </c>
      <c r="Q127" t="str">
        <f t="shared" si="9"/>
        <v>film &amp; video</v>
      </c>
      <c r="R127" t="str">
        <f t="shared" si="7"/>
        <v>science fiction</v>
      </c>
      <c r="S127" s="10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8"/>
        <v>106.69</v>
      </c>
      <c r="Q128" t="str">
        <f t="shared" si="9"/>
        <v>film &amp; video</v>
      </c>
      <c r="R128" t="str">
        <f t="shared" si="7"/>
        <v>science fiction</v>
      </c>
      <c r="S128" s="10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7"/>
        <v>science fiction</v>
      </c>
      <c r="S129" s="10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si="8"/>
        <v>311.16000000000003</v>
      </c>
      <c r="Q130" t="str">
        <f t="shared" si="9"/>
        <v>film &amp; video</v>
      </c>
      <c r="R130" t="str">
        <f t="shared" ref="R130:R193" si="13">RIGHT(N130,LEN(N130)-FIND("/",N130,1))</f>
        <v>science fiction</v>
      </c>
      <c r="S130" s="10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>
        <f t="shared" ref="P131:P194" si="14">IF(E131&gt;0, ROUNDDOWN(E131/L131, 2),0)</f>
        <v>0</v>
      </c>
      <c r="Q131" t="str">
        <f t="shared" ref="Q131:Q194" si="15">LEFT(N131,FIND("/",N131,1)-1)</f>
        <v>film &amp; video</v>
      </c>
      <c r="R131" t="str">
        <f t="shared" si="13"/>
        <v>science fiction</v>
      </c>
      <c r="S131" s="10">
        <f t="shared" ref="S131:S194" si="16">(J131/86400)+25569+(-5/24)</f>
        <v>41882.728969907403</v>
      </c>
      <c r="T131" s="11">
        <f t="shared" ref="T131:T194" si="17">IF(F131="live", "", (I131/86400)+25569+(-5/24))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4"/>
        <v>0</v>
      </c>
      <c r="Q132" t="str">
        <f t="shared" si="15"/>
        <v>film &amp; video</v>
      </c>
      <c r="R132" t="str">
        <f t="shared" si="13"/>
        <v>science fiction</v>
      </c>
      <c r="S132" s="10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4"/>
        <v>0</v>
      </c>
      <c r="Q133" t="str">
        <f t="shared" si="15"/>
        <v>film &amp; video</v>
      </c>
      <c r="R133" t="str">
        <f t="shared" si="13"/>
        <v>science fiction</v>
      </c>
      <c r="S133" s="10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4"/>
        <v>94.5</v>
      </c>
      <c r="Q134" t="str">
        <f t="shared" si="15"/>
        <v>film &amp; video</v>
      </c>
      <c r="R134" t="str">
        <f t="shared" si="13"/>
        <v>science fiction</v>
      </c>
      <c r="S134" s="10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4"/>
        <v>0</v>
      </c>
      <c r="Q135" t="str">
        <f t="shared" si="15"/>
        <v>film &amp; video</v>
      </c>
      <c r="R135" t="str">
        <f t="shared" si="13"/>
        <v>science fiction</v>
      </c>
      <c r="S135" s="10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4"/>
        <v>0</v>
      </c>
      <c r="Q136" t="str">
        <f t="shared" si="15"/>
        <v>film &amp; video</v>
      </c>
      <c r="R136" t="str">
        <f t="shared" si="13"/>
        <v>science fiction</v>
      </c>
      <c r="S136" s="10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3"/>
        <v>science fiction</v>
      </c>
      <c r="S137" s="10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4"/>
        <v>0</v>
      </c>
      <c r="Q138" t="str">
        <f t="shared" si="15"/>
        <v>film &amp; video</v>
      </c>
      <c r="R138" t="str">
        <f t="shared" si="13"/>
        <v>science fiction</v>
      </c>
      <c r="S138" s="10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4"/>
        <v>0</v>
      </c>
      <c r="Q139" t="str">
        <f t="shared" si="15"/>
        <v>film &amp; video</v>
      </c>
      <c r="R139" t="str">
        <f t="shared" si="13"/>
        <v>science fiction</v>
      </c>
      <c r="S139" s="10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4"/>
        <v>81.239999999999995</v>
      </c>
      <c r="Q140" t="str">
        <f t="shared" si="15"/>
        <v>film &amp; video</v>
      </c>
      <c r="R140" t="str">
        <f t="shared" si="13"/>
        <v>science fiction</v>
      </c>
      <c r="S140" s="10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4"/>
        <v>500</v>
      </c>
      <c r="Q141" t="str">
        <f t="shared" si="15"/>
        <v>film &amp; video</v>
      </c>
      <c r="R141" t="str">
        <f t="shared" si="13"/>
        <v>science fiction</v>
      </c>
      <c r="S141" s="10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4"/>
        <v>0</v>
      </c>
      <c r="Q142" t="str">
        <f t="shared" si="15"/>
        <v>film &amp; video</v>
      </c>
      <c r="R142" t="str">
        <f t="shared" si="13"/>
        <v>science fiction</v>
      </c>
      <c r="S142" s="10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4"/>
        <v>46.17</v>
      </c>
      <c r="Q143" t="str">
        <f t="shared" si="15"/>
        <v>film &amp; video</v>
      </c>
      <c r="R143" t="str">
        <f t="shared" si="13"/>
        <v>science fiction</v>
      </c>
      <c r="S143" s="10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3"/>
        <v>science fiction</v>
      </c>
      <c r="S144" s="10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4"/>
        <v>0</v>
      </c>
      <c r="Q145" t="str">
        <f t="shared" si="15"/>
        <v>film &amp; video</v>
      </c>
      <c r="R145" t="str">
        <f t="shared" si="13"/>
        <v>science fiction</v>
      </c>
      <c r="S145" s="10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4"/>
        <v>55.94</v>
      </c>
      <c r="Q146" t="str">
        <f t="shared" si="15"/>
        <v>film &amp; video</v>
      </c>
      <c r="R146" t="str">
        <f t="shared" si="13"/>
        <v>science fiction</v>
      </c>
      <c r="S146" s="10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4"/>
        <v>37.549999999999997</v>
      </c>
      <c r="Q147" t="str">
        <f t="shared" si="15"/>
        <v>film &amp; video</v>
      </c>
      <c r="R147" t="str">
        <f t="shared" si="13"/>
        <v>science fiction</v>
      </c>
      <c r="S147" s="10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4"/>
        <v>38.33</v>
      </c>
      <c r="Q148" t="str">
        <f t="shared" si="15"/>
        <v>film &amp; video</v>
      </c>
      <c r="R148" t="str">
        <f t="shared" si="13"/>
        <v>science fiction</v>
      </c>
      <c r="S148" s="10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4"/>
        <v>0</v>
      </c>
      <c r="Q149" t="str">
        <f t="shared" si="15"/>
        <v>film &amp; video</v>
      </c>
      <c r="R149" t="str">
        <f t="shared" si="13"/>
        <v>science fiction</v>
      </c>
      <c r="S149" s="10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3"/>
        <v>science fiction</v>
      </c>
      <c r="S150" s="10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4"/>
        <v>15.33</v>
      </c>
      <c r="Q151" t="str">
        <f t="shared" si="15"/>
        <v>film &amp; video</v>
      </c>
      <c r="R151" t="str">
        <f t="shared" si="13"/>
        <v>science fiction</v>
      </c>
      <c r="S151" s="10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4"/>
        <v>449.43</v>
      </c>
      <c r="Q152" t="str">
        <f t="shared" si="15"/>
        <v>film &amp; video</v>
      </c>
      <c r="R152" t="str">
        <f t="shared" si="13"/>
        <v>science fiction</v>
      </c>
      <c r="S152" s="10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3"/>
        <v>science fiction</v>
      </c>
      <c r="S153" s="10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3"/>
        <v>science fiction</v>
      </c>
      <c r="S154" s="10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3"/>
        <v>science fiction</v>
      </c>
      <c r="S155" s="10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4"/>
        <v>13.33</v>
      </c>
      <c r="Q156" t="str">
        <f t="shared" si="15"/>
        <v>film &amp; video</v>
      </c>
      <c r="R156" t="str">
        <f t="shared" si="13"/>
        <v>science fiction</v>
      </c>
      <c r="S156" s="10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3"/>
        <v>science fiction</v>
      </c>
      <c r="S157" s="10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3"/>
        <v>science fiction</v>
      </c>
      <c r="S158" s="10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3"/>
        <v>science fiction</v>
      </c>
      <c r="S159" s="10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4"/>
        <v>0</v>
      </c>
      <c r="Q160" t="str">
        <f t="shared" si="15"/>
        <v>film &amp; video</v>
      </c>
      <c r="R160" t="str">
        <f t="shared" si="13"/>
        <v>science fiction</v>
      </c>
      <c r="S160" s="10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3"/>
        <v>science fiction</v>
      </c>
      <c r="S161" s="10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4"/>
        <v>0</v>
      </c>
      <c r="Q162" t="str">
        <f t="shared" si="15"/>
        <v>film &amp; video</v>
      </c>
      <c r="R162" t="str">
        <f t="shared" si="13"/>
        <v>drama</v>
      </c>
      <c r="S162" s="10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4"/>
        <v>5</v>
      </c>
      <c r="Q163" t="str">
        <f t="shared" si="15"/>
        <v>film &amp; video</v>
      </c>
      <c r="R163" t="str">
        <f t="shared" si="13"/>
        <v>drama</v>
      </c>
      <c r="S163" s="10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3"/>
        <v>drama</v>
      </c>
      <c r="S164" s="10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4"/>
        <v>0</v>
      </c>
      <c r="Q165" t="str">
        <f t="shared" si="15"/>
        <v>film &amp; video</v>
      </c>
      <c r="R165" t="str">
        <f t="shared" si="13"/>
        <v>drama</v>
      </c>
      <c r="S165" s="10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4"/>
        <v>91.42</v>
      </c>
      <c r="Q166" t="str">
        <f t="shared" si="15"/>
        <v>film &amp; video</v>
      </c>
      <c r="R166" t="str">
        <f t="shared" si="13"/>
        <v>drama</v>
      </c>
      <c r="S166" s="10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4"/>
        <v>0</v>
      </c>
      <c r="Q167" t="str">
        <f t="shared" si="15"/>
        <v>film &amp; video</v>
      </c>
      <c r="R167" t="str">
        <f t="shared" si="13"/>
        <v>drama</v>
      </c>
      <c r="S167" s="10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4"/>
        <v>3000</v>
      </c>
      <c r="Q168" t="str">
        <f t="shared" si="15"/>
        <v>film &amp; video</v>
      </c>
      <c r="R168" t="str">
        <f t="shared" si="13"/>
        <v>drama</v>
      </c>
      <c r="S168" s="10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4"/>
        <v>5.5</v>
      </c>
      <c r="Q169" t="str">
        <f t="shared" si="15"/>
        <v>film &amp; video</v>
      </c>
      <c r="R169" t="str">
        <f t="shared" si="13"/>
        <v>drama</v>
      </c>
      <c r="S169" s="10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4"/>
        <v>108.33</v>
      </c>
      <c r="Q170" t="str">
        <f t="shared" si="15"/>
        <v>film &amp; video</v>
      </c>
      <c r="R170" t="str">
        <f t="shared" si="13"/>
        <v>drama</v>
      </c>
      <c r="S170" s="10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4"/>
        <v>56</v>
      </c>
      <c r="Q171" t="str">
        <f t="shared" si="15"/>
        <v>film &amp; video</v>
      </c>
      <c r="R171" t="str">
        <f t="shared" si="13"/>
        <v>drama</v>
      </c>
      <c r="S171" s="10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3"/>
        <v>drama</v>
      </c>
      <c r="S172" s="10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3"/>
        <v>drama</v>
      </c>
      <c r="S173" s="10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4"/>
        <v>0</v>
      </c>
      <c r="Q174" t="str">
        <f t="shared" si="15"/>
        <v>film &amp; video</v>
      </c>
      <c r="R174" t="str">
        <f t="shared" si="13"/>
        <v>drama</v>
      </c>
      <c r="S174" s="10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4"/>
        <v>0</v>
      </c>
      <c r="Q175" t="str">
        <f t="shared" si="15"/>
        <v>film &amp; video</v>
      </c>
      <c r="R175" t="str">
        <f t="shared" si="13"/>
        <v>drama</v>
      </c>
      <c r="S175" s="10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4"/>
        <v>0</v>
      </c>
      <c r="Q176" t="str">
        <f t="shared" si="15"/>
        <v>film &amp; video</v>
      </c>
      <c r="R176" t="str">
        <f t="shared" si="13"/>
        <v>drama</v>
      </c>
      <c r="S176" s="10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4"/>
        <v>49.88</v>
      </c>
      <c r="Q177" t="str">
        <f t="shared" si="15"/>
        <v>film &amp; video</v>
      </c>
      <c r="R177" t="str">
        <f t="shared" si="13"/>
        <v>drama</v>
      </c>
      <c r="S177" s="10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4"/>
        <v>0</v>
      </c>
      <c r="Q178" t="str">
        <f t="shared" si="15"/>
        <v>film &amp; video</v>
      </c>
      <c r="R178" t="str">
        <f t="shared" si="13"/>
        <v>drama</v>
      </c>
      <c r="S178" s="10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4"/>
        <v>25.71</v>
      </c>
      <c r="Q179" t="str">
        <f t="shared" si="15"/>
        <v>film &amp; video</v>
      </c>
      <c r="R179" t="str">
        <f t="shared" si="13"/>
        <v>drama</v>
      </c>
      <c r="S179" s="10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4"/>
        <v>0</v>
      </c>
      <c r="Q180" t="str">
        <f t="shared" si="15"/>
        <v>film &amp; video</v>
      </c>
      <c r="R180" t="str">
        <f t="shared" si="13"/>
        <v>drama</v>
      </c>
      <c r="S180" s="10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4"/>
        <v>100</v>
      </c>
      <c r="Q181" t="str">
        <f t="shared" si="15"/>
        <v>film &amp; video</v>
      </c>
      <c r="R181" t="str">
        <f t="shared" si="13"/>
        <v>drama</v>
      </c>
      <c r="S181" s="10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4"/>
        <v>30.84</v>
      </c>
      <c r="Q182" t="str">
        <f t="shared" si="15"/>
        <v>film &amp; video</v>
      </c>
      <c r="R182" t="str">
        <f t="shared" si="13"/>
        <v>drama</v>
      </c>
      <c r="S182" s="10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3"/>
        <v>drama</v>
      </c>
      <c r="S183" s="10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4"/>
        <v>0</v>
      </c>
      <c r="Q184" t="str">
        <f t="shared" si="15"/>
        <v>film &amp; video</v>
      </c>
      <c r="R184" t="str">
        <f t="shared" si="13"/>
        <v>drama</v>
      </c>
      <c r="S184" s="10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3"/>
        <v>drama</v>
      </c>
      <c r="S185" s="10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3"/>
        <v>drama</v>
      </c>
      <c r="S186" s="10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3"/>
        <v>drama</v>
      </c>
      <c r="S187" s="10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4"/>
        <v>0</v>
      </c>
      <c r="Q188" t="str">
        <f t="shared" si="15"/>
        <v>film &amp; video</v>
      </c>
      <c r="R188" t="str">
        <f t="shared" si="13"/>
        <v>drama</v>
      </c>
      <c r="S188" s="10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4"/>
        <v>160</v>
      </c>
      <c r="Q189" t="str">
        <f t="shared" si="15"/>
        <v>film &amp; video</v>
      </c>
      <c r="R189" t="str">
        <f t="shared" si="13"/>
        <v>drama</v>
      </c>
      <c r="S189" s="10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4"/>
        <v>0</v>
      </c>
      <c r="Q190" t="str">
        <f t="shared" si="15"/>
        <v>film &amp; video</v>
      </c>
      <c r="R190" t="str">
        <f t="shared" si="13"/>
        <v>drama</v>
      </c>
      <c r="S190" s="10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3"/>
        <v>drama</v>
      </c>
      <c r="S191" s="10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3"/>
        <v>drama</v>
      </c>
      <c r="S192" s="10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4"/>
        <v>83.33</v>
      </c>
      <c r="Q193" t="str">
        <f t="shared" si="15"/>
        <v>film &amp; video</v>
      </c>
      <c r="R193" t="str">
        <f t="shared" si="13"/>
        <v>drama</v>
      </c>
      <c r="S193" s="10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si="14"/>
        <v>5.66</v>
      </c>
      <c r="Q194" t="str">
        <f t="shared" si="15"/>
        <v>film &amp; video</v>
      </c>
      <c r="R194" t="str">
        <f t="shared" ref="R194:R257" si="19">RIGHT(N194,LEN(N194)-FIND("/",N194,1))</f>
        <v>drama</v>
      </c>
      <c r="S194" s="10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>
        <f t="shared" ref="P195:P258" si="20">IF(E195&gt;0, ROUNDDOWN(E195/L195, 2),0)</f>
        <v>0</v>
      </c>
      <c r="Q195" t="str">
        <f t="shared" ref="Q195:Q258" si="21">LEFT(N195,FIND("/",N195,1)-1)</f>
        <v>film &amp; video</v>
      </c>
      <c r="R195" t="str">
        <f t="shared" si="19"/>
        <v>drama</v>
      </c>
      <c r="S195" s="10">
        <f t="shared" ref="S195:S258" si="22">(J195/86400)+25569+(-5/24)</f>
        <v>41911.726458333331</v>
      </c>
      <c r="T195" s="11">
        <f t="shared" ref="T195:T258" si="23">IF(F195="live", "", (I195/86400)+25569+(-5/24))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19"/>
        <v>drama</v>
      </c>
      <c r="S196" s="10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20"/>
        <v>0</v>
      </c>
      <c r="Q197" t="str">
        <f t="shared" si="21"/>
        <v>film &amp; video</v>
      </c>
      <c r="R197" t="str">
        <f t="shared" si="19"/>
        <v>drama</v>
      </c>
      <c r="S197" s="10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20"/>
        <v>77.099999999999994</v>
      </c>
      <c r="Q198" t="str">
        <f t="shared" si="21"/>
        <v>film &amp; video</v>
      </c>
      <c r="R198" t="str">
        <f t="shared" si="19"/>
        <v>drama</v>
      </c>
      <c r="S198" s="10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19"/>
        <v>drama</v>
      </c>
      <c r="S199" s="10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19"/>
        <v>drama</v>
      </c>
      <c r="S200" s="10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20"/>
        <v>0</v>
      </c>
      <c r="Q201" t="str">
        <f t="shared" si="21"/>
        <v>film &amp; video</v>
      </c>
      <c r="R201" t="str">
        <f t="shared" si="19"/>
        <v>drama</v>
      </c>
      <c r="S201" s="10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20"/>
        <v>87.3</v>
      </c>
      <c r="Q202" t="str">
        <f t="shared" si="21"/>
        <v>film &amp; video</v>
      </c>
      <c r="R202" t="str">
        <f t="shared" si="19"/>
        <v>drama</v>
      </c>
      <c r="S202" s="10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20"/>
        <v>54.28</v>
      </c>
      <c r="Q203" t="str">
        <f t="shared" si="21"/>
        <v>film &amp; video</v>
      </c>
      <c r="R203" t="str">
        <f t="shared" si="19"/>
        <v>drama</v>
      </c>
      <c r="S203" s="10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20"/>
        <v>0</v>
      </c>
      <c r="Q204" t="str">
        <f t="shared" si="21"/>
        <v>film &amp; video</v>
      </c>
      <c r="R204" t="str">
        <f t="shared" si="19"/>
        <v>drama</v>
      </c>
      <c r="S204" s="10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19"/>
        <v>drama</v>
      </c>
      <c r="S205" s="10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20"/>
        <v>117.68</v>
      </c>
      <c r="Q206" t="str">
        <f t="shared" si="21"/>
        <v>film &amp; video</v>
      </c>
      <c r="R206" t="str">
        <f t="shared" si="19"/>
        <v>drama</v>
      </c>
      <c r="S206" s="10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20"/>
        <v>76.47</v>
      </c>
      <c r="Q207" t="str">
        <f t="shared" si="21"/>
        <v>film &amp; video</v>
      </c>
      <c r="R207" t="str">
        <f t="shared" si="19"/>
        <v>drama</v>
      </c>
      <c r="S207" s="10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20"/>
        <v>0</v>
      </c>
      <c r="Q208" t="str">
        <f t="shared" si="21"/>
        <v>film &amp; video</v>
      </c>
      <c r="R208" t="str">
        <f t="shared" si="19"/>
        <v>drama</v>
      </c>
      <c r="S208" s="10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20"/>
        <v>163.84</v>
      </c>
      <c r="Q209" t="str">
        <f t="shared" si="21"/>
        <v>film &amp; video</v>
      </c>
      <c r="R209" t="str">
        <f t="shared" si="19"/>
        <v>drama</v>
      </c>
      <c r="S209" s="10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20"/>
        <v>0</v>
      </c>
      <c r="Q210" t="str">
        <f t="shared" si="21"/>
        <v>film &amp; video</v>
      </c>
      <c r="R210" t="str">
        <f t="shared" si="19"/>
        <v>drama</v>
      </c>
      <c r="S210" s="10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20"/>
        <v>0</v>
      </c>
      <c r="Q211" t="str">
        <f t="shared" si="21"/>
        <v>film &amp; video</v>
      </c>
      <c r="R211" t="str">
        <f t="shared" si="19"/>
        <v>drama</v>
      </c>
      <c r="S211" s="10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20"/>
        <v>91.81</v>
      </c>
      <c r="Q212" t="str">
        <f t="shared" si="21"/>
        <v>film &amp; video</v>
      </c>
      <c r="R212" t="str">
        <f t="shared" si="19"/>
        <v>drama</v>
      </c>
      <c r="S212" s="10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20"/>
        <v>185.83</v>
      </c>
      <c r="Q213" t="str">
        <f t="shared" si="21"/>
        <v>film &amp; video</v>
      </c>
      <c r="R213" t="str">
        <f t="shared" si="19"/>
        <v>drama</v>
      </c>
      <c r="S213" s="10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19"/>
        <v>drama</v>
      </c>
      <c r="S214" s="10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19"/>
        <v>drama</v>
      </c>
      <c r="S215" s="10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19"/>
        <v>drama</v>
      </c>
      <c r="S216" s="10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19"/>
        <v>drama</v>
      </c>
      <c r="S217" s="10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20"/>
        <v>331.53</v>
      </c>
      <c r="Q218" t="str">
        <f t="shared" si="21"/>
        <v>film &amp; video</v>
      </c>
      <c r="R218" t="str">
        <f t="shared" si="19"/>
        <v>drama</v>
      </c>
      <c r="S218" s="10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20"/>
        <v>314.27999999999997</v>
      </c>
      <c r="Q219" t="str">
        <f t="shared" si="21"/>
        <v>film &amp; video</v>
      </c>
      <c r="R219" t="str">
        <f t="shared" si="19"/>
        <v>drama</v>
      </c>
      <c r="S219" s="10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20"/>
        <v>100</v>
      </c>
      <c r="Q220" t="str">
        <f t="shared" si="21"/>
        <v>film &amp; video</v>
      </c>
      <c r="R220" t="str">
        <f t="shared" si="19"/>
        <v>drama</v>
      </c>
      <c r="S220" s="10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20"/>
        <v>115.98</v>
      </c>
      <c r="Q221" t="str">
        <f t="shared" si="21"/>
        <v>film &amp; video</v>
      </c>
      <c r="R221" t="str">
        <f t="shared" si="19"/>
        <v>drama</v>
      </c>
      <c r="S221" s="10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19"/>
        <v>drama</v>
      </c>
      <c r="S222" s="10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20"/>
        <v>0</v>
      </c>
      <c r="Q223" t="str">
        <f t="shared" si="21"/>
        <v>film &amp; video</v>
      </c>
      <c r="R223" t="str">
        <f t="shared" si="19"/>
        <v>drama</v>
      </c>
      <c r="S223" s="10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20"/>
        <v>65</v>
      </c>
      <c r="Q224" t="str">
        <f t="shared" si="21"/>
        <v>film &amp; video</v>
      </c>
      <c r="R224" t="str">
        <f t="shared" si="19"/>
        <v>drama</v>
      </c>
      <c r="S224" s="10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20"/>
        <v>0</v>
      </c>
      <c r="Q225" t="str">
        <f t="shared" si="21"/>
        <v>film &amp; video</v>
      </c>
      <c r="R225" t="str">
        <f t="shared" si="19"/>
        <v>drama</v>
      </c>
      <c r="S225" s="10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20"/>
        <v>0</v>
      </c>
      <c r="Q226" t="str">
        <f t="shared" si="21"/>
        <v>film &amp; video</v>
      </c>
      <c r="R226" t="str">
        <f t="shared" si="19"/>
        <v>drama</v>
      </c>
      <c r="S226" s="10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20"/>
        <v>0</v>
      </c>
      <c r="Q227" t="str">
        <f t="shared" si="21"/>
        <v>film &amp; video</v>
      </c>
      <c r="R227" t="str">
        <f t="shared" si="19"/>
        <v>drama</v>
      </c>
      <c r="S227" s="10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19"/>
        <v>drama</v>
      </c>
      <c r="S228" s="10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20"/>
        <v>0</v>
      </c>
      <c r="Q229" t="str">
        <f t="shared" si="21"/>
        <v>film &amp; video</v>
      </c>
      <c r="R229" t="str">
        <f t="shared" si="19"/>
        <v>drama</v>
      </c>
      <c r="S229" s="10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20"/>
        <v>0</v>
      </c>
      <c r="Q230" t="str">
        <f t="shared" si="21"/>
        <v>film &amp; video</v>
      </c>
      <c r="R230" t="str">
        <f t="shared" si="19"/>
        <v>drama</v>
      </c>
      <c r="S230" s="10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20"/>
        <v>0</v>
      </c>
      <c r="Q231" t="str">
        <f t="shared" si="21"/>
        <v>film &amp; video</v>
      </c>
      <c r="R231" t="str">
        <f t="shared" si="19"/>
        <v>drama</v>
      </c>
      <c r="S231" s="10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19"/>
        <v>drama</v>
      </c>
      <c r="S232" s="10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20"/>
        <v>0</v>
      </c>
      <c r="Q233" t="str">
        <f t="shared" si="21"/>
        <v>film &amp; video</v>
      </c>
      <c r="R233" t="str">
        <f t="shared" si="19"/>
        <v>drama</v>
      </c>
      <c r="S233" s="10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20"/>
        <v>15.71</v>
      </c>
      <c r="Q234" t="str">
        <f t="shared" si="21"/>
        <v>film &amp; video</v>
      </c>
      <c r="R234" t="str">
        <f t="shared" si="19"/>
        <v>drama</v>
      </c>
      <c r="S234" s="10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20"/>
        <v>0</v>
      </c>
      <c r="Q235" t="str">
        <f t="shared" si="21"/>
        <v>film &amp; video</v>
      </c>
      <c r="R235" t="str">
        <f t="shared" si="19"/>
        <v>drama</v>
      </c>
      <c r="S235" s="10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19"/>
        <v>drama</v>
      </c>
      <c r="S236" s="10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20"/>
        <v>0</v>
      </c>
      <c r="Q237" t="str">
        <f t="shared" si="21"/>
        <v>film &amp; video</v>
      </c>
      <c r="R237" t="str">
        <f t="shared" si="19"/>
        <v>drama</v>
      </c>
      <c r="S237" s="10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20"/>
        <v>0</v>
      </c>
      <c r="Q238" t="str">
        <f t="shared" si="21"/>
        <v>film &amp; video</v>
      </c>
      <c r="R238" t="str">
        <f t="shared" si="19"/>
        <v>drama</v>
      </c>
      <c r="S238" s="10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19"/>
        <v>drama</v>
      </c>
      <c r="S239" s="10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20"/>
        <v>0</v>
      </c>
      <c r="Q240" t="str">
        <f t="shared" si="21"/>
        <v>film &amp; video</v>
      </c>
      <c r="R240" t="str">
        <f t="shared" si="19"/>
        <v>drama</v>
      </c>
      <c r="S240" s="10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20"/>
        <v>50</v>
      </c>
      <c r="Q241" t="str">
        <f t="shared" si="21"/>
        <v>film &amp; video</v>
      </c>
      <c r="R241" t="str">
        <f t="shared" si="19"/>
        <v>drama</v>
      </c>
      <c r="S241" s="10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20"/>
        <v>117.84</v>
      </c>
      <c r="Q242" t="str">
        <f t="shared" si="21"/>
        <v>film &amp; video</v>
      </c>
      <c r="R242" t="str">
        <f t="shared" si="19"/>
        <v>documentary</v>
      </c>
      <c r="S242" s="10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20"/>
        <v>109.04</v>
      </c>
      <c r="Q243" t="str">
        <f t="shared" si="21"/>
        <v>film &amp; video</v>
      </c>
      <c r="R243" t="str">
        <f t="shared" si="19"/>
        <v>documentary</v>
      </c>
      <c r="S243" s="10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20"/>
        <v>73.010000000000005</v>
      </c>
      <c r="Q244" t="str">
        <f t="shared" si="21"/>
        <v>film &amp; video</v>
      </c>
      <c r="R244" t="str">
        <f t="shared" si="19"/>
        <v>documentary</v>
      </c>
      <c r="S244" s="10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20"/>
        <v>78.19</v>
      </c>
      <c r="Q245" t="str">
        <f t="shared" si="21"/>
        <v>film &amp; video</v>
      </c>
      <c r="R245" t="str">
        <f t="shared" si="19"/>
        <v>documentary</v>
      </c>
      <c r="S245" s="10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20"/>
        <v>47.39</v>
      </c>
      <c r="Q246" t="str">
        <f t="shared" si="21"/>
        <v>film &amp; video</v>
      </c>
      <c r="R246" t="str">
        <f t="shared" si="19"/>
        <v>documentary</v>
      </c>
      <c r="S246" s="10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20"/>
        <v>54.02</v>
      </c>
      <c r="Q247" t="str">
        <f t="shared" si="21"/>
        <v>film &amp; video</v>
      </c>
      <c r="R247" t="str">
        <f t="shared" si="19"/>
        <v>documentary</v>
      </c>
      <c r="S247" s="10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20"/>
        <v>68.48</v>
      </c>
      <c r="Q248" t="str">
        <f t="shared" si="21"/>
        <v>film &amp; video</v>
      </c>
      <c r="R248" t="str">
        <f t="shared" si="19"/>
        <v>documentary</v>
      </c>
      <c r="S248" s="10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20"/>
        <v>108.14</v>
      </c>
      <c r="Q249" t="str">
        <f t="shared" si="21"/>
        <v>film &amp; video</v>
      </c>
      <c r="R249" t="str">
        <f t="shared" si="19"/>
        <v>documentary</v>
      </c>
      <c r="S249" s="10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20"/>
        <v>589.95000000000005</v>
      </c>
      <c r="Q250" t="str">
        <f t="shared" si="21"/>
        <v>film &amp; video</v>
      </c>
      <c r="R250" t="str">
        <f t="shared" si="19"/>
        <v>documentary</v>
      </c>
      <c r="S250" s="10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20"/>
        <v>48.05</v>
      </c>
      <c r="Q251" t="str">
        <f t="shared" si="21"/>
        <v>film &amp; video</v>
      </c>
      <c r="R251" t="str">
        <f t="shared" si="19"/>
        <v>documentary</v>
      </c>
      <c r="S251" s="10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20"/>
        <v>72.48</v>
      </c>
      <c r="Q252" t="str">
        <f t="shared" si="21"/>
        <v>film &amp; video</v>
      </c>
      <c r="R252" t="str">
        <f t="shared" si="19"/>
        <v>documentary</v>
      </c>
      <c r="S252" s="10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20"/>
        <v>57.07</v>
      </c>
      <c r="Q253" t="str">
        <f t="shared" si="21"/>
        <v>film &amp; video</v>
      </c>
      <c r="R253" t="str">
        <f t="shared" si="19"/>
        <v>documentary</v>
      </c>
      <c r="S253" s="10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20"/>
        <v>85.44</v>
      </c>
      <c r="Q254" t="str">
        <f t="shared" si="21"/>
        <v>film &amp; video</v>
      </c>
      <c r="R254" t="str">
        <f t="shared" si="19"/>
        <v>documentary</v>
      </c>
      <c r="S254" s="10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20"/>
        <v>215.85</v>
      </c>
      <c r="Q255" t="str">
        <f t="shared" si="21"/>
        <v>film &amp; video</v>
      </c>
      <c r="R255" t="str">
        <f t="shared" si="19"/>
        <v>documentary</v>
      </c>
      <c r="S255" s="10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20"/>
        <v>89.38</v>
      </c>
      <c r="Q256" t="str">
        <f t="shared" si="21"/>
        <v>film &amp; video</v>
      </c>
      <c r="R256" t="str">
        <f t="shared" si="19"/>
        <v>documentary</v>
      </c>
      <c r="S256" s="10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20"/>
        <v>45.41</v>
      </c>
      <c r="Q257" t="str">
        <f t="shared" si="21"/>
        <v>film &amp; video</v>
      </c>
      <c r="R257" t="str">
        <f t="shared" si="19"/>
        <v>documentary</v>
      </c>
      <c r="S257" s="10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si="20"/>
        <v>65.75</v>
      </c>
      <c r="Q258" t="str">
        <f t="shared" si="21"/>
        <v>film &amp; video</v>
      </c>
      <c r="R258" t="str">
        <f t="shared" ref="R258:R321" si="25">RIGHT(N258,LEN(N258)-FIND("/",N258,1))</f>
        <v>documentary</v>
      </c>
      <c r="S258" s="10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ref="P259:P322" si="26">IF(E259&gt;0, ROUNDDOWN(E259/L259, 2),0)</f>
        <v>66.7</v>
      </c>
      <c r="Q259" t="str">
        <f t="shared" ref="Q259:Q322" si="27">LEFT(N259,FIND("/",N259,1)-1)</f>
        <v>film &amp; video</v>
      </c>
      <c r="R259" t="str">
        <f t="shared" si="25"/>
        <v>documentary</v>
      </c>
      <c r="S259" s="10">
        <f t="shared" ref="S259:S322" si="28">(J259/86400)+25569+(-5/24)</f>
        <v>42479.418541666666</v>
      </c>
      <c r="T259" s="11">
        <f t="shared" ref="T259:T322" si="29">IF(F259="live", "", (I259/86400)+25569+(-5/24))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6"/>
        <v>83.34</v>
      </c>
      <c r="Q260" t="str">
        <f t="shared" si="27"/>
        <v>film &amp; video</v>
      </c>
      <c r="R260" t="str">
        <f t="shared" si="25"/>
        <v>documentary</v>
      </c>
      <c r="S260" s="10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6"/>
        <v>105.04</v>
      </c>
      <c r="Q261" t="str">
        <f t="shared" si="27"/>
        <v>film &amp; video</v>
      </c>
      <c r="R261" t="str">
        <f t="shared" si="25"/>
        <v>documentary</v>
      </c>
      <c r="S261" s="10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6"/>
        <v>120.9</v>
      </c>
      <c r="Q262" t="str">
        <f t="shared" si="27"/>
        <v>film &amp; video</v>
      </c>
      <c r="R262" t="str">
        <f t="shared" si="25"/>
        <v>documentary</v>
      </c>
      <c r="S262" s="10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6"/>
        <v>97.63</v>
      </c>
      <c r="Q263" t="str">
        <f t="shared" si="27"/>
        <v>film &amp; video</v>
      </c>
      <c r="R263" t="str">
        <f t="shared" si="25"/>
        <v>documentary</v>
      </c>
      <c r="S263" s="10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6"/>
        <v>41.37</v>
      </c>
      <c r="Q264" t="str">
        <f t="shared" si="27"/>
        <v>film &amp; video</v>
      </c>
      <c r="R264" t="str">
        <f t="shared" si="25"/>
        <v>documentary</v>
      </c>
      <c r="S264" s="10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6"/>
        <v>30.65</v>
      </c>
      <c r="Q265" t="str">
        <f t="shared" si="27"/>
        <v>film &amp; video</v>
      </c>
      <c r="R265" t="str">
        <f t="shared" si="25"/>
        <v>documentary</v>
      </c>
      <c r="S265" s="10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6"/>
        <v>64.94</v>
      </c>
      <c r="Q266" t="str">
        <f t="shared" si="27"/>
        <v>film &amp; video</v>
      </c>
      <c r="R266" t="str">
        <f t="shared" si="25"/>
        <v>documentary</v>
      </c>
      <c r="S266" s="10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6"/>
        <v>95.77</v>
      </c>
      <c r="Q267" t="str">
        <f t="shared" si="27"/>
        <v>film &amp; video</v>
      </c>
      <c r="R267" t="str">
        <f t="shared" si="25"/>
        <v>documentary</v>
      </c>
      <c r="S267" s="10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6"/>
        <v>40.409999999999997</v>
      </c>
      <c r="Q268" t="str">
        <f t="shared" si="27"/>
        <v>film &amp; video</v>
      </c>
      <c r="R268" t="str">
        <f t="shared" si="25"/>
        <v>documentary</v>
      </c>
      <c r="S268" s="10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6"/>
        <v>78.569999999999993</v>
      </c>
      <c r="Q269" t="str">
        <f t="shared" si="27"/>
        <v>film &amp; video</v>
      </c>
      <c r="R269" t="str">
        <f t="shared" si="25"/>
        <v>documentary</v>
      </c>
      <c r="S269" s="10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6"/>
        <v>50.18</v>
      </c>
      <c r="Q270" t="str">
        <f t="shared" si="27"/>
        <v>film &amp; video</v>
      </c>
      <c r="R270" t="str">
        <f t="shared" si="25"/>
        <v>documentary</v>
      </c>
      <c r="S270" s="10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6"/>
        <v>92.25</v>
      </c>
      <c r="Q271" t="str">
        <f t="shared" si="27"/>
        <v>film &amp; video</v>
      </c>
      <c r="R271" t="str">
        <f t="shared" si="25"/>
        <v>documentary</v>
      </c>
      <c r="S271" s="10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6"/>
        <v>57.54</v>
      </c>
      <c r="Q272" t="str">
        <f t="shared" si="27"/>
        <v>film &amp; video</v>
      </c>
      <c r="R272" t="str">
        <f t="shared" si="25"/>
        <v>documentary</v>
      </c>
      <c r="S272" s="10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6"/>
        <v>109.42</v>
      </c>
      <c r="Q273" t="str">
        <f t="shared" si="27"/>
        <v>film &amp; video</v>
      </c>
      <c r="R273" t="str">
        <f t="shared" si="25"/>
        <v>documentary</v>
      </c>
      <c r="S273" s="10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6"/>
        <v>81.89</v>
      </c>
      <c r="Q274" t="str">
        <f t="shared" si="27"/>
        <v>film &amp; video</v>
      </c>
      <c r="R274" t="str">
        <f t="shared" si="25"/>
        <v>documentary</v>
      </c>
      <c r="S274" s="10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6"/>
        <v>45.66</v>
      </c>
      <c r="Q275" t="str">
        <f t="shared" si="27"/>
        <v>film &amp; video</v>
      </c>
      <c r="R275" t="str">
        <f t="shared" si="25"/>
        <v>documentary</v>
      </c>
      <c r="S275" s="10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6"/>
        <v>55.22</v>
      </c>
      <c r="Q276" t="str">
        <f t="shared" si="27"/>
        <v>film &amp; video</v>
      </c>
      <c r="R276" t="str">
        <f t="shared" si="25"/>
        <v>documentary</v>
      </c>
      <c r="S276" s="10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6"/>
        <v>65.290000000000006</v>
      </c>
      <c r="Q277" t="str">
        <f t="shared" si="27"/>
        <v>film &amp; video</v>
      </c>
      <c r="R277" t="str">
        <f t="shared" si="25"/>
        <v>documentary</v>
      </c>
      <c r="S277" s="10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6"/>
        <v>95.22</v>
      </c>
      <c r="Q278" t="str">
        <f t="shared" si="27"/>
        <v>film &amp; video</v>
      </c>
      <c r="R278" t="str">
        <f t="shared" si="25"/>
        <v>documentary</v>
      </c>
      <c r="S278" s="10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6"/>
        <v>75.44</v>
      </c>
      <c r="Q279" t="str">
        <f t="shared" si="27"/>
        <v>film &amp; video</v>
      </c>
      <c r="R279" t="str">
        <f t="shared" si="25"/>
        <v>documentary</v>
      </c>
      <c r="S279" s="10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6"/>
        <v>97.81</v>
      </c>
      <c r="Q280" t="str">
        <f t="shared" si="27"/>
        <v>film &amp; video</v>
      </c>
      <c r="R280" t="str">
        <f t="shared" si="25"/>
        <v>documentary</v>
      </c>
      <c r="S280" s="10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6"/>
        <v>87.68</v>
      </c>
      <c r="Q281" t="str">
        <f t="shared" si="27"/>
        <v>film &amp; video</v>
      </c>
      <c r="R281" t="str">
        <f t="shared" si="25"/>
        <v>documentary</v>
      </c>
      <c r="S281" s="10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6"/>
        <v>54.74</v>
      </c>
      <c r="Q282" t="str">
        <f t="shared" si="27"/>
        <v>film &amp; video</v>
      </c>
      <c r="R282" t="str">
        <f t="shared" si="25"/>
        <v>documentary</v>
      </c>
      <c r="S282" s="10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6"/>
        <v>83.95</v>
      </c>
      <c r="Q283" t="str">
        <f t="shared" si="27"/>
        <v>film &amp; video</v>
      </c>
      <c r="R283" t="str">
        <f t="shared" si="25"/>
        <v>documentary</v>
      </c>
      <c r="S283" s="10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6"/>
        <v>254.38</v>
      </c>
      <c r="Q284" t="str">
        <f t="shared" si="27"/>
        <v>film &amp; video</v>
      </c>
      <c r="R284" t="str">
        <f t="shared" si="25"/>
        <v>documentary</v>
      </c>
      <c r="S284" s="10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6"/>
        <v>101.82</v>
      </c>
      <c r="Q285" t="str">
        <f t="shared" si="27"/>
        <v>film &amp; video</v>
      </c>
      <c r="R285" t="str">
        <f t="shared" si="25"/>
        <v>documentary</v>
      </c>
      <c r="S285" s="10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6"/>
        <v>55.06</v>
      </c>
      <c r="Q286" t="str">
        <f t="shared" si="27"/>
        <v>film &amp; video</v>
      </c>
      <c r="R286" t="str">
        <f t="shared" si="25"/>
        <v>documentary</v>
      </c>
      <c r="S286" s="10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6"/>
        <v>56.9</v>
      </c>
      <c r="Q287" t="str">
        <f t="shared" si="27"/>
        <v>film &amp; video</v>
      </c>
      <c r="R287" t="str">
        <f t="shared" si="25"/>
        <v>documentary</v>
      </c>
      <c r="S287" s="10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6"/>
        <v>121.28</v>
      </c>
      <c r="Q288" t="str">
        <f t="shared" si="27"/>
        <v>film &amp; video</v>
      </c>
      <c r="R288" t="str">
        <f t="shared" si="25"/>
        <v>documentary</v>
      </c>
      <c r="S288" s="10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6"/>
        <v>91.18</v>
      </c>
      <c r="Q289" t="str">
        <f t="shared" si="27"/>
        <v>film &amp; video</v>
      </c>
      <c r="R289" t="str">
        <f t="shared" si="25"/>
        <v>documentary</v>
      </c>
      <c r="S289" s="10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6"/>
        <v>115.44</v>
      </c>
      <c r="Q290" t="str">
        <f t="shared" si="27"/>
        <v>film &amp; video</v>
      </c>
      <c r="R290" t="str">
        <f t="shared" si="25"/>
        <v>documentary</v>
      </c>
      <c r="S290" s="10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6"/>
        <v>67.77</v>
      </c>
      <c r="Q291" t="str">
        <f t="shared" si="27"/>
        <v>film &amp; video</v>
      </c>
      <c r="R291" t="str">
        <f t="shared" si="25"/>
        <v>documentary</v>
      </c>
      <c r="S291" s="10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6"/>
        <v>28.57</v>
      </c>
      <c r="Q292" t="str">
        <f t="shared" si="27"/>
        <v>film &amp; video</v>
      </c>
      <c r="R292" t="str">
        <f t="shared" si="25"/>
        <v>documentary</v>
      </c>
      <c r="S292" s="10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6"/>
        <v>46.88</v>
      </c>
      <c r="Q293" t="str">
        <f t="shared" si="27"/>
        <v>film &amp; video</v>
      </c>
      <c r="R293" t="str">
        <f t="shared" si="25"/>
        <v>documentary</v>
      </c>
      <c r="S293" s="10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6"/>
        <v>154.41999999999999</v>
      </c>
      <c r="Q294" t="str">
        <f t="shared" si="27"/>
        <v>film &amp; video</v>
      </c>
      <c r="R294" t="str">
        <f t="shared" si="25"/>
        <v>documentary</v>
      </c>
      <c r="S294" s="10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6"/>
        <v>201.22</v>
      </c>
      <c r="Q295" t="str">
        <f t="shared" si="27"/>
        <v>film &amp; video</v>
      </c>
      <c r="R295" t="str">
        <f t="shared" si="25"/>
        <v>documentary</v>
      </c>
      <c r="S295" s="10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6"/>
        <v>100</v>
      </c>
      <c r="Q296" t="str">
        <f t="shared" si="27"/>
        <v>film &amp; video</v>
      </c>
      <c r="R296" t="str">
        <f t="shared" si="25"/>
        <v>documentary</v>
      </c>
      <c r="S296" s="10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6"/>
        <v>100.08</v>
      </c>
      <c r="Q297" t="str">
        <f t="shared" si="27"/>
        <v>film &amp; video</v>
      </c>
      <c r="R297" t="str">
        <f t="shared" si="25"/>
        <v>documentary</v>
      </c>
      <c r="S297" s="10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6"/>
        <v>230.08</v>
      </c>
      <c r="Q298" t="str">
        <f t="shared" si="27"/>
        <v>film &amp; video</v>
      </c>
      <c r="R298" t="str">
        <f t="shared" si="25"/>
        <v>documentary</v>
      </c>
      <c r="S298" s="10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6"/>
        <v>141.74</v>
      </c>
      <c r="Q299" t="str">
        <f t="shared" si="27"/>
        <v>film &amp; video</v>
      </c>
      <c r="R299" t="str">
        <f t="shared" si="25"/>
        <v>documentary</v>
      </c>
      <c r="S299" s="10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6"/>
        <v>56.34</v>
      </c>
      <c r="Q300" t="str">
        <f t="shared" si="27"/>
        <v>film &amp; video</v>
      </c>
      <c r="R300" t="str">
        <f t="shared" si="25"/>
        <v>documentary</v>
      </c>
      <c r="S300" s="10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6"/>
        <v>73.34</v>
      </c>
      <c r="Q301" t="str">
        <f t="shared" si="27"/>
        <v>film &amp; video</v>
      </c>
      <c r="R301" t="str">
        <f t="shared" si="25"/>
        <v>documentary</v>
      </c>
      <c r="S301" s="10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6"/>
        <v>85.33</v>
      </c>
      <c r="Q302" t="str">
        <f t="shared" si="27"/>
        <v>film &amp; video</v>
      </c>
      <c r="R302" t="str">
        <f t="shared" si="25"/>
        <v>documentary</v>
      </c>
      <c r="S302" s="10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6"/>
        <v>61.49</v>
      </c>
      <c r="Q303" t="str">
        <f t="shared" si="27"/>
        <v>film &amp; video</v>
      </c>
      <c r="R303" t="str">
        <f t="shared" si="25"/>
        <v>documentary</v>
      </c>
      <c r="S303" s="10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6"/>
        <v>93.01</v>
      </c>
      <c r="Q304" t="str">
        <f t="shared" si="27"/>
        <v>film &amp; video</v>
      </c>
      <c r="R304" t="str">
        <f t="shared" si="25"/>
        <v>documentary</v>
      </c>
      <c r="S304" s="10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6"/>
        <v>50.29</v>
      </c>
      <c r="Q305" t="str">
        <f t="shared" si="27"/>
        <v>film &amp; video</v>
      </c>
      <c r="R305" t="str">
        <f t="shared" si="25"/>
        <v>documentary</v>
      </c>
      <c r="S305" s="10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6"/>
        <v>106.43</v>
      </c>
      <c r="Q306" t="str">
        <f t="shared" si="27"/>
        <v>film &amp; video</v>
      </c>
      <c r="R306" t="str">
        <f t="shared" si="25"/>
        <v>documentary</v>
      </c>
      <c r="S306" s="10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6"/>
        <v>51.71</v>
      </c>
      <c r="Q307" t="str">
        <f t="shared" si="27"/>
        <v>film &amp; video</v>
      </c>
      <c r="R307" t="str">
        <f t="shared" si="25"/>
        <v>documentary</v>
      </c>
      <c r="S307" s="10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6"/>
        <v>36.61</v>
      </c>
      <c r="Q308" t="str">
        <f t="shared" si="27"/>
        <v>film &amp; video</v>
      </c>
      <c r="R308" t="str">
        <f t="shared" si="25"/>
        <v>documentary</v>
      </c>
      <c r="S308" s="10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6"/>
        <v>42.51</v>
      </c>
      <c r="Q309" t="str">
        <f t="shared" si="27"/>
        <v>film &amp; video</v>
      </c>
      <c r="R309" t="str">
        <f t="shared" si="25"/>
        <v>documentary</v>
      </c>
      <c r="S309" s="10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6"/>
        <v>62.71</v>
      </c>
      <c r="Q310" t="str">
        <f t="shared" si="27"/>
        <v>film &amp; video</v>
      </c>
      <c r="R310" t="str">
        <f t="shared" si="25"/>
        <v>documentary</v>
      </c>
      <c r="S310" s="10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6"/>
        <v>89.95</v>
      </c>
      <c r="Q311" t="str">
        <f t="shared" si="27"/>
        <v>film &amp; video</v>
      </c>
      <c r="R311" t="str">
        <f t="shared" si="25"/>
        <v>documentary</v>
      </c>
      <c r="S311" s="10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6"/>
        <v>28.92</v>
      </c>
      <c r="Q312" t="str">
        <f t="shared" si="27"/>
        <v>film &amp; video</v>
      </c>
      <c r="R312" t="str">
        <f t="shared" si="25"/>
        <v>documentary</v>
      </c>
      <c r="S312" s="10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6"/>
        <v>138.80000000000001</v>
      </c>
      <c r="Q313" t="str">
        <f t="shared" si="27"/>
        <v>film &amp; video</v>
      </c>
      <c r="R313" t="str">
        <f t="shared" si="25"/>
        <v>documentary</v>
      </c>
      <c r="S313" s="10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6"/>
        <v>61.3</v>
      </c>
      <c r="Q314" t="str">
        <f t="shared" si="27"/>
        <v>film &amp; video</v>
      </c>
      <c r="R314" t="str">
        <f t="shared" si="25"/>
        <v>documentary</v>
      </c>
      <c r="S314" s="10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6"/>
        <v>80.2</v>
      </c>
      <c r="Q315" t="str">
        <f t="shared" si="27"/>
        <v>film &amp; video</v>
      </c>
      <c r="R315" t="str">
        <f t="shared" si="25"/>
        <v>documentary</v>
      </c>
      <c r="S315" s="10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6"/>
        <v>32.090000000000003</v>
      </c>
      <c r="Q316" t="str">
        <f t="shared" si="27"/>
        <v>film &amp; video</v>
      </c>
      <c r="R316" t="str">
        <f t="shared" si="25"/>
        <v>documentary</v>
      </c>
      <c r="S316" s="10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6"/>
        <v>200.88</v>
      </c>
      <c r="Q317" t="str">
        <f t="shared" si="27"/>
        <v>film &amp; video</v>
      </c>
      <c r="R317" t="str">
        <f t="shared" si="25"/>
        <v>documentary</v>
      </c>
      <c r="S317" s="10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6"/>
        <v>108.01</v>
      </c>
      <c r="Q318" t="str">
        <f t="shared" si="27"/>
        <v>film &amp; video</v>
      </c>
      <c r="R318" t="str">
        <f t="shared" si="25"/>
        <v>documentary</v>
      </c>
      <c r="S318" s="10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6"/>
        <v>95.69</v>
      </c>
      <c r="Q319" t="str">
        <f t="shared" si="27"/>
        <v>film &amp; video</v>
      </c>
      <c r="R319" t="str">
        <f t="shared" si="25"/>
        <v>documentary</v>
      </c>
      <c r="S319" s="10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6"/>
        <v>49.88</v>
      </c>
      <c r="Q320" t="str">
        <f t="shared" si="27"/>
        <v>film &amp; video</v>
      </c>
      <c r="R320" t="str">
        <f t="shared" si="25"/>
        <v>documentary</v>
      </c>
      <c r="S320" s="10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6"/>
        <v>110.47</v>
      </c>
      <c r="Q321" t="str">
        <f t="shared" si="27"/>
        <v>film &amp; video</v>
      </c>
      <c r="R321" t="str">
        <f t="shared" si="25"/>
        <v>documentary</v>
      </c>
      <c r="S321" s="10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si="26"/>
        <v>134.91</v>
      </c>
      <c r="Q322" t="str">
        <f t="shared" si="27"/>
        <v>film &amp; video</v>
      </c>
      <c r="R322" t="str">
        <f t="shared" ref="R322:R385" si="31">RIGHT(N322,LEN(N322)-FIND("/",N322,1))</f>
        <v>documentary</v>
      </c>
      <c r="S322" s="10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ref="P323:P386" si="32">IF(E323&gt;0, ROUNDDOWN(E323/L323, 2),0)</f>
        <v>106.62</v>
      </c>
      <c r="Q323" t="str">
        <f t="shared" ref="Q323:Q386" si="33">LEFT(N323,FIND("/",N323,1)-1)</f>
        <v>film &amp; video</v>
      </c>
      <c r="R323" t="str">
        <f t="shared" si="31"/>
        <v>documentary</v>
      </c>
      <c r="S323" s="10">
        <f t="shared" ref="S323:S386" si="34">(J323/86400)+25569+(-5/24)</f>
        <v>42647.238263888888</v>
      </c>
      <c r="T323" s="11">
        <f t="shared" ref="T323:T386" si="35">IF(F323="live", "", (I323/86400)+25569+(-5/24))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2"/>
        <v>145.04</v>
      </c>
      <c r="Q324" t="str">
        <f t="shared" si="33"/>
        <v>film &amp; video</v>
      </c>
      <c r="R324" t="str">
        <f t="shared" si="31"/>
        <v>documentary</v>
      </c>
      <c r="S324" s="10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2"/>
        <v>114.58</v>
      </c>
      <c r="Q325" t="str">
        <f t="shared" si="33"/>
        <v>film &amp; video</v>
      </c>
      <c r="R325" t="str">
        <f t="shared" si="31"/>
        <v>documentary</v>
      </c>
      <c r="S325" s="10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2"/>
        <v>105.31</v>
      </c>
      <c r="Q326" t="str">
        <f t="shared" si="33"/>
        <v>film &amp; video</v>
      </c>
      <c r="R326" t="str">
        <f t="shared" si="31"/>
        <v>documentary</v>
      </c>
      <c r="S326" s="10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2"/>
        <v>70.92</v>
      </c>
      <c r="Q327" t="str">
        <f t="shared" si="33"/>
        <v>film &amp; video</v>
      </c>
      <c r="R327" t="str">
        <f t="shared" si="31"/>
        <v>documentary</v>
      </c>
      <c r="S327" s="10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2"/>
        <v>147.16999999999999</v>
      </c>
      <c r="Q328" t="str">
        <f t="shared" si="33"/>
        <v>film &amp; video</v>
      </c>
      <c r="R328" t="str">
        <f t="shared" si="31"/>
        <v>documentary</v>
      </c>
      <c r="S328" s="10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2"/>
        <v>160.47</v>
      </c>
      <c r="Q329" t="str">
        <f t="shared" si="33"/>
        <v>film &amp; video</v>
      </c>
      <c r="R329" t="str">
        <f t="shared" si="31"/>
        <v>documentary</v>
      </c>
      <c r="S329" s="10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2"/>
        <v>156.04</v>
      </c>
      <c r="Q330" t="str">
        <f t="shared" si="33"/>
        <v>film &amp; video</v>
      </c>
      <c r="R330" t="str">
        <f t="shared" si="31"/>
        <v>documentary</v>
      </c>
      <c r="S330" s="10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2"/>
        <v>63.17</v>
      </c>
      <c r="Q331" t="str">
        <f t="shared" si="33"/>
        <v>film &amp; video</v>
      </c>
      <c r="R331" t="str">
        <f t="shared" si="31"/>
        <v>documentary</v>
      </c>
      <c r="S331" s="10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2"/>
        <v>104.82</v>
      </c>
      <c r="Q332" t="str">
        <f t="shared" si="33"/>
        <v>film &amp; video</v>
      </c>
      <c r="R332" t="str">
        <f t="shared" si="31"/>
        <v>documentary</v>
      </c>
      <c r="S332" s="10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2"/>
        <v>97.35</v>
      </c>
      <c r="Q333" t="str">
        <f t="shared" si="33"/>
        <v>film &amp; video</v>
      </c>
      <c r="R333" t="str">
        <f t="shared" si="31"/>
        <v>documentary</v>
      </c>
      <c r="S333" s="10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2"/>
        <v>203.63</v>
      </c>
      <c r="Q334" t="str">
        <f t="shared" si="33"/>
        <v>film &amp; video</v>
      </c>
      <c r="R334" t="str">
        <f t="shared" si="31"/>
        <v>documentary</v>
      </c>
      <c r="S334" s="10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2"/>
        <v>188.31</v>
      </c>
      <c r="Q335" t="str">
        <f t="shared" si="33"/>
        <v>film &amp; video</v>
      </c>
      <c r="R335" t="str">
        <f t="shared" si="31"/>
        <v>documentary</v>
      </c>
      <c r="S335" s="10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2"/>
        <v>146.65</v>
      </c>
      <c r="Q336" t="str">
        <f t="shared" si="33"/>
        <v>film &amp; video</v>
      </c>
      <c r="R336" t="str">
        <f t="shared" si="31"/>
        <v>documentary</v>
      </c>
      <c r="S336" s="10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2"/>
        <v>109.18</v>
      </c>
      <c r="Q337" t="str">
        <f t="shared" si="33"/>
        <v>film &amp; video</v>
      </c>
      <c r="R337" t="str">
        <f t="shared" si="31"/>
        <v>documentary</v>
      </c>
      <c r="S337" s="10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2"/>
        <v>59.24</v>
      </c>
      <c r="Q338" t="str">
        <f t="shared" si="33"/>
        <v>film &amp; video</v>
      </c>
      <c r="R338" t="str">
        <f t="shared" si="31"/>
        <v>documentary</v>
      </c>
      <c r="S338" s="10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2"/>
        <v>97.9</v>
      </c>
      <c r="Q339" t="str">
        <f t="shared" si="33"/>
        <v>film &amp; video</v>
      </c>
      <c r="R339" t="str">
        <f t="shared" si="31"/>
        <v>documentary</v>
      </c>
      <c r="S339" s="10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2"/>
        <v>70</v>
      </c>
      <c r="Q340" t="str">
        <f t="shared" si="33"/>
        <v>film &amp; video</v>
      </c>
      <c r="R340" t="str">
        <f t="shared" si="31"/>
        <v>documentary</v>
      </c>
      <c r="S340" s="10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2"/>
        <v>72.86</v>
      </c>
      <c r="Q341" t="str">
        <f t="shared" si="33"/>
        <v>film &amp; video</v>
      </c>
      <c r="R341" t="str">
        <f t="shared" si="31"/>
        <v>documentary</v>
      </c>
      <c r="S341" s="10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2"/>
        <v>146.34</v>
      </c>
      <c r="Q342" t="str">
        <f t="shared" si="33"/>
        <v>film &amp; video</v>
      </c>
      <c r="R342" t="str">
        <f t="shared" si="31"/>
        <v>documentary</v>
      </c>
      <c r="S342" s="10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2"/>
        <v>67.900000000000006</v>
      </c>
      <c r="Q343" t="str">
        <f t="shared" si="33"/>
        <v>film &amp; video</v>
      </c>
      <c r="R343" t="str">
        <f t="shared" si="31"/>
        <v>documentary</v>
      </c>
      <c r="S343" s="10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2"/>
        <v>169.85</v>
      </c>
      <c r="Q344" t="str">
        <f t="shared" si="33"/>
        <v>film &amp; video</v>
      </c>
      <c r="R344" t="str">
        <f t="shared" si="31"/>
        <v>documentary</v>
      </c>
      <c r="S344" s="10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2"/>
        <v>58.41</v>
      </c>
      <c r="Q345" t="str">
        <f t="shared" si="33"/>
        <v>film &amp; video</v>
      </c>
      <c r="R345" t="str">
        <f t="shared" si="31"/>
        <v>documentary</v>
      </c>
      <c r="S345" s="10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2"/>
        <v>119.99</v>
      </c>
      <c r="Q346" t="str">
        <f t="shared" si="33"/>
        <v>film &amp; video</v>
      </c>
      <c r="R346" t="str">
        <f t="shared" si="31"/>
        <v>documentary</v>
      </c>
      <c r="S346" s="10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2"/>
        <v>99.86</v>
      </c>
      <c r="Q347" t="str">
        <f t="shared" si="33"/>
        <v>film &amp; video</v>
      </c>
      <c r="R347" t="str">
        <f t="shared" si="31"/>
        <v>documentary</v>
      </c>
      <c r="S347" s="10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2"/>
        <v>90.57</v>
      </c>
      <c r="Q348" t="str">
        <f t="shared" si="33"/>
        <v>film &amp; video</v>
      </c>
      <c r="R348" t="str">
        <f t="shared" si="31"/>
        <v>documentary</v>
      </c>
      <c r="S348" s="10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2"/>
        <v>117.77</v>
      </c>
      <c r="Q349" t="str">
        <f t="shared" si="33"/>
        <v>film &amp; video</v>
      </c>
      <c r="R349" t="str">
        <f t="shared" si="31"/>
        <v>documentary</v>
      </c>
      <c r="S349" s="10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2"/>
        <v>86.55</v>
      </c>
      <c r="Q350" t="str">
        <f t="shared" si="33"/>
        <v>film &amp; video</v>
      </c>
      <c r="R350" t="str">
        <f t="shared" si="31"/>
        <v>documentary</v>
      </c>
      <c r="S350" s="10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2"/>
        <v>71.89</v>
      </c>
      <c r="Q351" t="str">
        <f t="shared" si="33"/>
        <v>film &amp; video</v>
      </c>
      <c r="R351" t="str">
        <f t="shared" si="31"/>
        <v>documentary</v>
      </c>
      <c r="S351" s="10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2"/>
        <v>129.81</v>
      </c>
      <c r="Q352" t="str">
        <f t="shared" si="33"/>
        <v>film &amp; video</v>
      </c>
      <c r="R352" t="str">
        <f t="shared" si="31"/>
        <v>documentary</v>
      </c>
      <c r="S352" s="10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2"/>
        <v>44.91</v>
      </c>
      <c r="Q353" t="str">
        <f t="shared" si="33"/>
        <v>film &amp; video</v>
      </c>
      <c r="R353" t="str">
        <f t="shared" si="31"/>
        <v>documentary</v>
      </c>
      <c r="S353" s="10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2"/>
        <v>40.75</v>
      </c>
      <c r="Q354" t="str">
        <f t="shared" si="33"/>
        <v>film &amp; video</v>
      </c>
      <c r="R354" t="str">
        <f t="shared" si="31"/>
        <v>documentary</v>
      </c>
      <c r="S354" s="10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2"/>
        <v>103.52</v>
      </c>
      <c r="Q355" t="str">
        <f t="shared" si="33"/>
        <v>film &amp; video</v>
      </c>
      <c r="R355" t="str">
        <f t="shared" si="31"/>
        <v>documentary</v>
      </c>
      <c r="S355" s="10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2"/>
        <v>125.44</v>
      </c>
      <c r="Q356" t="str">
        <f t="shared" si="33"/>
        <v>film &amp; video</v>
      </c>
      <c r="R356" t="str">
        <f t="shared" si="31"/>
        <v>documentary</v>
      </c>
      <c r="S356" s="10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2"/>
        <v>246.6</v>
      </c>
      <c r="Q357" t="str">
        <f t="shared" si="33"/>
        <v>film &amp; video</v>
      </c>
      <c r="R357" t="str">
        <f t="shared" si="31"/>
        <v>documentary</v>
      </c>
      <c r="S357" s="10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2"/>
        <v>79.400000000000006</v>
      </c>
      <c r="Q358" t="str">
        <f t="shared" si="33"/>
        <v>film &amp; video</v>
      </c>
      <c r="R358" t="str">
        <f t="shared" si="31"/>
        <v>documentary</v>
      </c>
      <c r="S358" s="10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2"/>
        <v>86.13</v>
      </c>
      <c r="Q359" t="str">
        <f t="shared" si="33"/>
        <v>film &amp; video</v>
      </c>
      <c r="R359" t="str">
        <f t="shared" si="31"/>
        <v>documentary</v>
      </c>
      <c r="S359" s="10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2"/>
        <v>193.04</v>
      </c>
      <c r="Q360" t="str">
        <f t="shared" si="33"/>
        <v>film &amp; video</v>
      </c>
      <c r="R360" t="str">
        <f t="shared" si="31"/>
        <v>documentary</v>
      </c>
      <c r="S360" s="10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2"/>
        <v>84.02</v>
      </c>
      <c r="Q361" t="str">
        <f t="shared" si="33"/>
        <v>film &amp; video</v>
      </c>
      <c r="R361" t="str">
        <f t="shared" si="31"/>
        <v>documentary</v>
      </c>
      <c r="S361" s="10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2"/>
        <v>139.82</v>
      </c>
      <c r="Q362" t="str">
        <f t="shared" si="33"/>
        <v>film &amp; video</v>
      </c>
      <c r="R362" t="str">
        <f t="shared" si="31"/>
        <v>documentary</v>
      </c>
      <c r="S362" s="10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2"/>
        <v>109.82</v>
      </c>
      <c r="Q363" t="str">
        <f t="shared" si="33"/>
        <v>film &amp; video</v>
      </c>
      <c r="R363" t="str">
        <f t="shared" si="31"/>
        <v>documentary</v>
      </c>
      <c r="S363" s="10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2"/>
        <v>139.53</v>
      </c>
      <c r="Q364" t="str">
        <f t="shared" si="33"/>
        <v>film &amp; video</v>
      </c>
      <c r="R364" t="str">
        <f t="shared" si="31"/>
        <v>documentary</v>
      </c>
      <c r="S364" s="10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2"/>
        <v>347.84</v>
      </c>
      <c r="Q365" t="str">
        <f t="shared" si="33"/>
        <v>film &amp; video</v>
      </c>
      <c r="R365" t="str">
        <f t="shared" si="31"/>
        <v>documentary</v>
      </c>
      <c r="S365" s="10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2"/>
        <v>68.239999999999995</v>
      </c>
      <c r="Q366" t="str">
        <f t="shared" si="33"/>
        <v>film &amp; video</v>
      </c>
      <c r="R366" t="str">
        <f t="shared" si="31"/>
        <v>documentary</v>
      </c>
      <c r="S366" s="10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2"/>
        <v>239.93</v>
      </c>
      <c r="Q367" t="str">
        <f t="shared" si="33"/>
        <v>film &amp; video</v>
      </c>
      <c r="R367" t="str">
        <f t="shared" si="31"/>
        <v>documentary</v>
      </c>
      <c r="S367" s="10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2"/>
        <v>287.31</v>
      </c>
      <c r="Q368" t="str">
        <f t="shared" si="33"/>
        <v>film &amp; video</v>
      </c>
      <c r="R368" t="str">
        <f t="shared" si="31"/>
        <v>documentary</v>
      </c>
      <c r="S368" s="10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2"/>
        <v>86.84</v>
      </c>
      <c r="Q369" t="str">
        <f t="shared" si="33"/>
        <v>film &amp; video</v>
      </c>
      <c r="R369" t="str">
        <f t="shared" si="31"/>
        <v>documentary</v>
      </c>
      <c r="S369" s="10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2"/>
        <v>81.84</v>
      </c>
      <c r="Q370" t="str">
        <f t="shared" si="33"/>
        <v>film &amp; video</v>
      </c>
      <c r="R370" t="str">
        <f t="shared" si="31"/>
        <v>documentary</v>
      </c>
      <c r="S370" s="10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2"/>
        <v>42.87</v>
      </c>
      <c r="Q371" t="str">
        <f t="shared" si="33"/>
        <v>film &amp; video</v>
      </c>
      <c r="R371" t="str">
        <f t="shared" si="31"/>
        <v>documentary</v>
      </c>
      <c r="S371" s="10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2"/>
        <v>709.41</v>
      </c>
      <c r="Q372" t="str">
        <f t="shared" si="33"/>
        <v>film &amp; video</v>
      </c>
      <c r="R372" t="str">
        <f t="shared" si="31"/>
        <v>documentary</v>
      </c>
      <c r="S372" s="10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2"/>
        <v>161.25</v>
      </c>
      <c r="Q373" t="str">
        <f t="shared" si="33"/>
        <v>film &amp; video</v>
      </c>
      <c r="R373" t="str">
        <f t="shared" si="31"/>
        <v>documentary</v>
      </c>
      <c r="S373" s="10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2"/>
        <v>41.77</v>
      </c>
      <c r="Q374" t="str">
        <f t="shared" si="33"/>
        <v>film &amp; video</v>
      </c>
      <c r="R374" t="str">
        <f t="shared" si="31"/>
        <v>documentary</v>
      </c>
      <c r="S374" s="10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2"/>
        <v>89.88</v>
      </c>
      <c r="Q375" t="str">
        <f t="shared" si="33"/>
        <v>film &amp; video</v>
      </c>
      <c r="R375" t="str">
        <f t="shared" si="31"/>
        <v>documentary</v>
      </c>
      <c r="S375" s="10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2"/>
        <v>45.05</v>
      </c>
      <c r="Q376" t="str">
        <f t="shared" si="33"/>
        <v>film &amp; video</v>
      </c>
      <c r="R376" t="str">
        <f t="shared" si="31"/>
        <v>documentary</v>
      </c>
      <c r="S376" s="10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2"/>
        <v>42.85</v>
      </c>
      <c r="Q377" t="str">
        <f t="shared" si="33"/>
        <v>film &amp; video</v>
      </c>
      <c r="R377" t="str">
        <f t="shared" si="31"/>
        <v>documentary</v>
      </c>
      <c r="S377" s="10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2"/>
        <v>54.08</v>
      </c>
      <c r="Q378" t="str">
        <f t="shared" si="33"/>
        <v>film &amp; video</v>
      </c>
      <c r="R378" t="str">
        <f t="shared" si="31"/>
        <v>documentary</v>
      </c>
      <c r="S378" s="10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2"/>
        <v>103.21</v>
      </c>
      <c r="Q379" t="str">
        <f t="shared" si="33"/>
        <v>film &amp; video</v>
      </c>
      <c r="R379" t="str">
        <f t="shared" si="31"/>
        <v>documentary</v>
      </c>
      <c r="S379" s="10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2"/>
        <v>40.39</v>
      </c>
      <c r="Q380" t="str">
        <f t="shared" si="33"/>
        <v>film &amp; video</v>
      </c>
      <c r="R380" t="str">
        <f t="shared" si="31"/>
        <v>documentary</v>
      </c>
      <c r="S380" s="10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2"/>
        <v>116.85</v>
      </c>
      <c r="Q381" t="str">
        <f t="shared" si="33"/>
        <v>film &amp; video</v>
      </c>
      <c r="R381" t="str">
        <f t="shared" si="31"/>
        <v>documentary</v>
      </c>
      <c r="S381" s="10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2"/>
        <v>115.51</v>
      </c>
      <c r="Q382" t="str">
        <f t="shared" si="33"/>
        <v>film &amp; video</v>
      </c>
      <c r="R382" t="str">
        <f t="shared" si="31"/>
        <v>documentary</v>
      </c>
      <c r="S382" s="10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2"/>
        <v>104.31</v>
      </c>
      <c r="Q383" t="str">
        <f t="shared" si="33"/>
        <v>film &amp; video</v>
      </c>
      <c r="R383" t="str">
        <f t="shared" si="31"/>
        <v>documentary</v>
      </c>
      <c r="S383" s="10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2"/>
        <v>69.77</v>
      </c>
      <c r="Q384" t="str">
        <f t="shared" si="33"/>
        <v>film &amp; video</v>
      </c>
      <c r="R384" t="str">
        <f t="shared" si="31"/>
        <v>documentary</v>
      </c>
      <c r="S384" s="10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2"/>
        <v>43.02</v>
      </c>
      <c r="Q385" t="str">
        <f t="shared" si="33"/>
        <v>film &amp; video</v>
      </c>
      <c r="R385" t="str">
        <f t="shared" si="31"/>
        <v>documentary</v>
      </c>
      <c r="S385" s="10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si="32"/>
        <v>58.54</v>
      </c>
      <c r="Q386" t="str">
        <f t="shared" si="33"/>
        <v>film &amp; video</v>
      </c>
      <c r="R386" t="str">
        <f t="shared" ref="R386:R449" si="37">RIGHT(N386,LEN(N386)-FIND("/",N386,1))</f>
        <v>documentary</v>
      </c>
      <c r="S386" s="10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ref="P387:P450" si="38">IF(E387&gt;0, ROUNDDOWN(E387/L387, 2),0)</f>
        <v>111.79</v>
      </c>
      <c r="Q387" t="str">
        <f t="shared" ref="Q387:Q450" si="39">LEFT(N387,FIND("/",N387,1)-1)</f>
        <v>film &amp; video</v>
      </c>
      <c r="R387" t="str">
        <f t="shared" si="37"/>
        <v>documentary</v>
      </c>
      <c r="S387" s="10">
        <f t="shared" ref="S387:S450" si="40">(J387/86400)+25569+(-5/24)</f>
        <v>41934.376168981478</v>
      </c>
      <c r="T387" s="11">
        <f t="shared" ref="T387:T450" si="41">IF(F387="live", "", (I387/86400)+25569+(-5/24))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8"/>
        <v>46.23</v>
      </c>
      <c r="Q388" t="str">
        <f t="shared" si="39"/>
        <v>film &amp; video</v>
      </c>
      <c r="R388" t="str">
        <f t="shared" si="37"/>
        <v>documentary</v>
      </c>
      <c r="S388" s="10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8"/>
        <v>144.69</v>
      </c>
      <c r="Q389" t="str">
        <f t="shared" si="39"/>
        <v>film &amp; video</v>
      </c>
      <c r="R389" t="str">
        <f t="shared" si="37"/>
        <v>documentary</v>
      </c>
      <c r="S389" s="10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8"/>
        <v>88.84</v>
      </c>
      <c r="Q390" t="str">
        <f t="shared" si="39"/>
        <v>film &amp; video</v>
      </c>
      <c r="R390" t="str">
        <f t="shared" si="37"/>
        <v>documentary</v>
      </c>
      <c r="S390" s="10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8"/>
        <v>81.75</v>
      </c>
      <c r="Q391" t="str">
        <f t="shared" si="39"/>
        <v>film &amp; video</v>
      </c>
      <c r="R391" t="str">
        <f t="shared" si="37"/>
        <v>documentary</v>
      </c>
      <c r="S391" s="10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8"/>
        <v>71.42</v>
      </c>
      <c r="Q392" t="str">
        <f t="shared" si="39"/>
        <v>film &amp; video</v>
      </c>
      <c r="R392" t="str">
        <f t="shared" si="37"/>
        <v>documentary</v>
      </c>
      <c r="S392" s="10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8"/>
        <v>104.25</v>
      </c>
      <c r="Q393" t="str">
        <f t="shared" si="39"/>
        <v>film &amp; video</v>
      </c>
      <c r="R393" t="str">
        <f t="shared" si="37"/>
        <v>documentary</v>
      </c>
      <c r="S393" s="10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8"/>
        <v>90.61</v>
      </c>
      <c r="Q394" t="str">
        <f t="shared" si="39"/>
        <v>film &amp; video</v>
      </c>
      <c r="R394" t="str">
        <f t="shared" si="37"/>
        <v>documentary</v>
      </c>
      <c r="S394" s="10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8"/>
        <v>157.33000000000001</v>
      </c>
      <c r="Q395" t="str">
        <f t="shared" si="39"/>
        <v>film &amp; video</v>
      </c>
      <c r="R395" t="str">
        <f t="shared" si="37"/>
        <v>documentary</v>
      </c>
      <c r="S395" s="10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37"/>
        <v>documentary</v>
      </c>
      <c r="S396" s="10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8"/>
        <v>58.71</v>
      </c>
      <c r="Q397" t="str">
        <f t="shared" si="39"/>
        <v>film &amp; video</v>
      </c>
      <c r="R397" t="str">
        <f t="shared" si="37"/>
        <v>documentary</v>
      </c>
      <c r="S397" s="10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8"/>
        <v>81.63</v>
      </c>
      <c r="Q398" t="str">
        <f t="shared" si="39"/>
        <v>film &amp; video</v>
      </c>
      <c r="R398" t="str">
        <f t="shared" si="37"/>
        <v>documentary</v>
      </c>
      <c r="S398" s="10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8"/>
        <v>56.46</v>
      </c>
      <c r="Q399" t="str">
        <f t="shared" si="39"/>
        <v>film &amp; video</v>
      </c>
      <c r="R399" t="str">
        <f t="shared" si="37"/>
        <v>documentary</v>
      </c>
      <c r="S399" s="10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8"/>
        <v>140.1</v>
      </c>
      <c r="Q400" t="str">
        <f t="shared" si="39"/>
        <v>film &amp; video</v>
      </c>
      <c r="R400" t="str">
        <f t="shared" si="37"/>
        <v>documentary</v>
      </c>
      <c r="S400" s="10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8"/>
        <v>224.85</v>
      </c>
      <c r="Q401" t="str">
        <f t="shared" si="39"/>
        <v>film &amp; video</v>
      </c>
      <c r="R401" t="str">
        <f t="shared" si="37"/>
        <v>documentary</v>
      </c>
      <c r="S401" s="10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8"/>
        <v>181.13</v>
      </c>
      <c r="Q402" t="str">
        <f t="shared" si="39"/>
        <v>film &amp; video</v>
      </c>
      <c r="R402" t="str">
        <f t="shared" si="37"/>
        <v>documentary</v>
      </c>
      <c r="S402" s="10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8"/>
        <v>711.04</v>
      </c>
      <c r="Q403" t="str">
        <f t="shared" si="39"/>
        <v>film &amp; video</v>
      </c>
      <c r="R403" t="str">
        <f t="shared" si="37"/>
        <v>documentary</v>
      </c>
      <c r="S403" s="10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8"/>
        <v>65.88</v>
      </c>
      <c r="Q404" t="str">
        <f t="shared" si="39"/>
        <v>film &amp; video</v>
      </c>
      <c r="R404" t="str">
        <f t="shared" si="37"/>
        <v>documentary</v>
      </c>
      <c r="S404" s="10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8"/>
        <v>75.180000000000007</v>
      </c>
      <c r="Q405" t="str">
        <f t="shared" si="39"/>
        <v>film &amp; video</v>
      </c>
      <c r="R405" t="str">
        <f t="shared" si="37"/>
        <v>documentary</v>
      </c>
      <c r="S405" s="10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8"/>
        <v>133.13999999999999</v>
      </c>
      <c r="Q406" t="str">
        <f t="shared" si="39"/>
        <v>film &amp; video</v>
      </c>
      <c r="R406" t="str">
        <f t="shared" si="37"/>
        <v>documentary</v>
      </c>
      <c r="S406" s="10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37"/>
        <v>documentary</v>
      </c>
      <c r="S407" s="10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8"/>
        <v>86.16</v>
      </c>
      <c r="Q408" t="str">
        <f t="shared" si="39"/>
        <v>film &amp; video</v>
      </c>
      <c r="R408" t="str">
        <f t="shared" si="37"/>
        <v>documentary</v>
      </c>
      <c r="S408" s="10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8"/>
        <v>92.31</v>
      </c>
      <c r="Q409" t="str">
        <f t="shared" si="39"/>
        <v>film &amp; video</v>
      </c>
      <c r="R409" t="str">
        <f t="shared" si="37"/>
        <v>documentary</v>
      </c>
      <c r="S409" s="10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8"/>
        <v>160.16</v>
      </c>
      <c r="Q410" t="str">
        <f t="shared" si="39"/>
        <v>film &amp; video</v>
      </c>
      <c r="R410" t="str">
        <f t="shared" si="37"/>
        <v>documentary</v>
      </c>
      <c r="S410" s="10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37"/>
        <v>documentary</v>
      </c>
      <c r="S411" s="10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8"/>
        <v>183.28</v>
      </c>
      <c r="Q412" t="str">
        <f t="shared" si="39"/>
        <v>film &amp; video</v>
      </c>
      <c r="R412" t="str">
        <f t="shared" si="37"/>
        <v>documentary</v>
      </c>
      <c r="S412" s="10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8"/>
        <v>125.78</v>
      </c>
      <c r="Q413" t="str">
        <f t="shared" si="39"/>
        <v>film &amp; video</v>
      </c>
      <c r="R413" t="str">
        <f t="shared" si="37"/>
        <v>documentary</v>
      </c>
      <c r="S413" s="10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8"/>
        <v>57.65</v>
      </c>
      <c r="Q414" t="str">
        <f t="shared" si="39"/>
        <v>film &amp; video</v>
      </c>
      <c r="R414" t="str">
        <f t="shared" si="37"/>
        <v>documentary</v>
      </c>
      <c r="S414" s="10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8"/>
        <v>78.66</v>
      </c>
      <c r="Q415" t="str">
        <f t="shared" si="39"/>
        <v>film &amp; video</v>
      </c>
      <c r="R415" t="str">
        <f t="shared" si="37"/>
        <v>documentary</v>
      </c>
      <c r="S415" s="10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8"/>
        <v>91.48</v>
      </c>
      <c r="Q416" t="str">
        <f t="shared" si="39"/>
        <v>film &amp; video</v>
      </c>
      <c r="R416" t="str">
        <f t="shared" si="37"/>
        <v>documentary</v>
      </c>
      <c r="S416" s="10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8"/>
        <v>68.09</v>
      </c>
      <c r="Q417" t="str">
        <f t="shared" si="39"/>
        <v>film &amp; video</v>
      </c>
      <c r="R417" t="str">
        <f t="shared" si="37"/>
        <v>documentary</v>
      </c>
      <c r="S417" s="10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8"/>
        <v>48.08</v>
      </c>
      <c r="Q418" t="str">
        <f t="shared" si="39"/>
        <v>film &amp; video</v>
      </c>
      <c r="R418" t="str">
        <f t="shared" si="37"/>
        <v>documentary</v>
      </c>
      <c r="S418" s="10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8"/>
        <v>202.42</v>
      </c>
      <c r="Q419" t="str">
        <f t="shared" si="39"/>
        <v>film &amp; video</v>
      </c>
      <c r="R419" t="str">
        <f t="shared" si="37"/>
        <v>documentary</v>
      </c>
      <c r="S419" s="10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37"/>
        <v>documentary</v>
      </c>
      <c r="S420" s="10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8"/>
        <v>110.06</v>
      </c>
      <c r="Q421" t="str">
        <f t="shared" si="39"/>
        <v>film &amp; video</v>
      </c>
      <c r="R421" t="str">
        <f t="shared" si="37"/>
        <v>documentary</v>
      </c>
      <c r="S421" s="10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8"/>
        <v>4.83</v>
      </c>
      <c r="Q422" t="str">
        <f t="shared" si="39"/>
        <v>film &amp; video</v>
      </c>
      <c r="R422" t="str">
        <f t="shared" si="37"/>
        <v>animation</v>
      </c>
      <c r="S422" s="10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8"/>
        <v>50.16</v>
      </c>
      <c r="Q423" t="str">
        <f t="shared" si="39"/>
        <v>film &amp; video</v>
      </c>
      <c r="R423" t="str">
        <f t="shared" si="37"/>
        <v>animation</v>
      </c>
      <c r="S423" s="10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8"/>
        <v>35.83</v>
      </c>
      <c r="Q424" t="str">
        <f t="shared" si="39"/>
        <v>film &amp; video</v>
      </c>
      <c r="R424" t="str">
        <f t="shared" si="37"/>
        <v>animation</v>
      </c>
      <c r="S424" s="10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8"/>
        <v>11.76</v>
      </c>
      <c r="Q425" t="str">
        <f t="shared" si="39"/>
        <v>film &amp; video</v>
      </c>
      <c r="R425" t="str">
        <f t="shared" si="37"/>
        <v>animation</v>
      </c>
      <c r="S425" s="10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37"/>
        <v>animation</v>
      </c>
      <c r="S426" s="10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8"/>
        <v>3</v>
      </c>
      <c r="Q427" t="str">
        <f t="shared" si="39"/>
        <v>film &amp; video</v>
      </c>
      <c r="R427" t="str">
        <f t="shared" si="37"/>
        <v>animation</v>
      </c>
      <c r="S427" s="10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8"/>
        <v>16.62</v>
      </c>
      <c r="Q428" t="str">
        <f t="shared" si="39"/>
        <v>film &amp; video</v>
      </c>
      <c r="R428" t="str">
        <f t="shared" si="37"/>
        <v>animation</v>
      </c>
      <c r="S428" s="10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38"/>
        <v>0</v>
      </c>
      <c r="Q429" t="str">
        <f t="shared" si="39"/>
        <v>film &amp; video</v>
      </c>
      <c r="R429" t="str">
        <f t="shared" si="37"/>
        <v>animation</v>
      </c>
      <c r="S429" s="10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37"/>
        <v>animation</v>
      </c>
      <c r="S430" s="10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38"/>
        <v>0</v>
      </c>
      <c r="Q431" t="str">
        <f t="shared" si="39"/>
        <v>film &amp; video</v>
      </c>
      <c r="R431" t="str">
        <f t="shared" si="37"/>
        <v>animation</v>
      </c>
      <c r="S431" s="10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8"/>
        <v>4.8</v>
      </c>
      <c r="Q432" t="str">
        <f t="shared" si="39"/>
        <v>film &amp; video</v>
      </c>
      <c r="R432" t="str">
        <f t="shared" si="37"/>
        <v>animation</v>
      </c>
      <c r="S432" s="10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8"/>
        <v>51.87</v>
      </c>
      <c r="Q433" t="str">
        <f t="shared" si="39"/>
        <v>film &amp; video</v>
      </c>
      <c r="R433" t="str">
        <f t="shared" si="37"/>
        <v>animation</v>
      </c>
      <c r="S433" s="10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37"/>
        <v>animation</v>
      </c>
      <c r="S434" s="10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38"/>
        <v>0</v>
      </c>
      <c r="Q435" t="str">
        <f t="shared" si="39"/>
        <v>film &amp; video</v>
      </c>
      <c r="R435" t="str">
        <f t="shared" si="37"/>
        <v>animation</v>
      </c>
      <c r="S435" s="10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8"/>
        <v>62.5</v>
      </c>
      <c r="Q436" t="str">
        <f t="shared" si="39"/>
        <v>film &amp; video</v>
      </c>
      <c r="R436" t="str">
        <f t="shared" si="37"/>
        <v>animation</v>
      </c>
      <c r="S436" s="10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37"/>
        <v>animation</v>
      </c>
      <c r="S437" s="10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38"/>
        <v>0</v>
      </c>
      <c r="Q438" t="str">
        <f t="shared" si="39"/>
        <v>film &amp; video</v>
      </c>
      <c r="R438" t="str">
        <f t="shared" si="37"/>
        <v>animation</v>
      </c>
      <c r="S438" s="10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38"/>
        <v>0</v>
      </c>
      <c r="Q439" t="str">
        <f t="shared" si="39"/>
        <v>film &amp; video</v>
      </c>
      <c r="R439" t="str">
        <f t="shared" si="37"/>
        <v>animation</v>
      </c>
      <c r="S439" s="10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8"/>
        <v>170.54</v>
      </c>
      <c r="Q440" t="str">
        <f t="shared" si="39"/>
        <v>film &amp; video</v>
      </c>
      <c r="R440" t="str">
        <f t="shared" si="37"/>
        <v>animation</v>
      </c>
      <c r="S440" s="10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38"/>
        <v>0</v>
      </c>
      <c r="Q441" t="str">
        <f t="shared" si="39"/>
        <v>film &amp; video</v>
      </c>
      <c r="R441" t="str">
        <f t="shared" si="37"/>
        <v>animation</v>
      </c>
      <c r="S441" s="10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8"/>
        <v>5</v>
      </c>
      <c r="Q442" t="str">
        <f t="shared" si="39"/>
        <v>film &amp; video</v>
      </c>
      <c r="R442" t="str">
        <f t="shared" si="37"/>
        <v>animation</v>
      </c>
      <c r="S442" s="10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38"/>
        <v>0</v>
      </c>
      <c r="Q443" t="str">
        <f t="shared" si="39"/>
        <v>film &amp; video</v>
      </c>
      <c r="R443" t="str">
        <f t="shared" si="37"/>
        <v>animation</v>
      </c>
      <c r="S443" s="10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8"/>
        <v>393.58</v>
      </c>
      <c r="Q444" t="str">
        <f t="shared" si="39"/>
        <v>film &amp; video</v>
      </c>
      <c r="R444" t="str">
        <f t="shared" si="37"/>
        <v>animation</v>
      </c>
      <c r="S444" s="10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8"/>
        <v>5</v>
      </c>
      <c r="Q445" t="str">
        <f t="shared" si="39"/>
        <v>film &amp; video</v>
      </c>
      <c r="R445" t="str">
        <f t="shared" si="37"/>
        <v>animation</v>
      </c>
      <c r="S445" s="10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8"/>
        <v>50</v>
      </c>
      <c r="Q446" t="str">
        <f t="shared" si="39"/>
        <v>film &amp; video</v>
      </c>
      <c r="R446" t="str">
        <f t="shared" si="37"/>
        <v>animation</v>
      </c>
      <c r="S446" s="10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37"/>
        <v>animation</v>
      </c>
      <c r="S447" s="10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8"/>
        <v>47.87</v>
      </c>
      <c r="Q448" t="str">
        <f t="shared" si="39"/>
        <v>film &amp; video</v>
      </c>
      <c r="R448" t="str">
        <f t="shared" si="37"/>
        <v>animation</v>
      </c>
      <c r="S448" s="10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37"/>
        <v>animation</v>
      </c>
      <c r="S449" s="10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2">E450/D450</f>
        <v>3.2804E-2</v>
      </c>
      <c r="P450" s="6">
        <f t="shared" si="38"/>
        <v>20.5</v>
      </c>
      <c r="Q450" t="str">
        <f t="shared" si="39"/>
        <v>film &amp; video</v>
      </c>
      <c r="R450" t="str">
        <f t="shared" ref="R450:R513" si="43">RIGHT(N450,LEN(N450)-FIND("/",N450,1))</f>
        <v>animation</v>
      </c>
      <c r="S450" s="10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2"/>
        <v>2.2499999999999999E-2</v>
      </c>
      <c r="P451" s="6">
        <f t="shared" ref="P451:P514" si="44">IF(E451&gt;0, ROUNDDOWN(E451/L451, 2),0)</f>
        <v>9</v>
      </c>
      <c r="Q451" t="str">
        <f t="shared" ref="Q451:Q514" si="45">LEFT(N451,FIND("/",N451,1)-1)</f>
        <v>film &amp; video</v>
      </c>
      <c r="R451" t="str">
        <f t="shared" si="43"/>
        <v>animation</v>
      </c>
      <c r="S451" s="10">
        <f t="shared" ref="S451:S514" si="46">(J451/86400)+25569+(-5/24)</f>
        <v>41534.359780092593</v>
      </c>
      <c r="T451" s="11">
        <f t="shared" ref="T451:T514" si="47">IF(F451="live", "", (I451/86400)+25569+(-5/24))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4"/>
        <v>56.57</v>
      </c>
      <c r="Q452" t="str">
        <f t="shared" si="45"/>
        <v>film &amp; video</v>
      </c>
      <c r="R452" t="str">
        <f t="shared" si="43"/>
        <v>animation</v>
      </c>
      <c r="S452" s="10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>
        <f t="shared" si="44"/>
        <v>0</v>
      </c>
      <c r="Q453" t="str">
        <f t="shared" si="45"/>
        <v>film &amp; video</v>
      </c>
      <c r="R453" t="str">
        <f t="shared" si="43"/>
        <v>animation</v>
      </c>
      <c r="S453" s="10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4"/>
        <v>40</v>
      </c>
      <c r="Q454" t="str">
        <f t="shared" si="45"/>
        <v>film &amp; video</v>
      </c>
      <c r="R454" t="str">
        <f t="shared" si="43"/>
        <v>animation</v>
      </c>
      <c r="S454" s="10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3"/>
        <v>animation</v>
      </c>
      <c r="S455" s="10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3"/>
        <v>animation</v>
      </c>
      <c r="S456" s="10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3"/>
        <v>animation</v>
      </c>
      <c r="S457" s="10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4"/>
        <v>20.329999999999998</v>
      </c>
      <c r="Q458" t="str">
        <f t="shared" si="45"/>
        <v>film &amp; video</v>
      </c>
      <c r="R458" t="str">
        <f t="shared" si="43"/>
        <v>animation</v>
      </c>
      <c r="S458" s="10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>
        <f t="shared" si="44"/>
        <v>0</v>
      </c>
      <c r="Q459" t="str">
        <f t="shared" si="45"/>
        <v>film &amp; video</v>
      </c>
      <c r="R459" t="str">
        <f t="shared" si="43"/>
        <v>animation</v>
      </c>
      <c r="S459" s="10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4"/>
        <v>16.75</v>
      </c>
      <c r="Q460" t="str">
        <f t="shared" si="45"/>
        <v>film &amp; video</v>
      </c>
      <c r="R460" t="str">
        <f t="shared" si="43"/>
        <v>animation</v>
      </c>
      <c r="S460" s="10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3"/>
        <v>animation</v>
      </c>
      <c r="S461" s="10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3"/>
        <v>animation</v>
      </c>
      <c r="S462" s="10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>
        <f t="shared" si="44"/>
        <v>0</v>
      </c>
      <c r="Q463" t="str">
        <f t="shared" si="45"/>
        <v>film &amp; video</v>
      </c>
      <c r="R463" t="str">
        <f t="shared" si="43"/>
        <v>animation</v>
      </c>
      <c r="S463" s="10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>
        <f t="shared" si="44"/>
        <v>0</v>
      </c>
      <c r="Q464" t="str">
        <f t="shared" si="45"/>
        <v>film &amp; video</v>
      </c>
      <c r="R464" t="str">
        <f t="shared" si="43"/>
        <v>animation</v>
      </c>
      <c r="S464" s="10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4"/>
        <v>113.63</v>
      </c>
      <c r="Q465" t="str">
        <f t="shared" si="45"/>
        <v>film &amp; video</v>
      </c>
      <c r="R465" t="str">
        <f t="shared" si="43"/>
        <v>animation</v>
      </c>
      <c r="S465" s="10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3"/>
        <v>animation</v>
      </c>
      <c r="S466" s="10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3"/>
        <v>animation</v>
      </c>
      <c r="S467" s="10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3"/>
        <v>animation</v>
      </c>
      <c r="S468" s="10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4"/>
        <v>110.64</v>
      </c>
      <c r="Q469" t="str">
        <f t="shared" si="45"/>
        <v>film &amp; video</v>
      </c>
      <c r="R469" t="str">
        <f t="shared" si="43"/>
        <v>animation</v>
      </c>
      <c r="S469" s="10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>
        <f t="shared" si="44"/>
        <v>0</v>
      </c>
      <c r="Q470" t="str">
        <f t="shared" si="45"/>
        <v>film &amp; video</v>
      </c>
      <c r="R470" t="str">
        <f t="shared" si="43"/>
        <v>animation</v>
      </c>
      <c r="S470" s="10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>
        <f t="shared" si="44"/>
        <v>0</v>
      </c>
      <c r="Q471" t="str">
        <f t="shared" si="45"/>
        <v>film &amp; video</v>
      </c>
      <c r="R471" t="str">
        <f t="shared" si="43"/>
        <v>animation</v>
      </c>
      <c r="S471" s="10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3"/>
        <v>animation</v>
      </c>
      <c r="S472" s="10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4"/>
        <v>38.47</v>
      </c>
      <c r="Q473" t="str">
        <f t="shared" si="45"/>
        <v>film &amp; video</v>
      </c>
      <c r="R473" t="str">
        <f t="shared" si="43"/>
        <v>animation</v>
      </c>
      <c r="S473" s="10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3"/>
        <v>animation</v>
      </c>
      <c r="S474" s="10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3"/>
        <v>animation</v>
      </c>
      <c r="S475" s="10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3"/>
        <v>animation</v>
      </c>
      <c r="S476" s="10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>
        <f t="shared" si="44"/>
        <v>0</v>
      </c>
      <c r="Q477" t="str">
        <f t="shared" si="45"/>
        <v>film &amp; video</v>
      </c>
      <c r="R477" t="str">
        <f t="shared" si="43"/>
        <v>animation</v>
      </c>
      <c r="S477" s="10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4"/>
        <v>39.56</v>
      </c>
      <c r="Q478" t="str">
        <f t="shared" si="45"/>
        <v>film &amp; video</v>
      </c>
      <c r="R478" t="str">
        <f t="shared" si="43"/>
        <v>animation</v>
      </c>
      <c r="S478" s="10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>
        <f t="shared" si="44"/>
        <v>0</v>
      </c>
      <c r="Q479" t="str">
        <f t="shared" si="45"/>
        <v>film &amp; video</v>
      </c>
      <c r="R479" t="str">
        <f t="shared" si="43"/>
        <v>animation</v>
      </c>
      <c r="S479" s="10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>
        <f t="shared" si="44"/>
        <v>0</v>
      </c>
      <c r="Q480" t="str">
        <f t="shared" si="45"/>
        <v>film &amp; video</v>
      </c>
      <c r="R480" t="str">
        <f t="shared" si="43"/>
        <v>animation</v>
      </c>
      <c r="S480" s="10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3"/>
        <v>animation</v>
      </c>
      <c r="S481" s="10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4"/>
        <v>55.45</v>
      </c>
      <c r="Q482" t="str">
        <f t="shared" si="45"/>
        <v>film &amp; video</v>
      </c>
      <c r="R482" t="str">
        <f t="shared" si="43"/>
        <v>animation</v>
      </c>
      <c r="S482" s="10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4"/>
        <v>87.14</v>
      </c>
      <c r="Q483" t="str">
        <f t="shared" si="45"/>
        <v>film &amp; video</v>
      </c>
      <c r="R483" t="str">
        <f t="shared" si="43"/>
        <v>animation</v>
      </c>
      <c r="S483" s="10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4"/>
        <v>10</v>
      </c>
      <c r="Q484" t="str">
        <f t="shared" si="45"/>
        <v>film &amp; video</v>
      </c>
      <c r="R484" t="str">
        <f t="shared" si="43"/>
        <v>animation</v>
      </c>
      <c r="S484" s="10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4"/>
        <v>51.22</v>
      </c>
      <c r="Q485" t="str">
        <f t="shared" si="45"/>
        <v>film &amp; video</v>
      </c>
      <c r="R485" t="str">
        <f t="shared" si="43"/>
        <v>animation</v>
      </c>
      <c r="S485" s="10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4"/>
        <v>13.54</v>
      </c>
      <c r="Q486" t="str">
        <f t="shared" si="45"/>
        <v>film &amp; video</v>
      </c>
      <c r="R486" t="str">
        <f t="shared" si="43"/>
        <v>animation</v>
      </c>
      <c r="S486" s="10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4"/>
        <v>66.52</v>
      </c>
      <c r="Q487" t="str">
        <f t="shared" si="45"/>
        <v>film &amp; video</v>
      </c>
      <c r="R487" t="str">
        <f t="shared" si="43"/>
        <v>animation</v>
      </c>
      <c r="S487" s="10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3"/>
        <v>animation</v>
      </c>
      <c r="S488" s="10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>
        <f t="shared" si="44"/>
        <v>0</v>
      </c>
      <c r="Q489" t="str">
        <f t="shared" si="45"/>
        <v>film &amp; video</v>
      </c>
      <c r="R489" t="str">
        <f t="shared" si="43"/>
        <v>animation</v>
      </c>
      <c r="S489" s="10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>
        <f t="shared" si="44"/>
        <v>0</v>
      </c>
      <c r="Q490" t="str">
        <f t="shared" si="45"/>
        <v>film &amp; video</v>
      </c>
      <c r="R490" t="str">
        <f t="shared" si="43"/>
        <v>animation</v>
      </c>
      <c r="S490" s="10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4"/>
        <v>71.66</v>
      </c>
      <c r="Q491" t="str">
        <f t="shared" si="45"/>
        <v>film &amp; video</v>
      </c>
      <c r="R491" t="str">
        <f t="shared" si="43"/>
        <v>animation</v>
      </c>
      <c r="S491" s="10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>
        <f t="shared" si="44"/>
        <v>0</v>
      </c>
      <c r="Q492" t="str">
        <f t="shared" si="45"/>
        <v>film &amp; video</v>
      </c>
      <c r="R492" t="str">
        <f t="shared" si="43"/>
        <v>animation</v>
      </c>
      <c r="S492" s="10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>
        <f t="shared" si="44"/>
        <v>0</v>
      </c>
      <c r="Q493" t="str">
        <f t="shared" si="45"/>
        <v>film &amp; video</v>
      </c>
      <c r="R493" t="str">
        <f t="shared" si="43"/>
        <v>animation</v>
      </c>
      <c r="S493" s="10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>
        <f t="shared" si="44"/>
        <v>0</v>
      </c>
      <c r="Q494" t="str">
        <f t="shared" si="45"/>
        <v>film &amp; video</v>
      </c>
      <c r="R494" t="str">
        <f t="shared" si="43"/>
        <v>animation</v>
      </c>
      <c r="S494" s="10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>
        <f t="shared" si="44"/>
        <v>0</v>
      </c>
      <c r="Q495" t="str">
        <f t="shared" si="45"/>
        <v>film &amp; video</v>
      </c>
      <c r="R495" t="str">
        <f t="shared" si="43"/>
        <v>animation</v>
      </c>
      <c r="S495" s="10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4"/>
        <v>10.33</v>
      </c>
      <c r="Q496" t="str">
        <f t="shared" si="45"/>
        <v>film &amp; video</v>
      </c>
      <c r="R496" t="str">
        <f t="shared" si="43"/>
        <v>animation</v>
      </c>
      <c r="S496" s="10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>
        <f t="shared" si="44"/>
        <v>0</v>
      </c>
      <c r="Q497" t="str">
        <f t="shared" si="45"/>
        <v>film &amp; video</v>
      </c>
      <c r="R497" t="str">
        <f t="shared" si="43"/>
        <v>animation</v>
      </c>
      <c r="S497" s="10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3"/>
        <v>animation</v>
      </c>
      <c r="S498" s="10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3"/>
        <v>animation</v>
      </c>
      <c r="S499" s="10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4"/>
        <v>136.09</v>
      </c>
      <c r="Q500" t="str">
        <f t="shared" si="45"/>
        <v>film &amp; video</v>
      </c>
      <c r="R500" t="str">
        <f t="shared" si="43"/>
        <v>animation</v>
      </c>
      <c r="S500" s="10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4"/>
        <v>73.459999999999994</v>
      </c>
      <c r="Q501" t="str">
        <f t="shared" si="45"/>
        <v>film &amp; video</v>
      </c>
      <c r="R501" t="str">
        <f t="shared" si="43"/>
        <v>animation</v>
      </c>
      <c r="S501" s="10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3"/>
        <v>animation</v>
      </c>
      <c r="S502" s="10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>
        <f t="shared" si="44"/>
        <v>0</v>
      </c>
      <c r="Q503" t="str">
        <f t="shared" si="45"/>
        <v>film &amp; video</v>
      </c>
      <c r="R503" t="str">
        <f t="shared" si="43"/>
        <v>animation</v>
      </c>
      <c r="S503" s="10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3"/>
        <v>animation</v>
      </c>
      <c r="S504" s="10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4"/>
        <v>12.66</v>
      </c>
      <c r="Q505" t="str">
        <f t="shared" si="45"/>
        <v>film &amp; video</v>
      </c>
      <c r="R505" t="str">
        <f t="shared" si="43"/>
        <v>animation</v>
      </c>
      <c r="S505" s="10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3"/>
        <v>animation</v>
      </c>
      <c r="S506" s="10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4"/>
        <v>3.71</v>
      </c>
      <c r="Q507" t="str">
        <f t="shared" si="45"/>
        <v>film &amp; video</v>
      </c>
      <c r="R507" t="str">
        <f t="shared" si="43"/>
        <v>animation</v>
      </c>
      <c r="S507" s="10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3"/>
        <v>animation</v>
      </c>
      <c r="S508" s="10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3"/>
        <v>animation</v>
      </c>
      <c r="S509" s="10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4"/>
        <v>133.33000000000001</v>
      </c>
      <c r="Q510" t="str">
        <f t="shared" si="45"/>
        <v>film &amp; video</v>
      </c>
      <c r="R510" t="str">
        <f t="shared" si="43"/>
        <v>animation</v>
      </c>
      <c r="S510" s="10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4"/>
        <v>10</v>
      </c>
      <c r="Q511" t="str">
        <f t="shared" si="45"/>
        <v>film &amp; video</v>
      </c>
      <c r="R511" t="str">
        <f t="shared" si="43"/>
        <v>animation</v>
      </c>
      <c r="S511" s="10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>
        <f t="shared" si="44"/>
        <v>0</v>
      </c>
      <c r="Q512" t="str">
        <f t="shared" si="45"/>
        <v>film &amp; video</v>
      </c>
      <c r="R512" t="str">
        <f t="shared" si="43"/>
        <v>animation</v>
      </c>
      <c r="S512" s="10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4"/>
        <v>30</v>
      </c>
      <c r="Q513" t="str">
        <f t="shared" si="45"/>
        <v>film &amp; video</v>
      </c>
      <c r="R513" t="str">
        <f t="shared" si="43"/>
        <v>animation</v>
      </c>
      <c r="S513" s="10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8">E514/D514</f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ref="R514:R577" si="49">RIGHT(N514,LEN(N514)-FIND("/",N514,1))</f>
        <v>animation</v>
      </c>
      <c r="S514" s="10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8"/>
        <v>0.13924</v>
      </c>
      <c r="P515" s="6">
        <f t="shared" ref="P515:P578" si="50">IF(E515&gt;0, ROUNDDOWN(E515/L515, 2),0)</f>
        <v>102.38</v>
      </c>
      <c r="Q515" t="str">
        <f t="shared" ref="Q515:Q578" si="51">LEFT(N515,FIND("/",N515,1)-1)</f>
        <v>film &amp; video</v>
      </c>
      <c r="R515" t="str">
        <f t="shared" si="49"/>
        <v>animation</v>
      </c>
      <c r="S515" s="10">
        <f t="shared" ref="S515:S578" si="52">(J515/86400)+25569+(-5/24)</f>
        <v>42552.445659722223</v>
      </c>
      <c r="T515" s="11">
        <f t="shared" ref="T515:T578" si="53">IF(F515="live", "", (I515/86400)+25569+(-5/24))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50"/>
        <v>16.66</v>
      </c>
      <c r="Q516" t="str">
        <f t="shared" si="51"/>
        <v>film &amp; video</v>
      </c>
      <c r="R516" t="str">
        <f t="shared" si="49"/>
        <v>animation</v>
      </c>
      <c r="S516" s="10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50"/>
        <v>725.02</v>
      </c>
      <c r="Q517" t="str">
        <f t="shared" si="51"/>
        <v>film &amp; video</v>
      </c>
      <c r="R517" t="str">
        <f t="shared" si="49"/>
        <v>animation</v>
      </c>
      <c r="S517" s="10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>
        <f t="shared" si="50"/>
        <v>0</v>
      </c>
      <c r="Q518" t="str">
        <f t="shared" si="51"/>
        <v>film &amp; video</v>
      </c>
      <c r="R518" t="str">
        <f t="shared" si="49"/>
        <v>animation</v>
      </c>
      <c r="S518" s="10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50"/>
        <v>68.33</v>
      </c>
      <c r="Q519" t="str">
        <f t="shared" si="51"/>
        <v>film &amp; video</v>
      </c>
      <c r="R519" t="str">
        <f t="shared" si="49"/>
        <v>animation</v>
      </c>
      <c r="S519" s="10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>
        <f t="shared" si="50"/>
        <v>0</v>
      </c>
      <c r="Q520" t="str">
        <f t="shared" si="51"/>
        <v>film &amp; video</v>
      </c>
      <c r="R520" t="str">
        <f t="shared" si="49"/>
        <v>animation</v>
      </c>
      <c r="S520" s="10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50"/>
        <v>39.22</v>
      </c>
      <c r="Q521" t="str">
        <f t="shared" si="51"/>
        <v>film &amp; video</v>
      </c>
      <c r="R521" t="str">
        <f t="shared" si="49"/>
        <v>animation</v>
      </c>
      <c r="S521" s="10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50"/>
        <v>150.13999999999999</v>
      </c>
      <c r="Q522" t="str">
        <f t="shared" si="51"/>
        <v>theater</v>
      </c>
      <c r="R522" t="str">
        <f t="shared" si="49"/>
        <v>plays</v>
      </c>
      <c r="S522" s="10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50"/>
        <v>93.42</v>
      </c>
      <c r="Q523" t="str">
        <f t="shared" si="51"/>
        <v>theater</v>
      </c>
      <c r="R523" t="str">
        <f t="shared" si="49"/>
        <v>plays</v>
      </c>
      <c r="S523" s="10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50"/>
        <v>110.96</v>
      </c>
      <c r="Q524" t="str">
        <f t="shared" si="51"/>
        <v>theater</v>
      </c>
      <c r="R524" t="str">
        <f t="shared" si="49"/>
        <v>plays</v>
      </c>
      <c r="S524" s="10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50"/>
        <v>71.78</v>
      </c>
      <c r="Q525" t="str">
        <f t="shared" si="51"/>
        <v>theater</v>
      </c>
      <c r="R525" t="str">
        <f t="shared" si="49"/>
        <v>plays</v>
      </c>
      <c r="S525" s="10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50"/>
        <v>29.25</v>
      </c>
      <c r="Q526" t="str">
        <f t="shared" si="51"/>
        <v>theater</v>
      </c>
      <c r="R526" t="str">
        <f t="shared" si="49"/>
        <v>plays</v>
      </c>
      <c r="S526" s="10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50"/>
        <v>1000</v>
      </c>
      <c r="Q527" t="str">
        <f t="shared" si="51"/>
        <v>theater</v>
      </c>
      <c r="R527" t="str">
        <f t="shared" si="49"/>
        <v>plays</v>
      </c>
      <c r="S527" s="10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50"/>
        <v>74.34</v>
      </c>
      <c r="Q528" t="str">
        <f t="shared" si="51"/>
        <v>theater</v>
      </c>
      <c r="R528" t="str">
        <f t="shared" si="49"/>
        <v>plays</v>
      </c>
      <c r="S528" s="10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50"/>
        <v>63.82</v>
      </c>
      <c r="Q529" t="str">
        <f t="shared" si="51"/>
        <v>theater</v>
      </c>
      <c r="R529" t="str">
        <f t="shared" si="49"/>
        <v>plays</v>
      </c>
      <c r="S529" s="10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50"/>
        <v>44.33</v>
      </c>
      <c r="Q530" t="str">
        <f t="shared" si="51"/>
        <v>theater</v>
      </c>
      <c r="R530" t="str">
        <f t="shared" si="49"/>
        <v>plays</v>
      </c>
      <c r="S530" s="10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50"/>
        <v>86.94</v>
      </c>
      <c r="Q531" t="str">
        <f t="shared" si="51"/>
        <v>theater</v>
      </c>
      <c r="R531" t="str">
        <f t="shared" si="49"/>
        <v>plays</v>
      </c>
      <c r="S531" s="10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50"/>
        <v>126.55</v>
      </c>
      <c r="Q532" t="str">
        <f t="shared" si="51"/>
        <v>theater</v>
      </c>
      <c r="R532" t="str">
        <f t="shared" si="49"/>
        <v>plays</v>
      </c>
      <c r="S532" s="10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50"/>
        <v>129.03</v>
      </c>
      <c r="Q533" t="str">
        <f t="shared" si="51"/>
        <v>theater</v>
      </c>
      <c r="R533" t="str">
        <f t="shared" si="49"/>
        <v>plays</v>
      </c>
      <c r="S533" s="10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50"/>
        <v>71.239999999999995</v>
      </c>
      <c r="Q534" t="str">
        <f t="shared" si="51"/>
        <v>theater</v>
      </c>
      <c r="R534" t="str">
        <f t="shared" si="49"/>
        <v>plays</v>
      </c>
      <c r="S534" s="10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50"/>
        <v>117.88</v>
      </c>
      <c r="Q535" t="str">
        <f t="shared" si="51"/>
        <v>theater</v>
      </c>
      <c r="R535" t="str">
        <f t="shared" si="49"/>
        <v>plays</v>
      </c>
      <c r="S535" s="10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50"/>
        <v>327.08</v>
      </c>
      <c r="Q536" t="str">
        <f t="shared" si="51"/>
        <v>theater</v>
      </c>
      <c r="R536" t="str">
        <f t="shared" si="49"/>
        <v>plays</v>
      </c>
      <c r="S536" s="10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50"/>
        <v>34.74</v>
      </c>
      <c r="Q537" t="str">
        <f t="shared" si="51"/>
        <v>theater</v>
      </c>
      <c r="R537" t="str">
        <f t="shared" si="49"/>
        <v>plays</v>
      </c>
      <c r="S537" s="10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50"/>
        <v>100.06</v>
      </c>
      <c r="Q538" t="str">
        <f t="shared" si="51"/>
        <v>theater</v>
      </c>
      <c r="R538" t="str">
        <f t="shared" si="49"/>
        <v>plays</v>
      </c>
      <c r="S538" s="10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50"/>
        <v>40.840000000000003</v>
      </c>
      <c r="Q539" t="str">
        <f t="shared" si="51"/>
        <v>theater</v>
      </c>
      <c r="R539" t="str">
        <f t="shared" si="49"/>
        <v>plays</v>
      </c>
      <c r="S539" s="10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50"/>
        <v>252.01</v>
      </c>
      <c r="Q540" t="str">
        <f t="shared" si="51"/>
        <v>theater</v>
      </c>
      <c r="R540" t="str">
        <f t="shared" si="49"/>
        <v>plays</v>
      </c>
      <c r="S540" s="10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50"/>
        <v>25.16</v>
      </c>
      <c r="Q541" t="str">
        <f t="shared" si="51"/>
        <v>theater</v>
      </c>
      <c r="R541" t="str">
        <f t="shared" si="49"/>
        <v>plays</v>
      </c>
      <c r="S541" s="10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49"/>
        <v>web</v>
      </c>
      <c r="S542" s="10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49"/>
        <v>web</v>
      </c>
      <c r="S543" s="10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49"/>
        <v>web</v>
      </c>
      <c r="S544" s="10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49"/>
        <v>web</v>
      </c>
      <c r="S545" s="10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50"/>
        <v>3</v>
      </c>
      <c r="Q546" t="str">
        <f t="shared" si="51"/>
        <v>technology</v>
      </c>
      <c r="R546" t="str">
        <f t="shared" si="49"/>
        <v>web</v>
      </c>
      <c r="S546" s="10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50"/>
        <v>402.7</v>
      </c>
      <c r="Q547" t="str">
        <f t="shared" si="51"/>
        <v>technology</v>
      </c>
      <c r="R547" t="str">
        <f t="shared" si="49"/>
        <v>web</v>
      </c>
      <c r="S547" s="10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49"/>
        <v>web</v>
      </c>
      <c r="S548" s="10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>
        <f t="shared" si="50"/>
        <v>0</v>
      </c>
      <c r="Q549" t="str">
        <f t="shared" si="51"/>
        <v>technology</v>
      </c>
      <c r="R549" t="str">
        <f t="shared" si="49"/>
        <v>web</v>
      </c>
      <c r="S549" s="10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49"/>
        <v>web</v>
      </c>
      <c r="S550" s="10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49"/>
        <v>web</v>
      </c>
      <c r="S551" s="10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49"/>
        <v>web</v>
      </c>
      <c r="S552" s="10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50"/>
        <v>135.03</v>
      </c>
      <c r="Q553" t="str">
        <f t="shared" si="51"/>
        <v>technology</v>
      </c>
      <c r="R553" t="str">
        <f t="shared" si="49"/>
        <v>web</v>
      </c>
      <c r="S553" s="10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>
        <f t="shared" si="50"/>
        <v>0</v>
      </c>
      <c r="Q554" t="str">
        <f t="shared" si="51"/>
        <v>technology</v>
      </c>
      <c r="R554" t="str">
        <f t="shared" si="49"/>
        <v>web</v>
      </c>
      <c r="S554" s="10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49"/>
        <v>web</v>
      </c>
      <c r="S555" s="10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50"/>
        <v>64.36</v>
      </c>
      <c r="Q556" t="str">
        <f t="shared" si="51"/>
        <v>technology</v>
      </c>
      <c r="R556" t="str">
        <f t="shared" si="49"/>
        <v>web</v>
      </c>
      <c r="S556" s="10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>
        <f t="shared" si="50"/>
        <v>0</v>
      </c>
      <c r="Q557" t="str">
        <f t="shared" si="51"/>
        <v>technology</v>
      </c>
      <c r="R557" t="str">
        <f t="shared" si="49"/>
        <v>web</v>
      </c>
      <c r="S557" s="10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49"/>
        <v>web</v>
      </c>
      <c r="S558" s="10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49"/>
        <v>web</v>
      </c>
      <c r="S559" s="10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>
        <f t="shared" si="50"/>
        <v>0</v>
      </c>
      <c r="Q560" t="str">
        <f t="shared" si="51"/>
        <v>technology</v>
      </c>
      <c r="R560" t="str">
        <f t="shared" si="49"/>
        <v>web</v>
      </c>
      <c r="S560" s="10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49"/>
        <v>web</v>
      </c>
      <c r="S561" s="10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50"/>
        <v>4</v>
      </c>
      <c r="Q562" t="str">
        <f t="shared" si="51"/>
        <v>technology</v>
      </c>
      <c r="R562" t="str">
        <f t="shared" si="49"/>
        <v>web</v>
      </c>
      <c r="S562" s="10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49"/>
        <v>web</v>
      </c>
      <c r="S563" s="10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>
        <f t="shared" si="50"/>
        <v>0</v>
      </c>
      <c r="Q564" t="str">
        <f t="shared" si="51"/>
        <v>technology</v>
      </c>
      <c r="R564" t="str">
        <f t="shared" si="49"/>
        <v>web</v>
      </c>
      <c r="S564" s="10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49"/>
        <v>web</v>
      </c>
      <c r="S565" s="10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49"/>
        <v>web</v>
      </c>
      <c r="S566" s="10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>
        <f t="shared" si="50"/>
        <v>0</v>
      </c>
      <c r="Q567" t="str">
        <f t="shared" si="51"/>
        <v>technology</v>
      </c>
      <c r="R567" t="str">
        <f t="shared" si="49"/>
        <v>web</v>
      </c>
      <c r="S567" s="10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49"/>
        <v>web</v>
      </c>
      <c r="S568" s="10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>
        <f t="shared" si="50"/>
        <v>0</v>
      </c>
      <c r="Q569" t="str">
        <f t="shared" si="51"/>
        <v>technology</v>
      </c>
      <c r="R569" t="str">
        <f t="shared" si="49"/>
        <v>web</v>
      </c>
      <c r="S569" s="10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50"/>
        <v>49</v>
      </c>
      <c r="Q570" t="str">
        <f t="shared" si="51"/>
        <v>technology</v>
      </c>
      <c r="R570" t="str">
        <f t="shared" si="49"/>
        <v>web</v>
      </c>
      <c r="S570" s="10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49"/>
        <v>web</v>
      </c>
      <c r="S571" s="10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49"/>
        <v>web</v>
      </c>
      <c r="S572" s="10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49"/>
        <v>web</v>
      </c>
      <c r="S573" s="10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>
        <f t="shared" si="50"/>
        <v>0</v>
      </c>
      <c r="Q574" t="str">
        <f t="shared" si="51"/>
        <v>technology</v>
      </c>
      <c r="R574" t="str">
        <f t="shared" si="49"/>
        <v>web</v>
      </c>
      <c r="S574" s="10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50"/>
        <v>38.44</v>
      </c>
      <c r="Q575" t="str">
        <f t="shared" si="51"/>
        <v>technology</v>
      </c>
      <c r="R575" t="str">
        <f t="shared" si="49"/>
        <v>web</v>
      </c>
      <c r="S575" s="10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49"/>
        <v>web</v>
      </c>
      <c r="S576" s="10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49"/>
        <v>web</v>
      </c>
      <c r="S577" s="10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54">E578/D578</f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ref="R578:R641" si="55">RIGHT(N578,LEN(N578)-FIND("/",N578,1))</f>
        <v>web</v>
      </c>
      <c r="S578" s="10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4"/>
        <v>2E-3</v>
      </c>
      <c r="P579" s="6">
        <f t="shared" ref="P579:P642" si="56">IF(E579&gt;0, ROUNDDOWN(E579/L579, 2),0)</f>
        <v>10</v>
      </c>
      <c r="Q579" t="str">
        <f t="shared" ref="Q579:Q642" si="57">LEFT(N579,FIND("/",N579,1)-1)</f>
        <v>technology</v>
      </c>
      <c r="R579" t="str">
        <f t="shared" si="55"/>
        <v>web</v>
      </c>
      <c r="S579" s="10">
        <f t="shared" ref="S579:S642" si="58">(J579/86400)+25569+(-5/24)</f>
        <v>42450.380810185183</v>
      </c>
      <c r="T579" s="11">
        <f t="shared" ref="T579:T642" si="59">IF(F579="live", "", (I579/86400)+25569+(-5/24))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6"/>
        <v>2</v>
      </c>
      <c r="Q580" t="str">
        <f t="shared" si="57"/>
        <v>technology</v>
      </c>
      <c r="R580" t="str">
        <f t="shared" si="55"/>
        <v>web</v>
      </c>
      <c r="S580" s="10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5"/>
        <v>web</v>
      </c>
      <c r="S581" s="10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5"/>
        <v>web</v>
      </c>
      <c r="S582" s="10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>
        <f t="shared" si="56"/>
        <v>0</v>
      </c>
      <c r="Q583" t="str">
        <f t="shared" si="57"/>
        <v>technology</v>
      </c>
      <c r="R583" t="str">
        <f t="shared" si="55"/>
        <v>web</v>
      </c>
      <c r="S583" s="10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>
        <f t="shared" si="56"/>
        <v>0</v>
      </c>
      <c r="Q584" t="str">
        <f t="shared" si="57"/>
        <v>technology</v>
      </c>
      <c r="R584" t="str">
        <f t="shared" si="55"/>
        <v>web</v>
      </c>
      <c r="S584" s="10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5"/>
        <v>web</v>
      </c>
      <c r="S585" s="10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6"/>
        <v>5</v>
      </c>
      <c r="Q586" t="str">
        <f t="shared" si="57"/>
        <v>technology</v>
      </c>
      <c r="R586" t="str">
        <f t="shared" si="55"/>
        <v>web</v>
      </c>
      <c r="S586" s="10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>
        <f t="shared" si="56"/>
        <v>0</v>
      </c>
      <c r="Q587" t="str">
        <f t="shared" si="57"/>
        <v>technology</v>
      </c>
      <c r="R587" t="str">
        <f t="shared" si="55"/>
        <v>web</v>
      </c>
      <c r="S587" s="10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5"/>
        <v>web</v>
      </c>
      <c r="S588" s="10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6"/>
        <v>389.28</v>
      </c>
      <c r="Q589" t="str">
        <f t="shared" si="57"/>
        <v>technology</v>
      </c>
      <c r="R589" t="str">
        <f t="shared" si="55"/>
        <v>web</v>
      </c>
      <c r="S589" s="10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5"/>
        <v>web</v>
      </c>
      <c r="S590" s="10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5"/>
        <v>web</v>
      </c>
      <c r="S591" s="10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6"/>
        <v>24.77</v>
      </c>
      <c r="Q592" t="str">
        <f t="shared" si="57"/>
        <v>technology</v>
      </c>
      <c r="R592" t="str">
        <f t="shared" si="55"/>
        <v>web</v>
      </c>
      <c r="S592" s="10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5"/>
        <v>web</v>
      </c>
      <c r="S593" s="10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5"/>
        <v>web</v>
      </c>
      <c r="S594" s="10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6"/>
        <v>16.420000000000002</v>
      </c>
      <c r="Q595" t="str">
        <f t="shared" si="57"/>
        <v>technology</v>
      </c>
      <c r="R595" t="str">
        <f t="shared" si="55"/>
        <v>web</v>
      </c>
      <c r="S595" s="10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5"/>
        <v>web</v>
      </c>
      <c r="S596" s="10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5"/>
        <v>web</v>
      </c>
      <c r="S597" s="10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5"/>
        <v>web</v>
      </c>
      <c r="S598" s="10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5"/>
        <v>web</v>
      </c>
      <c r="S599" s="10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6"/>
        <v>121.42</v>
      </c>
      <c r="Q600" t="str">
        <f t="shared" si="57"/>
        <v>technology</v>
      </c>
      <c r="R600" t="str">
        <f t="shared" si="55"/>
        <v>web</v>
      </c>
      <c r="S600" s="10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6"/>
        <v>15.5</v>
      </c>
      <c r="Q601" t="str">
        <f t="shared" si="57"/>
        <v>technology</v>
      </c>
      <c r="R601" t="str">
        <f t="shared" si="55"/>
        <v>web</v>
      </c>
      <c r="S601" s="10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6"/>
        <v>100</v>
      </c>
      <c r="Q602" t="str">
        <f t="shared" si="57"/>
        <v>technology</v>
      </c>
      <c r="R602" t="str">
        <f t="shared" si="55"/>
        <v>web</v>
      </c>
      <c r="S602" s="10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6"/>
        <v>23.33</v>
      </c>
      <c r="Q603" t="str">
        <f t="shared" si="57"/>
        <v>technology</v>
      </c>
      <c r="R603" t="str">
        <f t="shared" si="55"/>
        <v>web</v>
      </c>
      <c r="S603" s="10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>
        <f t="shared" si="56"/>
        <v>0</v>
      </c>
      <c r="Q604" t="str">
        <f t="shared" si="57"/>
        <v>technology</v>
      </c>
      <c r="R604" t="str">
        <f t="shared" si="55"/>
        <v>web</v>
      </c>
      <c r="S604" s="10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6"/>
        <v>45.38</v>
      </c>
      <c r="Q605" t="str">
        <f t="shared" si="57"/>
        <v>technology</v>
      </c>
      <c r="R605" t="str">
        <f t="shared" si="55"/>
        <v>web</v>
      </c>
      <c r="S605" s="10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>
        <f t="shared" si="56"/>
        <v>0</v>
      </c>
      <c r="Q606" t="str">
        <f t="shared" si="57"/>
        <v>technology</v>
      </c>
      <c r="R606" t="str">
        <f t="shared" si="55"/>
        <v>web</v>
      </c>
      <c r="S606" s="10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6"/>
        <v>16.37</v>
      </c>
      <c r="Q607" t="str">
        <f t="shared" si="57"/>
        <v>technology</v>
      </c>
      <c r="R607" t="str">
        <f t="shared" si="55"/>
        <v>web</v>
      </c>
      <c r="S607" s="10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6"/>
        <v>10</v>
      </c>
      <c r="Q608" t="str">
        <f t="shared" si="57"/>
        <v>technology</v>
      </c>
      <c r="R608" t="str">
        <f t="shared" si="55"/>
        <v>web</v>
      </c>
      <c r="S608" s="10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>
        <f t="shared" si="56"/>
        <v>0</v>
      </c>
      <c r="Q609" t="str">
        <f t="shared" si="57"/>
        <v>technology</v>
      </c>
      <c r="R609" t="str">
        <f t="shared" si="55"/>
        <v>web</v>
      </c>
      <c r="S609" s="10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5"/>
        <v>web</v>
      </c>
      <c r="S610" s="10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5"/>
        <v>web</v>
      </c>
      <c r="S611" s="10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>
        <f t="shared" si="56"/>
        <v>0</v>
      </c>
      <c r="Q612" t="str">
        <f t="shared" si="57"/>
        <v>technology</v>
      </c>
      <c r="R612" t="str">
        <f t="shared" si="55"/>
        <v>web</v>
      </c>
      <c r="S612" s="10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>
        <f t="shared" si="56"/>
        <v>0</v>
      </c>
      <c r="Q613" t="str">
        <f t="shared" si="57"/>
        <v>technology</v>
      </c>
      <c r="R613" t="str">
        <f t="shared" si="55"/>
        <v>web</v>
      </c>
      <c r="S613" s="10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>
        <f t="shared" si="56"/>
        <v>0</v>
      </c>
      <c r="Q614" t="str">
        <f t="shared" si="57"/>
        <v>technology</v>
      </c>
      <c r="R614" t="str">
        <f t="shared" si="55"/>
        <v>web</v>
      </c>
      <c r="S614" s="10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6"/>
        <v>105.93</v>
      </c>
      <c r="Q615" t="str">
        <f t="shared" si="57"/>
        <v>technology</v>
      </c>
      <c r="R615" t="str">
        <f t="shared" si="55"/>
        <v>web</v>
      </c>
      <c r="S615" s="10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>
        <f t="shared" si="56"/>
        <v>0</v>
      </c>
      <c r="Q616" t="str">
        <f t="shared" si="57"/>
        <v>technology</v>
      </c>
      <c r="R616" t="str">
        <f t="shared" si="55"/>
        <v>web</v>
      </c>
      <c r="S616" s="10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>
        <f t="shared" si="56"/>
        <v>0</v>
      </c>
      <c r="Q617" t="str">
        <f t="shared" si="57"/>
        <v>technology</v>
      </c>
      <c r="R617" t="str">
        <f t="shared" si="55"/>
        <v>web</v>
      </c>
      <c r="S617" s="10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>
        <f t="shared" si="56"/>
        <v>0</v>
      </c>
      <c r="Q618" t="str">
        <f t="shared" si="57"/>
        <v>technology</v>
      </c>
      <c r="R618" t="str">
        <f t="shared" si="55"/>
        <v>web</v>
      </c>
      <c r="S618" s="10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6"/>
        <v>20</v>
      </c>
      <c r="Q619" t="str">
        <f t="shared" si="57"/>
        <v>technology</v>
      </c>
      <c r="R619" t="str">
        <f t="shared" si="55"/>
        <v>web</v>
      </c>
      <c r="S619" s="10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>
        <f t="shared" si="56"/>
        <v>0</v>
      </c>
      <c r="Q620" t="str">
        <f t="shared" si="57"/>
        <v>technology</v>
      </c>
      <c r="R620" t="str">
        <f t="shared" si="55"/>
        <v>web</v>
      </c>
      <c r="S620" s="10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5"/>
        <v>web</v>
      </c>
      <c r="S621" s="10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6"/>
        <v>300</v>
      </c>
      <c r="Q622" t="str">
        <f t="shared" si="57"/>
        <v>technology</v>
      </c>
      <c r="R622" t="str">
        <f t="shared" si="55"/>
        <v>web</v>
      </c>
      <c r="S622" s="10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6"/>
        <v>87</v>
      </c>
      <c r="Q623" t="str">
        <f t="shared" si="57"/>
        <v>technology</v>
      </c>
      <c r="R623" t="str">
        <f t="shared" si="55"/>
        <v>web</v>
      </c>
      <c r="S623" s="10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6"/>
        <v>37.880000000000003</v>
      </c>
      <c r="Q624" t="str">
        <f t="shared" si="57"/>
        <v>technology</v>
      </c>
      <c r="R624" t="str">
        <f t="shared" si="55"/>
        <v>web</v>
      </c>
      <c r="S624" s="10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>
        <f t="shared" si="56"/>
        <v>0</v>
      </c>
      <c r="Q625" t="str">
        <f t="shared" si="57"/>
        <v>technology</v>
      </c>
      <c r="R625" t="str">
        <f t="shared" si="55"/>
        <v>web</v>
      </c>
      <c r="S625" s="10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>
        <f t="shared" si="56"/>
        <v>0</v>
      </c>
      <c r="Q626" t="str">
        <f t="shared" si="57"/>
        <v>technology</v>
      </c>
      <c r="R626" t="str">
        <f t="shared" si="55"/>
        <v>web</v>
      </c>
      <c r="S626" s="10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>
        <f t="shared" si="56"/>
        <v>0</v>
      </c>
      <c r="Q627" t="str">
        <f t="shared" si="57"/>
        <v>technology</v>
      </c>
      <c r="R627" t="str">
        <f t="shared" si="55"/>
        <v>web</v>
      </c>
      <c r="S627" s="10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6"/>
        <v>111.41</v>
      </c>
      <c r="Q628" t="str">
        <f t="shared" si="57"/>
        <v>technology</v>
      </c>
      <c r="R628" t="str">
        <f t="shared" si="55"/>
        <v>web</v>
      </c>
      <c r="S628" s="10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5"/>
        <v>web</v>
      </c>
      <c r="S629" s="10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>
        <f t="shared" si="56"/>
        <v>0</v>
      </c>
      <c r="Q630" t="str">
        <f t="shared" si="57"/>
        <v>technology</v>
      </c>
      <c r="R630" t="str">
        <f t="shared" si="55"/>
        <v>web</v>
      </c>
      <c r="S630" s="10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6"/>
        <v>116.66</v>
      </c>
      <c r="Q631" t="str">
        <f t="shared" si="57"/>
        <v>technology</v>
      </c>
      <c r="R631" t="str">
        <f t="shared" si="55"/>
        <v>web</v>
      </c>
      <c r="S631" s="10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5"/>
        <v>web</v>
      </c>
      <c r="S632" s="10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6"/>
        <v>76.66</v>
      </c>
      <c r="Q633" t="str">
        <f t="shared" si="57"/>
        <v>technology</v>
      </c>
      <c r="R633" t="str">
        <f t="shared" si="55"/>
        <v>web</v>
      </c>
      <c r="S633" s="10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>
        <f t="shared" si="56"/>
        <v>0</v>
      </c>
      <c r="Q634" t="str">
        <f t="shared" si="57"/>
        <v>technology</v>
      </c>
      <c r="R634" t="str">
        <f t="shared" si="55"/>
        <v>web</v>
      </c>
      <c r="S634" s="10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6"/>
        <v>49.8</v>
      </c>
      <c r="Q635" t="str">
        <f t="shared" si="57"/>
        <v>technology</v>
      </c>
      <c r="R635" t="str">
        <f t="shared" si="55"/>
        <v>web</v>
      </c>
      <c r="S635" s="10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5"/>
        <v>web</v>
      </c>
      <c r="S636" s="10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5"/>
        <v>web</v>
      </c>
      <c r="S637" s="10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6"/>
        <v>4</v>
      </c>
      <c r="Q638" t="str">
        <f t="shared" si="57"/>
        <v>technology</v>
      </c>
      <c r="R638" t="str">
        <f t="shared" si="55"/>
        <v>web</v>
      </c>
      <c r="S638" s="10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>
        <f t="shared" si="56"/>
        <v>0</v>
      </c>
      <c r="Q639" t="str">
        <f t="shared" si="57"/>
        <v>technology</v>
      </c>
      <c r="R639" t="str">
        <f t="shared" si="55"/>
        <v>web</v>
      </c>
      <c r="S639" s="10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5"/>
        <v>web</v>
      </c>
      <c r="S640" s="10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5"/>
        <v>web</v>
      </c>
      <c r="S641" s="10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0">E642/D642</f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ref="R642:R705" si="61">RIGHT(N642,LEN(N642)-FIND("/",N642,1))</f>
        <v>wearables</v>
      </c>
      <c r="S642" s="10">
        <f t="shared" si="58"/>
        <v>42683.211979166663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0"/>
        <v>1.1916249999999999</v>
      </c>
      <c r="P643" s="6">
        <f t="shared" ref="P643:P706" si="62">IF(E643&gt;0, ROUNDDOWN(E643/L643, 2),0)</f>
        <v>151.31</v>
      </c>
      <c r="Q643" t="str">
        <f t="shared" ref="Q643:Q706" si="63">LEFT(N643,FIND("/",N643,1)-1)</f>
        <v>technology</v>
      </c>
      <c r="R643" t="str">
        <f t="shared" si="61"/>
        <v>wearables</v>
      </c>
      <c r="S643" s="10">
        <f t="shared" ref="S643:S706" si="64">(J643/86400)+25569+(-5/24)</f>
        <v>42199.361666666664</v>
      </c>
      <c r="T643" s="11">
        <f t="shared" ref="T643:T706" si="65">IF(F643="live", "", (I643/86400)+25569+(-5/24))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2"/>
        <v>134.35</v>
      </c>
      <c r="Q644" t="str">
        <f t="shared" si="63"/>
        <v>technology</v>
      </c>
      <c r="R644" t="str">
        <f t="shared" si="61"/>
        <v>wearables</v>
      </c>
      <c r="S644" s="10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2"/>
        <v>174.02</v>
      </c>
      <c r="Q645" t="str">
        <f t="shared" si="63"/>
        <v>technology</v>
      </c>
      <c r="R645" t="str">
        <f t="shared" si="61"/>
        <v>wearables</v>
      </c>
      <c r="S645" s="10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2"/>
        <v>73.48</v>
      </c>
      <c r="Q646" t="str">
        <f t="shared" si="63"/>
        <v>technology</v>
      </c>
      <c r="R646" t="str">
        <f t="shared" si="61"/>
        <v>wearables</v>
      </c>
      <c r="S646" s="10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2"/>
        <v>23.51</v>
      </c>
      <c r="Q647" t="str">
        <f t="shared" si="63"/>
        <v>technology</v>
      </c>
      <c r="R647" t="str">
        <f t="shared" si="61"/>
        <v>wearables</v>
      </c>
      <c r="S647" s="10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2"/>
        <v>39.07</v>
      </c>
      <c r="Q648" t="str">
        <f t="shared" si="63"/>
        <v>technology</v>
      </c>
      <c r="R648" t="str">
        <f t="shared" si="61"/>
        <v>wearables</v>
      </c>
      <c r="S648" s="10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2"/>
        <v>125.94</v>
      </c>
      <c r="Q649" t="str">
        <f t="shared" si="63"/>
        <v>technology</v>
      </c>
      <c r="R649" t="str">
        <f t="shared" si="61"/>
        <v>wearables</v>
      </c>
      <c r="S649" s="10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1"/>
        <v>wearables</v>
      </c>
      <c r="S650" s="10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2"/>
        <v>42.67</v>
      </c>
      <c r="Q651" t="str">
        <f t="shared" si="63"/>
        <v>technology</v>
      </c>
      <c r="R651" t="str">
        <f t="shared" si="61"/>
        <v>wearables</v>
      </c>
      <c r="S651" s="10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2"/>
        <v>35.119999999999997</v>
      </c>
      <c r="Q652" t="str">
        <f t="shared" si="63"/>
        <v>technology</v>
      </c>
      <c r="R652" t="str">
        <f t="shared" si="61"/>
        <v>wearables</v>
      </c>
      <c r="S652" s="10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2"/>
        <v>239.35</v>
      </c>
      <c r="Q653" t="str">
        <f t="shared" si="63"/>
        <v>technology</v>
      </c>
      <c r="R653" t="str">
        <f t="shared" si="61"/>
        <v>wearables</v>
      </c>
      <c r="S653" s="10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2"/>
        <v>107.64</v>
      </c>
      <c r="Q654" t="str">
        <f t="shared" si="63"/>
        <v>technology</v>
      </c>
      <c r="R654" t="str">
        <f t="shared" si="61"/>
        <v>wearables</v>
      </c>
      <c r="S654" s="10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2"/>
        <v>95.83</v>
      </c>
      <c r="Q655" t="str">
        <f t="shared" si="63"/>
        <v>technology</v>
      </c>
      <c r="R655" t="str">
        <f t="shared" si="61"/>
        <v>wearables</v>
      </c>
      <c r="S655" s="10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2"/>
        <v>31.66</v>
      </c>
      <c r="Q656" t="str">
        <f t="shared" si="63"/>
        <v>technology</v>
      </c>
      <c r="R656" t="str">
        <f t="shared" si="61"/>
        <v>wearables</v>
      </c>
      <c r="S656" s="10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2"/>
        <v>42.88</v>
      </c>
      <c r="Q657" t="str">
        <f t="shared" si="63"/>
        <v>technology</v>
      </c>
      <c r="R657" t="str">
        <f t="shared" si="61"/>
        <v>wearables</v>
      </c>
      <c r="S657" s="10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2"/>
        <v>122.73</v>
      </c>
      <c r="Q658" t="str">
        <f t="shared" si="63"/>
        <v>technology</v>
      </c>
      <c r="R658" t="str">
        <f t="shared" si="61"/>
        <v>wearables</v>
      </c>
      <c r="S658" s="10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2"/>
        <v>190.45</v>
      </c>
      <c r="Q659" t="str">
        <f t="shared" si="63"/>
        <v>technology</v>
      </c>
      <c r="R659" t="str">
        <f t="shared" si="61"/>
        <v>wearables</v>
      </c>
      <c r="S659" s="10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2"/>
        <v>109.33</v>
      </c>
      <c r="Q660" t="str">
        <f t="shared" si="63"/>
        <v>technology</v>
      </c>
      <c r="R660" t="str">
        <f t="shared" si="61"/>
        <v>wearables</v>
      </c>
      <c r="S660" s="10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2"/>
        <v>143.66</v>
      </c>
      <c r="Q661" t="str">
        <f t="shared" si="63"/>
        <v>technology</v>
      </c>
      <c r="R661" t="str">
        <f t="shared" si="61"/>
        <v>wearables</v>
      </c>
      <c r="S661" s="10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2"/>
        <v>84.94</v>
      </c>
      <c r="Q662" t="str">
        <f t="shared" si="63"/>
        <v>technology</v>
      </c>
      <c r="R662" t="str">
        <f t="shared" si="61"/>
        <v>wearables</v>
      </c>
      <c r="S662" s="10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2"/>
        <v>10.55</v>
      </c>
      <c r="Q663" t="str">
        <f t="shared" si="63"/>
        <v>technology</v>
      </c>
      <c r="R663" t="str">
        <f t="shared" si="61"/>
        <v>wearables</v>
      </c>
      <c r="S663" s="10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1"/>
        <v>wearables</v>
      </c>
      <c r="S664" s="10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1"/>
        <v>wearables</v>
      </c>
      <c r="S665" s="10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2"/>
        <v>31.17</v>
      </c>
      <c r="Q666" t="str">
        <f t="shared" si="63"/>
        <v>technology</v>
      </c>
      <c r="R666" t="str">
        <f t="shared" si="61"/>
        <v>wearables</v>
      </c>
      <c r="S666" s="10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2"/>
        <v>155.33000000000001</v>
      </c>
      <c r="Q667" t="str">
        <f t="shared" si="63"/>
        <v>technology</v>
      </c>
      <c r="R667" t="str">
        <f t="shared" si="61"/>
        <v>wearables</v>
      </c>
      <c r="S667" s="10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1"/>
        <v>wearables</v>
      </c>
      <c r="S668" s="10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2"/>
        <v>178.92</v>
      </c>
      <c r="Q669" t="str">
        <f t="shared" si="63"/>
        <v>technology</v>
      </c>
      <c r="R669" t="str">
        <f t="shared" si="61"/>
        <v>wearables</v>
      </c>
      <c r="S669" s="10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1"/>
        <v>wearables</v>
      </c>
      <c r="S670" s="10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1"/>
        <v>wearables</v>
      </c>
      <c r="S671" s="10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2"/>
        <v>84.99</v>
      </c>
      <c r="Q672" t="str">
        <f t="shared" si="63"/>
        <v>technology</v>
      </c>
      <c r="R672" t="str">
        <f t="shared" si="61"/>
        <v>wearables</v>
      </c>
      <c r="S672" s="10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2"/>
        <v>788.53</v>
      </c>
      <c r="Q673" t="str">
        <f t="shared" si="63"/>
        <v>technology</v>
      </c>
      <c r="R673" t="str">
        <f t="shared" si="61"/>
        <v>wearables</v>
      </c>
      <c r="S673" s="10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2"/>
        <v>50.29</v>
      </c>
      <c r="Q674" t="str">
        <f t="shared" si="63"/>
        <v>technology</v>
      </c>
      <c r="R674" t="str">
        <f t="shared" si="61"/>
        <v>wearables</v>
      </c>
      <c r="S674" s="10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2"/>
        <v>68.33</v>
      </c>
      <c r="Q675" t="str">
        <f t="shared" si="63"/>
        <v>technology</v>
      </c>
      <c r="R675" t="str">
        <f t="shared" si="61"/>
        <v>wearables</v>
      </c>
      <c r="S675" s="10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1"/>
        <v>wearables</v>
      </c>
      <c r="S676" s="10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2"/>
        <v>34.26</v>
      </c>
      <c r="Q677" t="str">
        <f t="shared" si="63"/>
        <v>technology</v>
      </c>
      <c r="R677" t="str">
        <f t="shared" si="61"/>
        <v>wearables</v>
      </c>
      <c r="S677" s="10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2"/>
        <v>61.29</v>
      </c>
      <c r="Q678" t="str">
        <f t="shared" si="63"/>
        <v>technology</v>
      </c>
      <c r="R678" t="str">
        <f t="shared" si="61"/>
        <v>wearables</v>
      </c>
      <c r="S678" s="10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1"/>
        <v>wearables</v>
      </c>
      <c r="S679" s="10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2"/>
        <v>65.17</v>
      </c>
      <c r="Q680" t="str">
        <f t="shared" si="63"/>
        <v>technology</v>
      </c>
      <c r="R680" t="str">
        <f t="shared" si="61"/>
        <v>wearables</v>
      </c>
      <c r="S680" s="10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2"/>
        <v>93.9</v>
      </c>
      <c r="Q681" t="str">
        <f t="shared" si="63"/>
        <v>technology</v>
      </c>
      <c r="R681" t="str">
        <f t="shared" si="61"/>
        <v>wearables</v>
      </c>
      <c r="S681" s="10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2"/>
        <v>150.65</v>
      </c>
      <c r="Q682" t="str">
        <f t="shared" si="63"/>
        <v>technology</v>
      </c>
      <c r="R682" t="str">
        <f t="shared" si="61"/>
        <v>wearables</v>
      </c>
      <c r="S682" s="10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1"/>
        <v>wearables</v>
      </c>
      <c r="S683" s="10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2"/>
        <v>13.25</v>
      </c>
      <c r="Q684" t="str">
        <f t="shared" si="63"/>
        <v>technology</v>
      </c>
      <c r="R684" t="str">
        <f t="shared" si="61"/>
        <v>wearables</v>
      </c>
      <c r="S684" s="10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2"/>
        <v>99.33</v>
      </c>
      <c r="Q685" t="str">
        <f t="shared" si="63"/>
        <v>technology</v>
      </c>
      <c r="R685" t="str">
        <f t="shared" si="61"/>
        <v>wearables</v>
      </c>
      <c r="S685" s="10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2"/>
        <v>177.39</v>
      </c>
      <c r="Q686" t="str">
        <f t="shared" si="63"/>
        <v>technology</v>
      </c>
      <c r="R686" t="str">
        <f t="shared" si="61"/>
        <v>wearables</v>
      </c>
      <c r="S686" s="10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1"/>
        <v>wearables</v>
      </c>
      <c r="S687" s="10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>
        <f t="shared" si="62"/>
        <v>0</v>
      </c>
      <c r="Q688" t="str">
        <f t="shared" si="63"/>
        <v>technology</v>
      </c>
      <c r="R688" t="str">
        <f t="shared" si="61"/>
        <v>wearables</v>
      </c>
      <c r="S688" s="10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2"/>
        <v>591.66</v>
      </c>
      <c r="Q689" t="str">
        <f t="shared" si="63"/>
        <v>technology</v>
      </c>
      <c r="R689" t="str">
        <f t="shared" si="61"/>
        <v>wearables</v>
      </c>
      <c r="S689" s="10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1"/>
        <v>wearables</v>
      </c>
      <c r="S690" s="10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2"/>
        <v>343.14</v>
      </c>
      <c r="Q691" t="str">
        <f t="shared" si="63"/>
        <v>technology</v>
      </c>
      <c r="R691" t="str">
        <f t="shared" si="61"/>
        <v>wearables</v>
      </c>
      <c r="S691" s="10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2"/>
        <v>72.58</v>
      </c>
      <c r="Q692" t="str">
        <f t="shared" si="63"/>
        <v>technology</v>
      </c>
      <c r="R692" t="str">
        <f t="shared" si="61"/>
        <v>wearables</v>
      </c>
      <c r="S692" s="10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1"/>
        <v>wearables</v>
      </c>
      <c r="S693" s="10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2"/>
        <v>6.49</v>
      </c>
      <c r="Q694" t="str">
        <f t="shared" si="63"/>
        <v>technology</v>
      </c>
      <c r="R694" t="str">
        <f t="shared" si="61"/>
        <v>wearables</v>
      </c>
      <c r="S694" s="10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2"/>
        <v>119.38</v>
      </c>
      <c r="Q695" t="str">
        <f t="shared" si="63"/>
        <v>technology</v>
      </c>
      <c r="R695" t="str">
        <f t="shared" si="61"/>
        <v>wearables</v>
      </c>
      <c r="S695" s="10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2"/>
        <v>84.28</v>
      </c>
      <c r="Q696" t="str">
        <f t="shared" si="63"/>
        <v>technology</v>
      </c>
      <c r="R696" t="str">
        <f t="shared" si="61"/>
        <v>wearables</v>
      </c>
      <c r="S696" s="10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2"/>
        <v>90.85</v>
      </c>
      <c r="Q697" t="str">
        <f t="shared" si="63"/>
        <v>technology</v>
      </c>
      <c r="R697" t="str">
        <f t="shared" si="61"/>
        <v>wearables</v>
      </c>
      <c r="S697" s="10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1"/>
        <v>wearables</v>
      </c>
      <c r="S698" s="10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2"/>
        <v>20.34</v>
      </c>
      <c r="Q699" t="str">
        <f t="shared" si="63"/>
        <v>technology</v>
      </c>
      <c r="R699" t="str">
        <f t="shared" si="61"/>
        <v>wearables</v>
      </c>
      <c r="S699" s="10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2"/>
        <v>530.67999999999995</v>
      </c>
      <c r="Q700" t="str">
        <f t="shared" si="63"/>
        <v>technology</v>
      </c>
      <c r="R700" t="str">
        <f t="shared" si="61"/>
        <v>wearables</v>
      </c>
      <c r="S700" s="10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2"/>
        <v>120.39</v>
      </c>
      <c r="Q701" t="str">
        <f t="shared" si="63"/>
        <v>technology</v>
      </c>
      <c r="R701" t="str">
        <f t="shared" si="61"/>
        <v>wearables</v>
      </c>
      <c r="S701" s="10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1"/>
        <v>wearables</v>
      </c>
      <c r="S702" s="10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2"/>
        <v>291.33</v>
      </c>
      <c r="Q703" t="str">
        <f t="shared" si="63"/>
        <v>technology</v>
      </c>
      <c r="R703" t="str">
        <f t="shared" si="61"/>
        <v>wearables</v>
      </c>
      <c r="S703" s="10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2"/>
        <v>124.91</v>
      </c>
      <c r="Q704" t="str">
        <f t="shared" si="63"/>
        <v>technology</v>
      </c>
      <c r="R704" t="str">
        <f t="shared" si="61"/>
        <v>wearables</v>
      </c>
      <c r="S704" s="10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2"/>
        <v>119.57</v>
      </c>
      <c r="Q705" t="str">
        <f t="shared" si="63"/>
        <v>technology</v>
      </c>
      <c r="R705" t="str">
        <f t="shared" si="61"/>
        <v>wearables</v>
      </c>
      <c r="S705" s="10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66">E706/D706</f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ref="R706:R769" si="67">RIGHT(N706,LEN(N706)-FIND("/",N706,1))</f>
        <v>wearables</v>
      </c>
      <c r="S706" s="10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6"/>
        <v>9.7699999999999992E-3</v>
      </c>
      <c r="P707" s="6">
        <f t="shared" ref="P707:P770" si="68">IF(E707&gt;0, ROUNDDOWN(E707/L707, 2),0)</f>
        <v>195.4</v>
      </c>
      <c r="Q707" t="str">
        <f t="shared" ref="Q707:Q770" si="69">LEFT(N707,FIND("/",N707,1)-1)</f>
        <v>technology</v>
      </c>
      <c r="R707" t="str">
        <f t="shared" si="67"/>
        <v>wearables</v>
      </c>
      <c r="S707" s="10">
        <f t="shared" ref="S707:S770" si="70">(J707/86400)+25569+(-5/24)</f>
        <v>42726.283310185179</v>
      </c>
      <c r="T707" s="11">
        <f t="shared" ref="T707:T770" si="71">IF(F707="live", "", (I707/86400)+25569+(-5/24))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>
        <f t="shared" si="68"/>
        <v>0</v>
      </c>
      <c r="Q708" t="str">
        <f t="shared" si="69"/>
        <v>technology</v>
      </c>
      <c r="R708" t="str">
        <f t="shared" si="67"/>
        <v>wearables</v>
      </c>
      <c r="S708" s="10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8"/>
        <v>117.69</v>
      </c>
      <c r="Q709" t="str">
        <f t="shared" si="69"/>
        <v>technology</v>
      </c>
      <c r="R709" t="str">
        <f t="shared" si="67"/>
        <v>wearables</v>
      </c>
      <c r="S709" s="10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8"/>
        <v>23.94</v>
      </c>
      <c r="Q710" t="str">
        <f t="shared" si="69"/>
        <v>technology</v>
      </c>
      <c r="R710" t="str">
        <f t="shared" si="67"/>
        <v>wearables</v>
      </c>
      <c r="S710" s="10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67"/>
        <v>wearables</v>
      </c>
      <c r="S711" s="10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>
        <f t="shared" si="68"/>
        <v>0</v>
      </c>
      <c r="Q712" t="str">
        <f t="shared" si="69"/>
        <v>technology</v>
      </c>
      <c r="R712" t="str">
        <f t="shared" si="67"/>
        <v>wearables</v>
      </c>
      <c r="S712" s="10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8"/>
        <v>99.97</v>
      </c>
      <c r="Q713" t="str">
        <f t="shared" si="69"/>
        <v>technology</v>
      </c>
      <c r="R713" t="str">
        <f t="shared" si="67"/>
        <v>wearables</v>
      </c>
      <c r="S713" s="10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67"/>
        <v>wearables</v>
      </c>
      <c r="S714" s="10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67"/>
        <v>wearables</v>
      </c>
      <c r="S715" s="10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8"/>
        <v>80.319999999999993</v>
      </c>
      <c r="Q716" t="str">
        <f t="shared" si="69"/>
        <v>technology</v>
      </c>
      <c r="R716" t="str">
        <f t="shared" si="67"/>
        <v>wearables</v>
      </c>
      <c r="S716" s="10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67"/>
        <v>wearables</v>
      </c>
      <c r="S717" s="10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8"/>
        <v>44.68</v>
      </c>
      <c r="Q718" t="str">
        <f t="shared" si="69"/>
        <v>technology</v>
      </c>
      <c r="R718" t="str">
        <f t="shared" si="67"/>
        <v>wearables</v>
      </c>
      <c r="S718" s="10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67"/>
        <v>wearables</v>
      </c>
      <c r="S719" s="10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67"/>
        <v>wearables</v>
      </c>
      <c r="S720" s="10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67"/>
        <v>wearables</v>
      </c>
      <c r="S721" s="10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8"/>
        <v>66.7</v>
      </c>
      <c r="Q722" t="str">
        <f t="shared" si="69"/>
        <v>publishing</v>
      </c>
      <c r="R722" t="str">
        <f t="shared" si="67"/>
        <v>nonfiction</v>
      </c>
      <c r="S722" s="10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8"/>
        <v>84.14</v>
      </c>
      <c r="Q723" t="str">
        <f t="shared" si="69"/>
        <v>publishing</v>
      </c>
      <c r="R723" t="str">
        <f t="shared" si="67"/>
        <v>nonfiction</v>
      </c>
      <c r="S723" s="10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8"/>
        <v>215.72</v>
      </c>
      <c r="Q724" t="str">
        <f t="shared" si="69"/>
        <v>publishing</v>
      </c>
      <c r="R724" t="str">
        <f t="shared" si="67"/>
        <v>nonfiction</v>
      </c>
      <c r="S724" s="10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67"/>
        <v>nonfiction</v>
      </c>
      <c r="S725" s="10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8"/>
        <v>51.62</v>
      </c>
      <c r="Q726" t="str">
        <f t="shared" si="69"/>
        <v>publishing</v>
      </c>
      <c r="R726" t="str">
        <f t="shared" si="67"/>
        <v>nonfiction</v>
      </c>
      <c r="S726" s="10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8"/>
        <v>143.35</v>
      </c>
      <c r="Q727" t="str">
        <f t="shared" si="69"/>
        <v>publishing</v>
      </c>
      <c r="R727" t="str">
        <f t="shared" si="67"/>
        <v>nonfiction</v>
      </c>
      <c r="S727" s="10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8"/>
        <v>72.42</v>
      </c>
      <c r="Q728" t="str">
        <f t="shared" si="69"/>
        <v>publishing</v>
      </c>
      <c r="R728" t="str">
        <f t="shared" si="67"/>
        <v>nonfiction</v>
      </c>
      <c r="S728" s="10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8"/>
        <v>36.53</v>
      </c>
      <c r="Q729" t="str">
        <f t="shared" si="69"/>
        <v>publishing</v>
      </c>
      <c r="R729" t="str">
        <f t="shared" si="67"/>
        <v>nonfiction</v>
      </c>
      <c r="S729" s="10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8"/>
        <v>60.9</v>
      </c>
      <c r="Q730" t="str">
        <f t="shared" si="69"/>
        <v>publishing</v>
      </c>
      <c r="R730" t="str">
        <f t="shared" si="67"/>
        <v>nonfiction</v>
      </c>
      <c r="S730" s="10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8"/>
        <v>43.55</v>
      </c>
      <c r="Q731" t="str">
        <f t="shared" si="69"/>
        <v>publishing</v>
      </c>
      <c r="R731" t="str">
        <f t="shared" si="67"/>
        <v>nonfiction</v>
      </c>
      <c r="S731" s="10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8"/>
        <v>99.76</v>
      </c>
      <c r="Q732" t="str">
        <f t="shared" si="69"/>
        <v>publishing</v>
      </c>
      <c r="R732" t="str">
        <f t="shared" si="67"/>
        <v>nonfiction</v>
      </c>
      <c r="S732" s="10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8"/>
        <v>88.73</v>
      </c>
      <c r="Q733" t="str">
        <f t="shared" si="69"/>
        <v>publishing</v>
      </c>
      <c r="R733" t="str">
        <f t="shared" si="67"/>
        <v>nonfiction</v>
      </c>
      <c r="S733" s="10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8"/>
        <v>4.92</v>
      </c>
      <c r="Q734" t="str">
        <f t="shared" si="69"/>
        <v>publishing</v>
      </c>
      <c r="R734" t="str">
        <f t="shared" si="67"/>
        <v>nonfiction</v>
      </c>
      <c r="S734" s="10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8"/>
        <v>17.82</v>
      </c>
      <c r="Q735" t="str">
        <f t="shared" si="69"/>
        <v>publishing</v>
      </c>
      <c r="R735" t="str">
        <f t="shared" si="67"/>
        <v>nonfiction</v>
      </c>
      <c r="S735" s="10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8"/>
        <v>187.19</v>
      </c>
      <c r="Q736" t="str">
        <f t="shared" si="69"/>
        <v>publishing</v>
      </c>
      <c r="R736" t="str">
        <f t="shared" si="67"/>
        <v>nonfiction</v>
      </c>
      <c r="S736" s="10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8"/>
        <v>234.8</v>
      </c>
      <c r="Q737" t="str">
        <f t="shared" si="69"/>
        <v>publishing</v>
      </c>
      <c r="R737" t="str">
        <f t="shared" si="67"/>
        <v>nonfiction</v>
      </c>
      <c r="S737" s="10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8"/>
        <v>105.04</v>
      </c>
      <c r="Q738" t="str">
        <f t="shared" si="69"/>
        <v>publishing</v>
      </c>
      <c r="R738" t="str">
        <f t="shared" si="67"/>
        <v>nonfiction</v>
      </c>
      <c r="S738" s="10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8"/>
        <v>56.66</v>
      </c>
      <c r="Q739" t="str">
        <f t="shared" si="69"/>
        <v>publishing</v>
      </c>
      <c r="R739" t="str">
        <f t="shared" si="67"/>
        <v>nonfiction</v>
      </c>
      <c r="S739" s="10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8"/>
        <v>39.04</v>
      </c>
      <c r="Q740" t="str">
        <f t="shared" si="69"/>
        <v>publishing</v>
      </c>
      <c r="R740" t="str">
        <f t="shared" si="67"/>
        <v>nonfiction</v>
      </c>
      <c r="S740" s="10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8"/>
        <v>68.34</v>
      </c>
      <c r="Q741" t="str">
        <f t="shared" si="69"/>
        <v>publishing</v>
      </c>
      <c r="R741" t="str">
        <f t="shared" si="67"/>
        <v>nonfiction</v>
      </c>
      <c r="S741" s="10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8"/>
        <v>169.57</v>
      </c>
      <c r="Q742" t="str">
        <f t="shared" si="69"/>
        <v>publishing</v>
      </c>
      <c r="R742" t="str">
        <f t="shared" si="67"/>
        <v>nonfiction</v>
      </c>
      <c r="S742" s="10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8"/>
        <v>141.41999999999999</v>
      </c>
      <c r="Q743" t="str">
        <f t="shared" si="69"/>
        <v>publishing</v>
      </c>
      <c r="R743" t="str">
        <f t="shared" si="67"/>
        <v>nonfiction</v>
      </c>
      <c r="S743" s="10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8"/>
        <v>67.39</v>
      </c>
      <c r="Q744" t="str">
        <f t="shared" si="69"/>
        <v>publishing</v>
      </c>
      <c r="R744" t="str">
        <f t="shared" si="67"/>
        <v>nonfiction</v>
      </c>
      <c r="S744" s="10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8"/>
        <v>54.26</v>
      </c>
      <c r="Q745" t="str">
        <f t="shared" si="69"/>
        <v>publishing</v>
      </c>
      <c r="R745" t="str">
        <f t="shared" si="67"/>
        <v>nonfiction</v>
      </c>
      <c r="S745" s="10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8"/>
        <v>82.51</v>
      </c>
      <c r="Q746" t="str">
        <f t="shared" si="69"/>
        <v>publishing</v>
      </c>
      <c r="R746" t="str">
        <f t="shared" si="67"/>
        <v>nonfiction</v>
      </c>
      <c r="S746" s="10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8"/>
        <v>53.72</v>
      </c>
      <c r="Q747" t="str">
        <f t="shared" si="69"/>
        <v>publishing</v>
      </c>
      <c r="R747" t="str">
        <f t="shared" si="67"/>
        <v>nonfiction</v>
      </c>
      <c r="S747" s="10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8"/>
        <v>34.200000000000003</v>
      </c>
      <c r="Q748" t="str">
        <f t="shared" si="69"/>
        <v>publishing</v>
      </c>
      <c r="R748" t="str">
        <f t="shared" si="67"/>
        <v>nonfiction</v>
      </c>
      <c r="S748" s="10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8"/>
        <v>127.32</v>
      </c>
      <c r="Q749" t="str">
        <f t="shared" si="69"/>
        <v>publishing</v>
      </c>
      <c r="R749" t="str">
        <f t="shared" si="67"/>
        <v>nonfiction</v>
      </c>
      <c r="S749" s="10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8"/>
        <v>45.56</v>
      </c>
      <c r="Q750" t="str">
        <f t="shared" si="69"/>
        <v>publishing</v>
      </c>
      <c r="R750" t="str">
        <f t="shared" si="67"/>
        <v>nonfiction</v>
      </c>
      <c r="S750" s="10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8"/>
        <v>95.96</v>
      </c>
      <c r="Q751" t="str">
        <f t="shared" si="69"/>
        <v>publishing</v>
      </c>
      <c r="R751" t="str">
        <f t="shared" si="67"/>
        <v>nonfiction</v>
      </c>
      <c r="S751" s="10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8"/>
        <v>77.27</v>
      </c>
      <c r="Q752" t="str">
        <f t="shared" si="69"/>
        <v>publishing</v>
      </c>
      <c r="R752" t="str">
        <f t="shared" si="67"/>
        <v>nonfiction</v>
      </c>
      <c r="S752" s="10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8"/>
        <v>57.33</v>
      </c>
      <c r="Q753" t="str">
        <f t="shared" si="69"/>
        <v>publishing</v>
      </c>
      <c r="R753" t="str">
        <f t="shared" si="67"/>
        <v>nonfiction</v>
      </c>
      <c r="S753" s="10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8"/>
        <v>53.19</v>
      </c>
      <c r="Q754" t="str">
        <f t="shared" si="69"/>
        <v>publishing</v>
      </c>
      <c r="R754" t="str">
        <f t="shared" si="67"/>
        <v>nonfiction</v>
      </c>
      <c r="S754" s="10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8"/>
        <v>492.3</v>
      </c>
      <c r="Q755" t="str">
        <f t="shared" si="69"/>
        <v>publishing</v>
      </c>
      <c r="R755" t="str">
        <f t="shared" si="67"/>
        <v>nonfiction</v>
      </c>
      <c r="S755" s="10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8"/>
        <v>42.34</v>
      </c>
      <c r="Q756" t="str">
        <f t="shared" si="69"/>
        <v>publishing</v>
      </c>
      <c r="R756" t="str">
        <f t="shared" si="67"/>
        <v>nonfiction</v>
      </c>
      <c r="S756" s="10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8"/>
        <v>37.46</v>
      </c>
      <c r="Q757" t="str">
        <f t="shared" si="69"/>
        <v>publishing</v>
      </c>
      <c r="R757" t="str">
        <f t="shared" si="67"/>
        <v>nonfiction</v>
      </c>
      <c r="S757" s="10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8"/>
        <v>37.450000000000003</v>
      </c>
      <c r="Q758" t="str">
        <f t="shared" si="69"/>
        <v>publishing</v>
      </c>
      <c r="R758" t="str">
        <f t="shared" si="67"/>
        <v>nonfiction</v>
      </c>
      <c r="S758" s="10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8"/>
        <v>33.049999999999997</v>
      </c>
      <c r="Q759" t="str">
        <f t="shared" si="69"/>
        <v>publishing</v>
      </c>
      <c r="R759" t="str">
        <f t="shared" si="67"/>
        <v>nonfiction</v>
      </c>
      <c r="S759" s="10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8"/>
        <v>134.21</v>
      </c>
      <c r="Q760" t="str">
        <f t="shared" si="69"/>
        <v>publishing</v>
      </c>
      <c r="R760" t="str">
        <f t="shared" si="67"/>
        <v>nonfiction</v>
      </c>
      <c r="S760" s="10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8"/>
        <v>51.47</v>
      </c>
      <c r="Q761" t="str">
        <f t="shared" si="69"/>
        <v>publishing</v>
      </c>
      <c r="R761" t="str">
        <f t="shared" si="67"/>
        <v>nonfiction</v>
      </c>
      <c r="S761" s="10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>
        <f t="shared" si="68"/>
        <v>0</v>
      </c>
      <c r="Q762" t="str">
        <f t="shared" si="69"/>
        <v>publishing</v>
      </c>
      <c r="R762" t="str">
        <f t="shared" si="67"/>
        <v>fiction</v>
      </c>
      <c r="S762" s="10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8"/>
        <v>39.159999999999997</v>
      </c>
      <c r="Q763" t="str">
        <f t="shared" si="69"/>
        <v>publishing</v>
      </c>
      <c r="R763" t="str">
        <f t="shared" si="67"/>
        <v>fiction</v>
      </c>
      <c r="S763" s="10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>
        <f t="shared" si="68"/>
        <v>0</v>
      </c>
      <c r="Q764" t="str">
        <f t="shared" si="69"/>
        <v>publishing</v>
      </c>
      <c r="R764" t="str">
        <f t="shared" si="67"/>
        <v>fiction</v>
      </c>
      <c r="S764" s="10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67"/>
        <v>fiction</v>
      </c>
      <c r="S765" s="10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>
        <f t="shared" si="68"/>
        <v>0</v>
      </c>
      <c r="Q766" t="str">
        <f t="shared" si="69"/>
        <v>publishing</v>
      </c>
      <c r="R766" t="str">
        <f t="shared" si="67"/>
        <v>fiction</v>
      </c>
      <c r="S766" s="10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8"/>
        <v>57.29</v>
      </c>
      <c r="Q767" t="str">
        <f t="shared" si="69"/>
        <v>publishing</v>
      </c>
      <c r="R767" t="str">
        <f t="shared" si="67"/>
        <v>fiction</v>
      </c>
      <c r="S767" s="10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>
        <f t="shared" si="68"/>
        <v>0</v>
      </c>
      <c r="Q768" t="str">
        <f t="shared" si="69"/>
        <v>publishing</v>
      </c>
      <c r="R768" t="str">
        <f t="shared" si="67"/>
        <v>fiction</v>
      </c>
      <c r="S768" s="10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67"/>
        <v>fiction</v>
      </c>
      <c r="S769" s="10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72">E770/D770</f>
        <v>0</v>
      </c>
      <c r="P770" s="6">
        <f t="shared" si="68"/>
        <v>0</v>
      </c>
      <c r="Q770" t="str">
        <f t="shared" si="69"/>
        <v>publishing</v>
      </c>
      <c r="R770" t="str">
        <f t="shared" ref="R770:R833" si="73">RIGHT(N770,LEN(N770)-FIND("/",N770,1))</f>
        <v>fiction</v>
      </c>
      <c r="S770" s="10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2"/>
        <v>0.41399999999999998</v>
      </c>
      <c r="P771" s="6">
        <f t="shared" ref="P771:P834" si="74">IF(E771&gt;0, ROUNDDOWN(E771/L771, 2),0)</f>
        <v>31.84</v>
      </c>
      <c r="Q771" t="str">
        <f t="shared" ref="Q771:Q834" si="75">LEFT(N771,FIND("/",N771,1)-1)</f>
        <v>publishing</v>
      </c>
      <c r="R771" t="str">
        <f t="shared" si="73"/>
        <v>fiction</v>
      </c>
      <c r="S771" s="10">
        <f t="shared" ref="S771:S834" si="76">(J771/86400)+25569+(-5/24)</f>
        <v>41604.788124999999</v>
      </c>
      <c r="T771" s="11">
        <f t="shared" ref="T771:T834" si="77">IF(F771="live", "", (I771/86400)+25569+(-5/24))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>
        <f t="shared" si="74"/>
        <v>0</v>
      </c>
      <c r="Q772" t="str">
        <f t="shared" si="75"/>
        <v>publishing</v>
      </c>
      <c r="R772" t="str">
        <f t="shared" si="73"/>
        <v>fiction</v>
      </c>
      <c r="S772" s="10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3"/>
        <v>fiction</v>
      </c>
      <c r="S773" s="10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3"/>
        <v>fiction</v>
      </c>
      <c r="S774" s="10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3"/>
        <v>fiction</v>
      </c>
      <c r="S775" s="10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3"/>
        <v>fiction</v>
      </c>
      <c r="S776" s="10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3"/>
        <v>fiction</v>
      </c>
      <c r="S777" s="10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4"/>
        <v>63.12</v>
      </c>
      <c r="Q778" t="str">
        <f t="shared" si="75"/>
        <v>publishing</v>
      </c>
      <c r="R778" t="str">
        <f t="shared" si="73"/>
        <v>fiction</v>
      </c>
      <c r="S778" s="10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3"/>
        <v>fiction</v>
      </c>
      <c r="S779" s="10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3"/>
        <v>fiction</v>
      </c>
      <c r="S780" s="10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4"/>
        <v>66.66</v>
      </c>
      <c r="Q781" t="str">
        <f t="shared" si="75"/>
        <v>publishing</v>
      </c>
      <c r="R781" t="str">
        <f t="shared" si="73"/>
        <v>fiction</v>
      </c>
      <c r="S781" s="10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4"/>
        <v>38.51</v>
      </c>
      <c r="Q782" t="str">
        <f t="shared" si="75"/>
        <v>music</v>
      </c>
      <c r="R782" t="str">
        <f t="shared" si="73"/>
        <v>rock</v>
      </c>
      <c r="S782" s="10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4"/>
        <v>42.6</v>
      </c>
      <c r="Q783" t="str">
        <f t="shared" si="75"/>
        <v>music</v>
      </c>
      <c r="R783" t="str">
        <f t="shared" si="73"/>
        <v>rock</v>
      </c>
      <c r="S783" s="10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4"/>
        <v>50</v>
      </c>
      <c r="Q784" t="str">
        <f t="shared" si="75"/>
        <v>music</v>
      </c>
      <c r="R784" t="str">
        <f t="shared" si="73"/>
        <v>rock</v>
      </c>
      <c r="S784" s="10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4"/>
        <v>63.48</v>
      </c>
      <c r="Q785" t="str">
        <f t="shared" si="75"/>
        <v>music</v>
      </c>
      <c r="R785" t="str">
        <f t="shared" si="73"/>
        <v>rock</v>
      </c>
      <c r="S785" s="10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3"/>
        <v>rock</v>
      </c>
      <c r="S786" s="10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4"/>
        <v>31.14</v>
      </c>
      <c r="Q787" t="str">
        <f t="shared" si="75"/>
        <v>music</v>
      </c>
      <c r="R787" t="str">
        <f t="shared" si="73"/>
        <v>rock</v>
      </c>
      <c r="S787" s="10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4"/>
        <v>162.27000000000001</v>
      </c>
      <c r="Q788" t="str">
        <f t="shared" si="75"/>
        <v>music</v>
      </c>
      <c r="R788" t="str">
        <f t="shared" si="73"/>
        <v>rock</v>
      </c>
      <c r="S788" s="10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4"/>
        <v>80.58</v>
      </c>
      <c r="Q789" t="str">
        <f t="shared" si="75"/>
        <v>music</v>
      </c>
      <c r="R789" t="str">
        <f t="shared" si="73"/>
        <v>rock</v>
      </c>
      <c r="S789" s="10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4"/>
        <v>59.85</v>
      </c>
      <c r="Q790" t="str">
        <f t="shared" si="75"/>
        <v>music</v>
      </c>
      <c r="R790" t="str">
        <f t="shared" si="73"/>
        <v>rock</v>
      </c>
      <c r="S790" s="10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4"/>
        <v>132.85</v>
      </c>
      <c r="Q791" t="str">
        <f t="shared" si="75"/>
        <v>music</v>
      </c>
      <c r="R791" t="str">
        <f t="shared" si="73"/>
        <v>rock</v>
      </c>
      <c r="S791" s="10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4"/>
        <v>92.54</v>
      </c>
      <c r="Q792" t="str">
        <f t="shared" si="75"/>
        <v>music</v>
      </c>
      <c r="R792" t="str">
        <f t="shared" si="73"/>
        <v>rock</v>
      </c>
      <c r="S792" s="10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4"/>
        <v>60.85</v>
      </c>
      <c r="Q793" t="str">
        <f t="shared" si="75"/>
        <v>music</v>
      </c>
      <c r="R793" t="str">
        <f t="shared" si="73"/>
        <v>rock</v>
      </c>
      <c r="S793" s="10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4"/>
        <v>41.85</v>
      </c>
      <c r="Q794" t="str">
        <f t="shared" si="75"/>
        <v>music</v>
      </c>
      <c r="R794" t="str">
        <f t="shared" si="73"/>
        <v>rock</v>
      </c>
      <c r="S794" s="10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4"/>
        <v>88.32</v>
      </c>
      <c r="Q795" t="str">
        <f t="shared" si="75"/>
        <v>music</v>
      </c>
      <c r="R795" t="str">
        <f t="shared" si="73"/>
        <v>rock</v>
      </c>
      <c r="S795" s="10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4"/>
        <v>158.96</v>
      </c>
      <c r="Q796" t="str">
        <f t="shared" si="75"/>
        <v>music</v>
      </c>
      <c r="R796" t="str">
        <f t="shared" si="73"/>
        <v>rock</v>
      </c>
      <c r="S796" s="10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4"/>
        <v>85.05</v>
      </c>
      <c r="Q797" t="str">
        <f t="shared" si="75"/>
        <v>music</v>
      </c>
      <c r="R797" t="str">
        <f t="shared" si="73"/>
        <v>rock</v>
      </c>
      <c r="S797" s="10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4"/>
        <v>112.61</v>
      </c>
      <c r="Q798" t="str">
        <f t="shared" si="75"/>
        <v>music</v>
      </c>
      <c r="R798" t="str">
        <f t="shared" si="73"/>
        <v>rock</v>
      </c>
      <c r="S798" s="10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4"/>
        <v>45.43</v>
      </c>
      <c r="Q799" t="str">
        <f t="shared" si="75"/>
        <v>music</v>
      </c>
      <c r="R799" t="str">
        <f t="shared" si="73"/>
        <v>rock</v>
      </c>
      <c r="S799" s="10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4"/>
        <v>46.21</v>
      </c>
      <c r="Q800" t="str">
        <f t="shared" si="75"/>
        <v>music</v>
      </c>
      <c r="R800" t="str">
        <f t="shared" si="73"/>
        <v>rock</v>
      </c>
      <c r="S800" s="10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4"/>
        <v>178.6</v>
      </c>
      <c r="Q801" t="str">
        <f t="shared" si="75"/>
        <v>music</v>
      </c>
      <c r="R801" t="str">
        <f t="shared" si="73"/>
        <v>rock</v>
      </c>
      <c r="S801" s="10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3"/>
        <v>rock</v>
      </c>
      <c r="S802" s="10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4"/>
        <v>43.73</v>
      </c>
      <c r="Q803" t="str">
        <f t="shared" si="75"/>
        <v>music</v>
      </c>
      <c r="R803" t="str">
        <f t="shared" si="73"/>
        <v>rock</v>
      </c>
      <c r="S803" s="10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4"/>
        <v>81.06</v>
      </c>
      <c r="Q804" t="str">
        <f t="shared" si="75"/>
        <v>music</v>
      </c>
      <c r="R804" t="str">
        <f t="shared" si="73"/>
        <v>rock</v>
      </c>
      <c r="S804" s="10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4"/>
        <v>74.599999999999994</v>
      </c>
      <c r="Q805" t="str">
        <f t="shared" si="75"/>
        <v>music</v>
      </c>
      <c r="R805" t="str">
        <f t="shared" si="73"/>
        <v>rock</v>
      </c>
      <c r="S805" s="10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4"/>
        <v>305.55</v>
      </c>
      <c r="Q806" t="str">
        <f t="shared" si="75"/>
        <v>music</v>
      </c>
      <c r="R806" t="str">
        <f t="shared" si="73"/>
        <v>rock</v>
      </c>
      <c r="S806" s="10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4"/>
        <v>58.33</v>
      </c>
      <c r="Q807" t="str">
        <f t="shared" si="75"/>
        <v>music</v>
      </c>
      <c r="R807" t="str">
        <f t="shared" si="73"/>
        <v>rock</v>
      </c>
      <c r="S807" s="10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4"/>
        <v>117.67</v>
      </c>
      <c r="Q808" t="str">
        <f t="shared" si="75"/>
        <v>music</v>
      </c>
      <c r="R808" t="str">
        <f t="shared" si="73"/>
        <v>rock</v>
      </c>
      <c r="S808" s="10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4"/>
        <v>73.77</v>
      </c>
      <c r="Q809" t="str">
        <f t="shared" si="75"/>
        <v>music</v>
      </c>
      <c r="R809" t="str">
        <f t="shared" si="73"/>
        <v>rock</v>
      </c>
      <c r="S809" s="10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4"/>
        <v>104.65</v>
      </c>
      <c r="Q810" t="str">
        <f t="shared" si="75"/>
        <v>music</v>
      </c>
      <c r="R810" t="str">
        <f t="shared" si="73"/>
        <v>rock</v>
      </c>
      <c r="S810" s="10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4"/>
        <v>79.819999999999993</v>
      </c>
      <c r="Q811" t="str">
        <f t="shared" si="75"/>
        <v>music</v>
      </c>
      <c r="R811" t="str">
        <f t="shared" si="73"/>
        <v>rock</v>
      </c>
      <c r="S811" s="10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4"/>
        <v>58.33</v>
      </c>
      <c r="Q812" t="str">
        <f t="shared" si="75"/>
        <v>music</v>
      </c>
      <c r="R812" t="str">
        <f t="shared" si="73"/>
        <v>rock</v>
      </c>
      <c r="S812" s="10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4"/>
        <v>86.66</v>
      </c>
      <c r="Q813" t="str">
        <f t="shared" si="75"/>
        <v>music</v>
      </c>
      <c r="R813" t="str">
        <f t="shared" si="73"/>
        <v>rock</v>
      </c>
      <c r="S813" s="10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4"/>
        <v>27.6</v>
      </c>
      <c r="Q814" t="str">
        <f t="shared" si="75"/>
        <v>music</v>
      </c>
      <c r="R814" t="str">
        <f t="shared" si="73"/>
        <v>rock</v>
      </c>
      <c r="S814" s="10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4"/>
        <v>24.99</v>
      </c>
      <c r="Q815" t="str">
        <f t="shared" si="75"/>
        <v>music</v>
      </c>
      <c r="R815" t="str">
        <f t="shared" si="73"/>
        <v>rock</v>
      </c>
      <c r="S815" s="10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4"/>
        <v>45.46</v>
      </c>
      <c r="Q816" t="str">
        <f t="shared" si="75"/>
        <v>music</v>
      </c>
      <c r="R816" t="str">
        <f t="shared" si="73"/>
        <v>rock</v>
      </c>
      <c r="S816" s="10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4"/>
        <v>99.53</v>
      </c>
      <c r="Q817" t="str">
        <f t="shared" si="75"/>
        <v>music</v>
      </c>
      <c r="R817" t="str">
        <f t="shared" si="73"/>
        <v>rock</v>
      </c>
      <c r="S817" s="10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3"/>
        <v>rock</v>
      </c>
      <c r="S818" s="10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4"/>
        <v>89.42</v>
      </c>
      <c r="Q819" t="str">
        <f t="shared" si="75"/>
        <v>music</v>
      </c>
      <c r="R819" t="str">
        <f t="shared" si="73"/>
        <v>rock</v>
      </c>
      <c r="S819" s="10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4"/>
        <v>28.68</v>
      </c>
      <c r="Q820" t="str">
        <f t="shared" si="75"/>
        <v>music</v>
      </c>
      <c r="R820" t="str">
        <f t="shared" si="73"/>
        <v>rock</v>
      </c>
      <c r="S820" s="10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4"/>
        <v>31.07</v>
      </c>
      <c r="Q821" t="str">
        <f t="shared" si="75"/>
        <v>music</v>
      </c>
      <c r="R821" t="str">
        <f t="shared" si="73"/>
        <v>rock</v>
      </c>
      <c r="S821" s="10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4"/>
        <v>70.55</v>
      </c>
      <c r="Q822" t="str">
        <f t="shared" si="75"/>
        <v>music</v>
      </c>
      <c r="R822" t="str">
        <f t="shared" si="73"/>
        <v>rock</v>
      </c>
      <c r="S822" s="10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4"/>
        <v>224.12</v>
      </c>
      <c r="Q823" t="str">
        <f t="shared" si="75"/>
        <v>music</v>
      </c>
      <c r="R823" t="str">
        <f t="shared" si="73"/>
        <v>rock</v>
      </c>
      <c r="S823" s="10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4"/>
        <v>51.81</v>
      </c>
      <c r="Q824" t="str">
        <f t="shared" si="75"/>
        <v>music</v>
      </c>
      <c r="R824" t="str">
        <f t="shared" si="73"/>
        <v>rock</v>
      </c>
      <c r="S824" s="10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4"/>
        <v>43.51</v>
      </c>
      <c r="Q825" t="str">
        <f t="shared" si="75"/>
        <v>music</v>
      </c>
      <c r="R825" t="str">
        <f t="shared" si="73"/>
        <v>rock</v>
      </c>
      <c r="S825" s="10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4"/>
        <v>39.81</v>
      </c>
      <c r="Q826" t="str">
        <f t="shared" si="75"/>
        <v>music</v>
      </c>
      <c r="R826" t="str">
        <f t="shared" si="73"/>
        <v>rock</v>
      </c>
      <c r="S826" s="10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4"/>
        <v>126.8</v>
      </c>
      <c r="Q827" t="str">
        <f t="shared" si="75"/>
        <v>music</v>
      </c>
      <c r="R827" t="str">
        <f t="shared" si="73"/>
        <v>rock</v>
      </c>
      <c r="S827" s="10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4"/>
        <v>113.87</v>
      </c>
      <c r="Q828" t="str">
        <f t="shared" si="75"/>
        <v>music</v>
      </c>
      <c r="R828" t="str">
        <f t="shared" si="73"/>
        <v>rock</v>
      </c>
      <c r="S828" s="10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4"/>
        <v>28.18</v>
      </c>
      <c r="Q829" t="str">
        <f t="shared" si="75"/>
        <v>music</v>
      </c>
      <c r="R829" t="str">
        <f t="shared" si="73"/>
        <v>rock</v>
      </c>
      <c r="S829" s="10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4"/>
        <v>36.6</v>
      </c>
      <c r="Q830" t="str">
        <f t="shared" si="75"/>
        <v>music</v>
      </c>
      <c r="R830" t="str">
        <f t="shared" si="73"/>
        <v>rock</v>
      </c>
      <c r="S830" s="10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4"/>
        <v>32.5</v>
      </c>
      <c r="Q831" t="str">
        <f t="shared" si="75"/>
        <v>music</v>
      </c>
      <c r="R831" t="str">
        <f t="shared" si="73"/>
        <v>rock</v>
      </c>
      <c r="S831" s="10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4"/>
        <v>60.65</v>
      </c>
      <c r="Q832" t="str">
        <f t="shared" si="75"/>
        <v>music</v>
      </c>
      <c r="R832" t="str">
        <f t="shared" si="73"/>
        <v>rock</v>
      </c>
      <c r="S832" s="10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3"/>
        <v>rock</v>
      </c>
      <c r="S833" s="10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78">E834/D834</f>
        <v>1.0060706666666666</v>
      </c>
      <c r="P834" s="6">
        <f t="shared" si="74"/>
        <v>97.99</v>
      </c>
      <c r="Q834" t="str">
        <f t="shared" si="75"/>
        <v>music</v>
      </c>
      <c r="R834" t="str">
        <f t="shared" ref="R834:R897" si="79">RIGHT(N834,LEN(N834)-FIND("/",N834,1))</f>
        <v>rock</v>
      </c>
      <c r="S834" s="10">
        <f t="shared" si="76"/>
        <v>40869.466840277775</v>
      </c>
      <c r="T834" s="11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8"/>
        <v>1.0166666666666666</v>
      </c>
      <c r="P835" s="6">
        <f t="shared" ref="P835:P898" si="80">IF(E835&gt;0, ROUNDDOWN(E835/L835, 2),0)</f>
        <v>148.78</v>
      </c>
      <c r="Q835" t="str">
        <f t="shared" ref="Q835:Q898" si="81">LEFT(N835,FIND("/",N835,1)-1)</f>
        <v>music</v>
      </c>
      <c r="R835" t="str">
        <f t="shared" si="79"/>
        <v>rock</v>
      </c>
      <c r="S835" s="10">
        <f t="shared" ref="S835:S898" si="82">(J835/86400)+25569+(-5/24)</f>
        <v>41718.669849537036</v>
      </c>
      <c r="T835" s="11">
        <f t="shared" ref="T835:T898" si="83">IF(F835="live", "", (I835/86400)+25569+(-5/24))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79"/>
        <v>rock</v>
      </c>
      <c r="S836" s="10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80"/>
        <v>58.62</v>
      </c>
      <c r="Q837" t="str">
        <f t="shared" si="81"/>
        <v>music</v>
      </c>
      <c r="R837" t="str">
        <f t="shared" si="79"/>
        <v>rock</v>
      </c>
      <c r="S837" s="10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80"/>
        <v>109.7</v>
      </c>
      <c r="Q838" t="str">
        <f t="shared" si="81"/>
        <v>music</v>
      </c>
      <c r="R838" t="str">
        <f t="shared" si="79"/>
        <v>rock</v>
      </c>
      <c r="S838" s="10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80"/>
        <v>49.11</v>
      </c>
      <c r="Q839" t="str">
        <f t="shared" si="81"/>
        <v>music</v>
      </c>
      <c r="R839" t="str">
        <f t="shared" si="79"/>
        <v>rock</v>
      </c>
      <c r="S839" s="10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80"/>
        <v>47.67</v>
      </c>
      <c r="Q840" t="str">
        <f t="shared" si="81"/>
        <v>music</v>
      </c>
      <c r="R840" t="str">
        <f t="shared" si="79"/>
        <v>rock</v>
      </c>
      <c r="S840" s="10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80"/>
        <v>60.73</v>
      </c>
      <c r="Q841" t="str">
        <f t="shared" si="81"/>
        <v>music</v>
      </c>
      <c r="R841" t="str">
        <f t="shared" si="79"/>
        <v>rock</v>
      </c>
      <c r="S841" s="10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80"/>
        <v>63.37</v>
      </c>
      <c r="Q842" t="str">
        <f t="shared" si="81"/>
        <v>music</v>
      </c>
      <c r="R842" t="str">
        <f t="shared" si="79"/>
        <v>metal</v>
      </c>
      <c r="S842" s="10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80"/>
        <v>53.89</v>
      </c>
      <c r="Q843" t="str">
        <f t="shared" si="81"/>
        <v>music</v>
      </c>
      <c r="R843" t="str">
        <f t="shared" si="79"/>
        <v>metal</v>
      </c>
      <c r="S843" s="10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80"/>
        <v>66.87</v>
      </c>
      <c r="Q844" t="str">
        <f t="shared" si="81"/>
        <v>music</v>
      </c>
      <c r="R844" t="str">
        <f t="shared" si="79"/>
        <v>metal</v>
      </c>
      <c r="S844" s="10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80"/>
        <v>63.1</v>
      </c>
      <c r="Q845" t="str">
        <f t="shared" si="81"/>
        <v>music</v>
      </c>
      <c r="R845" t="str">
        <f t="shared" si="79"/>
        <v>metal</v>
      </c>
      <c r="S845" s="10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80"/>
        <v>36.619999999999997</v>
      </c>
      <c r="Q846" t="str">
        <f t="shared" si="81"/>
        <v>music</v>
      </c>
      <c r="R846" t="str">
        <f t="shared" si="79"/>
        <v>metal</v>
      </c>
      <c r="S846" s="10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80"/>
        <v>34</v>
      </c>
      <c r="Q847" t="str">
        <f t="shared" si="81"/>
        <v>music</v>
      </c>
      <c r="R847" t="str">
        <f t="shared" si="79"/>
        <v>metal</v>
      </c>
      <c r="S847" s="10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80"/>
        <v>28.55</v>
      </c>
      <c r="Q848" t="str">
        <f t="shared" si="81"/>
        <v>music</v>
      </c>
      <c r="R848" t="str">
        <f t="shared" si="79"/>
        <v>metal</v>
      </c>
      <c r="S848" s="10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80"/>
        <v>10</v>
      </c>
      <c r="Q849" t="str">
        <f t="shared" si="81"/>
        <v>music</v>
      </c>
      <c r="R849" t="str">
        <f t="shared" si="79"/>
        <v>metal</v>
      </c>
      <c r="S849" s="10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80"/>
        <v>18.75</v>
      </c>
      <c r="Q850" t="str">
        <f t="shared" si="81"/>
        <v>music</v>
      </c>
      <c r="R850" t="str">
        <f t="shared" si="79"/>
        <v>metal</v>
      </c>
      <c r="S850" s="10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80"/>
        <v>41.7</v>
      </c>
      <c r="Q851" t="str">
        <f t="shared" si="81"/>
        <v>music</v>
      </c>
      <c r="R851" t="str">
        <f t="shared" si="79"/>
        <v>metal</v>
      </c>
      <c r="S851" s="10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80"/>
        <v>46.66</v>
      </c>
      <c r="Q852" t="str">
        <f t="shared" si="81"/>
        <v>music</v>
      </c>
      <c r="R852" t="str">
        <f t="shared" si="79"/>
        <v>metal</v>
      </c>
      <c r="S852" s="10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80"/>
        <v>37.270000000000003</v>
      </c>
      <c r="Q853" t="str">
        <f t="shared" si="81"/>
        <v>music</v>
      </c>
      <c r="R853" t="str">
        <f t="shared" si="79"/>
        <v>metal</v>
      </c>
      <c r="S853" s="10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80"/>
        <v>59.25</v>
      </c>
      <c r="Q854" t="str">
        <f t="shared" si="81"/>
        <v>music</v>
      </c>
      <c r="R854" t="str">
        <f t="shared" si="79"/>
        <v>metal</v>
      </c>
      <c r="S854" s="10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80"/>
        <v>30</v>
      </c>
      <c r="Q855" t="str">
        <f t="shared" si="81"/>
        <v>music</v>
      </c>
      <c r="R855" t="str">
        <f t="shared" si="79"/>
        <v>metal</v>
      </c>
      <c r="S855" s="10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80"/>
        <v>65.86</v>
      </c>
      <c r="Q856" t="str">
        <f t="shared" si="81"/>
        <v>music</v>
      </c>
      <c r="R856" t="str">
        <f t="shared" si="79"/>
        <v>metal</v>
      </c>
      <c r="S856" s="10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80"/>
        <v>31.91</v>
      </c>
      <c r="Q857" t="str">
        <f t="shared" si="81"/>
        <v>music</v>
      </c>
      <c r="R857" t="str">
        <f t="shared" si="79"/>
        <v>metal</v>
      </c>
      <c r="S857" s="10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80"/>
        <v>19.46</v>
      </c>
      <c r="Q858" t="str">
        <f t="shared" si="81"/>
        <v>music</v>
      </c>
      <c r="R858" t="str">
        <f t="shared" si="79"/>
        <v>metal</v>
      </c>
      <c r="S858" s="10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80"/>
        <v>50</v>
      </c>
      <c r="Q859" t="str">
        <f t="shared" si="81"/>
        <v>music</v>
      </c>
      <c r="R859" t="str">
        <f t="shared" si="79"/>
        <v>metal</v>
      </c>
      <c r="S859" s="10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80"/>
        <v>22.73</v>
      </c>
      <c r="Q860" t="str">
        <f t="shared" si="81"/>
        <v>music</v>
      </c>
      <c r="R860" t="str">
        <f t="shared" si="79"/>
        <v>metal</v>
      </c>
      <c r="S860" s="10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80"/>
        <v>42.72</v>
      </c>
      <c r="Q861" t="str">
        <f t="shared" si="81"/>
        <v>music</v>
      </c>
      <c r="R861" t="str">
        <f t="shared" si="79"/>
        <v>metal</v>
      </c>
      <c r="S861" s="10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80"/>
        <v>52.91</v>
      </c>
      <c r="Q862" t="str">
        <f t="shared" si="81"/>
        <v>music</v>
      </c>
      <c r="R862" t="str">
        <f t="shared" si="79"/>
        <v>jazz</v>
      </c>
      <c r="S862" s="10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79"/>
        <v>jazz</v>
      </c>
      <c r="S863" s="10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79"/>
        <v>jazz</v>
      </c>
      <c r="S864" s="10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79"/>
        <v>jazz</v>
      </c>
      <c r="S865" s="10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80"/>
        <v>34.17</v>
      </c>
      <c r="Q866" t="str">
        <f t="shared" si="81"/>
        <v>music</v>
      </c>
      <c r="R866" t="str">
        <f t="shared" si="79"/>
        <v>jazz</v>
      </c>
      <c r="S866" s="10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79"/>
        <v>jazz</v>
      </c>
      <c r="S867" s="10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80"/>
        <v>58.18</v>
      </c>
      <c r="Q868" t="str">
        <f t="shared" si="81"/>
        <v>music</v>
      </c>
      <c r="R868" t="str">
        <f t="shared" si="79"/>
        <v>jazz</v>
      </c>
      <c r="S868" s="10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80"/>
        <v>109.18</v>
      </c>
      <c r="Q869" t="str">
        <f t="shared" si="81"/>
        <v>music</v>
      </c>
      <c r="R869" t="str">
        <f t="shared" si="79"/>
        <v>jazz</v>
      </c>
      <c r="S869" s="10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79"/>
        <v>jazz</v>
      </c>
      <c r="S870" s="10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80"/>
        <v>346.66</v>
      </c>
      <c r="Q871" t="str">
        <f t="shared" si="81"/>
        <v>music</v>
      </c>
      <c r="R871" t="str">
        <f t="shared" si="79"/>
        <v>jazz</v>
      </c>
      <c r="S871" s="10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79"/>
        <v>jazz</v>
      </c>
      <c r="S872" s="10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80"/>
        <v>27.08</v>
      </c>
      <c r="Q873" t="str">
        <f t="shared" si="81"/>
        <v>music</v>
      </c>
      <c r="R873" t="str">
        <f t="shared" si="79"/>
        <v>jazz</v>
      </c>
      <c r="S873" s="10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79"/>
        <v>jazz</v>
      </c>
      <c r="S874" s="10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79"/>
        <v>jazz</v>
      </c>
      <c r="S875" s="10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80"/>
        <v>34.76</v>
      </c>
      <c r="Q876" t="str">
        <f t="shared" si="81"/>
        <v>music</v>
      </c>
      <c r="R876" t="str">
        <f t="shared" si="79"/>
        <v>jazz</v>
      </c>
      <c r="S876" s="10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>
        <f t="shared" si="80"/>
        <v>0</v>
      </c>
      <c r="Q877" t="str">
        <f t="shared" si="81"/>
        <v>music</v>
      </c>
      <c r="R877" t="str">
        <f t="shared" si="79"/>
        <v>jazz</v>
      </c>
      <c r="S877" s="10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80"/>
        <v>28.57</v>
      </c>
      <c r="Q878" t="str">
        <f t="shared" si="81"/>
        <v>music</v>
      </c>
      <c r="R878" t="str">
        <f t="shared" si="79"/>
        <v>jazz</v>
      </c>
      <c r="S878" s="10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80"/>
        <v>46.58</v>
      </c>
      <c r="Q879" t="str">
        <f t="shared" si="81"/>
        <v>music</v>
      </c>
      <c r="R879" t="str">
        <f t="shared" si="79"/>
        <v>jazz</v>
      </c>
      <c r="S879" s="10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79"/>
        <v>jazz</v>
      </c>
      <c r="S880" s="10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80"/>
        <v>21.46</v>
      </c>
      <c r="Q881" t="str">
        <f t="shared" si="81"/>
        <v>music</v>
      </c>
      <c r="R881" t="str">
        <f t="shared" si="79"/>
        <v>jazz</v>
      </c>
      <c r="S881" s="10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80"/>
        <v>14.12</v>
      </c>
      <c r="Q882" t="str">
        <f t="shared" si="81"/>
        <v>music</v>
      </c>
      <c r="R882" t="str">
        <f t="shared" si="79"/>
        <v>indie rock</v>
      </c>
      <c r="S882" s="10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79"/>
        <v>indie rock</v>
      </c>
      <c r="S883" s="10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80"/>
        <v>21.57</v>
      </c>
      <c r="Q884" t="str">
        <f t="shared" si="81"/>
        <v>music</v>
      </c>
      <c r="R884" t="str">
        <f t="shared" si="79"/>
        <v>indie rock</v>
      </c>
      <c r="S884" s="10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80"/>
        <v>83.37</v>
      </c>
      <c r="Q885" t="str">
        <f t="shared" si="81"/>
        <v>music</v>
      </c>
      <c r="R885" t="str">
        <f t="shared" si="79"/>
        <v>indie rock</v>
      </c>
      <c r="S885" s="10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80"/>
        <v>10</v>
      </c>
      <c r="Q886" t="str">
        <f t="shared" si="81"/>
        <v>music</v>
      </c>
      <c r="R886" t="str">
        <f t="shared" si="79"/>
        <v>indie rock</v>
      </c>
      <c r="S886" s="10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80"/>
        <v>35.71</v>
      </c>
      <c r="Q887" t="str">
        <f t="shared" si="81"/>
        <v>music</v>
      </c>
      <c r="R887" t="str">
        <f t="shared" si="79"/>
        <v>indie rock</v>
      </c>
      <c r="S887" s="10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80"/>
        <v>29.28</v>
      </c>
      <c r="Q888" t="str">
        <f t="shared" si="81"/>
        <v>music</v>
      </c>
      <c r="R888" t="str">
        <f t="shared" si="79"/>
        <v>indie rock</v>
      </c>
      <c r="S888" s="10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>
        <f t="shared" si="80"/>
        <v>0</v>
      </c>
      <c r="Q889" t="str">
        <f t="shared" si="81"/>
        <v>music</v>
      </c>
      <c r="R889" t="str">
        <f t="shared" si="79"/>
        <v>indie rock</v>
      </c>
      <c r="S889" s="10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79"/>
        <v>indie rock</v>
      </c>
      <c r="S890" s="10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79"/>
        <v>indie rock</v>
      </c>
      <c r="S891" s="10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79"/>
        <v>indie rock</v>
      </c>
      <c r="S892" s="10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80"/>
        <v>28.88</v>
      </c>
      <c r="Q893" t="str">
        <f t="shared" si="81"/>
        <v>music</v>
      </c>
      <c r="R893" t="str">
        <f t="shared" si="79"/>
        <v>indie rock</v>
      </c>
      <c r="S893" s="10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80"/>
        <v>143.82</v>
      </c>
      <c r="Q894" t="str">
        <f t="shared" si="81"/>
        <v>music</v>
      </c>
      <c r="R894" t="str">
        <f t="shared" si="79"/>
        <v>indie rock</v>
      </c>
      <c r="S894" s="10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80"/>
        <v>40</v>
      </c>
      <c r="Q895" t="str">
        <f t="shared" si="81"/>
        <v>music</v>
      </c>
      <c r="R895" t="str">
        <f t="shared" si="79"/>
        <v>indie rock</v>
      </c>
      <c r="S895" s="10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80"/>
        <v>147.81</v>
      </c>
      <c r="Q896" t="str">
        <f t="shared" si="81"/>
        <v>music</v>
      </c>
      <c r="R896" t="str">
        <f t="shared" si="79"/>
        <v>indie rock</v>
      </c>
      <c r="S896" s="10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80"/>
        <v>27.85</v>
      </c>
      <c r="Q897" t="str">
        <f t="shared" si="81"/>
        <v>music</v>
      </c>
      <c r="R897" t="str">
        <f t="shared" si="79"/>
        <v>indie rock</v>
      </c>
      <c r="S897" s="10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84">E898/D898</f>
        <v>0.4</v>
      </c>
      <c r="P898" s="6">
        <f t="shared" si="80"/>
        <v>44.44</v>
      </c>
      <c r="Q898" t="str">
        <f t="shared" si="81"/>
        <v>music</v>
      </c>
      <c r="R898" t="str">
        <f t="shared" ref="R898:R961" si="85">RIGHT(N898,LEN(N898)-FIND("/",N898,1))</f>
        <v>indie rock</v>
      </c>
      <c r="S898" s="10">
        <f t="shared" si="82"/>
        <v>42218.66465277777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4"/>
        <v>0</v>
      </c>
      <c r="P899" s="6">
        <f t="shared" ref="P899:P962" si="86">IF(E899&gt;0, ROUNDDOWN(E899/L899, 2),0)</f>
        <v>0</v>
      </c>
      <c r="Q899" t="str">
        <f t="shared" ref="Q899:Q962" si="87">LEFT(N899,FIND("/",N899,1)-1)</f>
        <v>music</v>
      </c>
      <c r="R899" t="str">
        <f t="shared" si="85"/>
        <v>indie rock</v>
      </c>
      <c r="S899" s="10">
        <f t="shared" ref="S899:S962" si="88">(J899/86400)+25569+(-5/24)</f>
        <v>41211.480416666665</v>
      </c>
      <c r="T899" s="11">
        <f t="shared" ref="T899:T962" si="89">IF(F899="live", "", (I899/86400)+25569+(-5/24))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5"/>
        <v>indie rock</v>
      </c>
      <c r="S900" s="10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5"/>
        <v>indie rock</v>
      </c>
      <c r="S901" s="10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5"/>
        <v>jazz</v>
      </c>
      <c r="S902" s="10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>
        <f t="shared" si="86"/>
        <v>0</v>
      </c>
      <c r="Q903" t="str">
        <f t="shared" si="87"/>
        <v>music</v>
      </c>
      <c r="R903" t="str">
        <f t="shared" si="85"/>
        <v>jazz</v>
      </c>
      <c r="S903" s="10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5"/>
        <v>jazz</v>
      </c>
      <c r="S904" s="10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5"/>
        <v>jazz</v>
      </c>
      <c r="S905" s="10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6"/>
        <v>50.33</v>
      </c>
      <c r="Q906" t="str">
        <f t="shared" si="87"/>
        <v>music</v>
      </c>
      <c r="R906" t="str">
        <f t="shared" si="85"/>
        <v>jazz</v>
      </c>
      <c r="S906" s="10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6"/>
        <v>32.659999999999997</v>
      </c>
      <c r="Q907" t="str">
        <f t="shared" si="87"/>
        <v>music</v>
      </c>
      <c r="R907" t="str">
        <f t="shared" si="85"/>
        <v>jazz</v>
      </c>
      <c r="S907" s="10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>
        <f t="shared" si="86"/>
        <v>0</v>
      </c>
      <c r="Q908" t="str">
        <f t="shared" si="87"/>
        <v>music</v>
      </c>
      <c r="R908" t="str">
        <f t="shared" si="85"/>
        <v>jazz</v>
      </c>
      <c r="S908" s="10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>
        <f t="shared" si="86"/>
        <v>0</v>
      </c>
      <c r="Q909" t="str">
        <f t="shared" si="87"/>
        <v>music</v>
      </c>
      <c r="R909" t="str">
        <f t="shared" si="85"/>
        <v>jazz</v>
      </c>
      <c r="S909" s="10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>
        <f t="shared" si="86"/>
        <v>0</v>
      </c>
      <c r="Q910" t="str">
        <f t="shared" si="87"/>
        <v>music</v>
      </c>
      <c r="R910" t="str">
        <f t="shared" si="85"/>
        <v>jazz</v>
      </c>
      <c r="S910" s="10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5"/>
        <v>jazz</v>
      </c>
      <c r="S911" s="10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5"/>
        <v>jazz</v>
      </c>
      <c r="S912" s="10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>
        <f t="shared" si="86"/>
        <v>0</v>
      </c>
      <c r="Q913" t="str">
        <f t="shared" si="87"/>
        <v>music</v>
      </c>
      <c r="R913" t="str">
        <f t="shared" si="85"/>
        <v>jazz</v>
      </c>
      <c r="S913" s="10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5"/>
        <v>jazz</v>
      </c>
      <c r="S914" s="10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6"/>
        <v>82.58</v>
      </c>
      <c r="Q915" t="str">
        <f t="shared" si="87"/>
        <v>music</v>
      </c>
      <c r="R915" t="str">
        <f t="shared" si="85"/>
        <v>jazz</v>
      </c>
      <c r="S915" s="10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>
        <f t="shared" si="86"/>
        <v>0</v>
      </c>
      <c r="Q916" t="str">
        <f t="shared" si="87"/>
        <v>music</v>
      </c>
      <c r="R916" t="str">
        <f t="shared" si="85"/>
        <v>jazz</v>
      </c>
      <c r="S916" s="10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6"/>
        <v>41.66</v>
      </c>
      <c r="Q917" t="str">
        <f t="shared" si="87"/>
        <v>music</v>
      </c>
      <c r="R917" t="str">
        <f t="shared" si="85"/>
        <v>jazz</v>
      </c>
      <c r="S917" s="10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>
        <f t="shared" si="86"/>
        <v>0</v>
      </c>
      <c r="Q918" t="str">
        <f t="shared" si="87"/>
        <v>music</v>
      </c>
      <c r="R918" t="str">
        <f t="shared" si="85"/>
        <v>jazz</v>
      </c>
      <c r="S918" s="10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5"/>
        <v>jazz</v>
      </c>
      <c r="S919" s="10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5"/>
        <v>jazz</v>
      </c>
      <c r="S920" s="10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5"/>
        <v>jazz</v>
      </c>
      <c r="S921" s="10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>
        <f t="shared" si="86"/>
        <v>0</v>
      </c>
      <c r="Q922" t="str">
        <f t="shared" si="87"/>
        <v>music</v>
      </c>
      <c r="R922" t="str">
        <f t="shared" si="85"/>
        <v>jazz</v>
      </c>
      <c r="S922" s="10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6"/>
        <v>231.75</v>
      </c>
      <c r="Q923" t="str">
        <f t="shared" si="87"/>
        <v>music</v>
      </c>
      <c r="R923" t="str">
        <f t="shared" si="85"/>
        <v>jazz</v>
      </c>
      <c r="S923" s="10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6"/>
        <v>189.33</v>
      </c>
      <c r="Q924" t="str">
        <f t="shared" si="87"/>
        <v>music</v>
      </c>
      <c r="R924" t="str">
        <f t="shared" si="85"/>
        <v>jazz</v>
      </c>
      <c r="S924" s="10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5"/>
        <v>jazz</v>
      </c>
      <c r="S925" s="10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6"/>
        <v>21.8</v>
      </c>
      <c r="Q926" t="str">
        <f t="shared" si="87"/>
        <v>music</v>
      </c>
      <c r="R926" t="str">
        <f t="shared" si="85"/>
        <v>jazz</v>
      </c>
      <c r="S926" s="10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5"/>
        <v>jazz</v>
      </c>
      <c r="S927" s="10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>
        <f t="shared" si="86"/>
        <v>0</v>
      </c>
      <c r="Q928" t="str">
        <f t="shared" si="87"/>
        <v>music</v>
      </c>
      <c r="R928" t="str">
        <f t="shared" si="85"/>
        <v>jazz</v>
      </c>
      <c r="S928" s="10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>
        <f t="shared" si="86"/>
        <v>0</v>
      </c>
      <c r="Q929" t="str">
        <f t="shared" si="87"/>
        <v>music</v>
      </c>
      <c r="R929" t="str">
        <f t="shared" si="85"/>
        <v>jazz</v>
      </c>
      <c r="S929" s="10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5"/>
        <v>jazz</v>
      </c>
      <c r="S930" s="10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>
        <f t="shared" si="86"/>
        <v>0</v>
      </c>
      <c r="Q931" t="str">
        <f t="shared" si="87"/>
        <v>music</v>
      </c>
      <c r="R931" t="str">
        <f t="shared" si="85"/>
        <v>jazz</v>
      </c>
      <c r="S931" s="10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5"/>
        <v>jazz</v>
      </c>
      <c r="S932" s="10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6"/>
        <v>18.71</v>
      </c>
      <c r="Q933" t="str">
        <f t="shared" si="87"/>
        <v>music</v>
      </c>
      <c r="R933" t="str">
        <f t="shared" si="85"/>
        <v>jazz</v>
      </c>
      <c r="S933" s="10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6"/>
        <v>46.03</v>
      </c>
      <c r="Q934" t="str">
        <f t="shared" si="87"/>
        <v>music</v>
      </c>
      <c r="R934" t="str">
        <f t="shared" si="85"/>
        <v>jazz</v>
      </c>
      <c r="S934" s="10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6"/>
        <v>60</v>
      </c>
      <c r="Q935" t="str">
        <f t="shared" si="87"/>
        <v>music</v>
      </c>
      <c r="R935" t="str">
        <f t="shared" si="85"/>
        <v>jazz</v>
      </c>
      <c r="S935" s="10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6"/>
        <v>50.66</v>
      </c>
      <c r="Q936" t="str">
        <f t="shared" si="87"/>
        <v>music</v>
      </c>
      <c r="R936" t="str">
        <f t="shared" si="85"/>
        <v>jazz</v>
      </c>
      <c r="S936" s="10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5"/>
        <v>jazz</v>
      </c>
      <c r="S937" s="10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>
        <f t="shared" si="86"/>
        <v>0</v>
      </c>
      <c r="Q938" t="str">
        <f t="shared" si="87"/>
        <v>music</v>
      </c>
      <c r="R938" t="str">
        <f t="shared" si="85"/>
        <v>jazz</v>
      </c>
      <c r="S938" s="10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5"/>
        <v>jazz</v>
      </c>
      <c r="S939" s="10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5"/>
        <v>jazz</v>
      </c>
      <c r="S940" s="10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5"/>
        <v>jazz</v>
      </c>
      <c r="S941" s="10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6"/>
        <v>110.28</v>
      </c>
      <c r="Q942" t="str">
        <f t="shared" si="87"/>
        <v>technology</v>
      </c>
      <c r="R942" t="str">
        <f t="shared" si="85"/>
        <v>wearables</v>
      </c>
      <c r="S942" s="10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6"/>
        <v>37.450000000000003</v>
      </c>
      <c r="Q943" t="str">
        <f t="shared" si="87"/>
        <v>technology</v>
      </c>
      <c r="R943" t="str">
        <f t="shared" si="85"/>
        <v>wearables</v>
      </c>
      <c r="S943" s="10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5"/>
        <v>wearables</v>
      </c>
      <c r="S944" s="10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6"/>
        <v>24.08</v>
      </c>
      <c r="Q945" t="str">
        <f t="shared" si="87"/>
        <v>technology</v>
      </c>
      <c r="R945" t="str">
        <f t="shared" si="85"/>
        <v>wearables</v>
      </c>
      <c r="S945" s="10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6"/>
        <v>69.400000000000006</v>
      </c>
      <c r="Q946" t="str">
        <f t="shared" si="87"/>
        <v>technology</v>
      </c>
      <c r="R946" t="str">
        <f t="shared" si="85"/>
        <v>wearables</v>
      </c>
      <c r="S946" s="10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5"/>
        <v>wearables</v>
      </c>
      <c r="S947" s="10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5"/>
        <v>wearables</v>
      </c>
      <c r="S948" s="10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>
        <f t="shared" si="86"/>
        <v>0</v>
      </c>
      <c r="Q949" t="str">
        <f t="shared" si="87"/>
        <v>technology</v>
      </c>
      <c r="R949" t="str">
        <f t="shared" si="85"/>
        <v>wearables</v>
      </c>
      <c r="S949" s="10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6"/>
        <v>60</v>
      </c>
      <c r="Q950" t="str">
        <f t="shared" si="87"/>
        <v>technology</v>
      </c>
      <c r="R950" t="str">
        <f t="shared" si="85"/>
        <v>wearables</v>
      </c>
      <c r="S950" s="10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5"/>
        <v>wearables</v>
      </c>
      <c r="S951" s="10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6"/>
        <v>58.41</v>
      </c>
      <c r="Q952" t="str">
        <f t="shared" si="87"/>
        <v>technology</v>
      </c>
      <c r="R952" t="str">
        <f t="shared" si="85"/>
        <v>wearables</v>
      </c>
      <c r="S952" s="10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6"/>
        <v>158.63</v>
      </c>
      <c r="Q953" t="str">
        <f t="shared" si="87"/>
        <v>technology</v>
      </c>
      <c r="R953" t="str">
        <f t="shared" si="85"/>
        <v>wearables</v>
      </c>
      <c r="S953" s="10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6"/>
        <v>99.85</v>
      </c>
      <c r="Q954" t="str">
        <f t="shared" si="87"/>
        <v>technology</v>
      </c>
      <c r="R954" t="str">
        <f t="shared" si="85"/>
        <v>wearables</v>
      </c>
      <c r="S954" s="10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85"/>
        <v>wearables</v>
      </c>
      <c r="S955" s="10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6"/>
        <v>89.19</v>
      </c>
      <c r="Q956" t="str">
        <f t="shared" si="87"/>
        <v>technology</v>
      </c>
      <c r="R956" t="str">
        <f t="shared" si="85"/>
        <v>wearables</v>
      </c>
      <c r="S956" s="10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6"/>
        <v>182.62</v>
      </c>
      <c r="Q957" t="str">
        <f t="shared" si="87"/>
        <v>technology</v>
      </c>
      <c r="R957" t="str">
        <f t="shared" si="85"/>
        <v>wearables</v>
      </c>
      <c r="S957" s="10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6"/>
        <v>50.64</v>
      </c>
      <c r="Q958" t="str">
        <f t="shared" si="87"/>
        <v>technology</v>
      </c>
      <c r="R958" t="str">
        <f t="shared" si="85"/>
        <v>wearables</v>
      </c>
      <c r="S958" s="10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6"/>
        <v>33.28</v>
      </c>
      <c r="Q959" t="str">
        <f t="shared" si="87"/>
        <v>technology</v>
      </c>
      <c r="R959" t="str">
        <f t="shared" si="85"/>
        <v>wearables</v>
      </c>
      <c r="S959" s="10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6"/>
        <v>51.82</v>
      </c>
      <c r="Q960" t="str">
        <f t="shared" si="87"/>
        <v>technology</v>
      </c>
      <c r="R960" t="str">
        <f t="shared" si="85"/>
        <v>wearables</v>
      </c>
      <c r="S960" s="10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6"/>
        <v>113.62</v>
      </c>
      <c r="Q961" t="str">
        <f t="shared" si="87"/>
        <v>technology</v>
      </c>
      <c r="R961" t="str">
        <f t="shared" si="85"/>
        <v>wearables</v>
      </c>
      <c r="S961" s="10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0">E962/D962</f>
        <v>0.46100628930817611</v>
      </c>
      <c r="P962" s="6">
        <f t="shared" si="86"/>
        <v>136.46</v>
      </c>
      <c r="Q962" t="str">
        <f t="shared" si="87"/>
        <v>technology</v>
      </c>
      <c r="R962" t="str">
        <f t="shared" ref="R962:R1025" si="91">RIGHT(N962,LEN(N962)-FIND("/",N962,1))</f>
        <v>wearables</v>
      </c>
      <c r="S962" s="10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0"/>
        <v>0.42188421052631581</v>
      </c>
      <c r="P963" s="6">
        <f t="shared" ref="P963:P1026" si="92">IF(E963&gt;0, ROUNDDOWN(E963/L963, 2),0)</f>
        <v>364.35</v>
      </c>
      <c r="Q963" t="str">
        <f t="shared" ref="Q963:Q1026" si="93">LEFT(N963,FIND("/",N963,1)-1)</f>
        <v>technology</v>
      </c>
      <c r="R963" t="str">
        <f t="shared" si="91"/>
        <v>wearables</v>
      </c>
      <c r="S963" s="10">
        <f t="shared" ref="S963:S1026" si="94">(J963/86400)+25569+(-5/24)</f>
        <v>42740.485358796293</v>
      </c>
      <c r="T963" s="11">
        <f t="shared" ref="T963:T1026" si="95">IF(F963="live", "", (I963/86400)+25569+(-5/24))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2"/>
        <v>19.239999999999998</v>
      </c>
      <c r="Q964" t="str">
        <f t="shared" si="93"/>
        <v>technology</v>
      </c>
      <c r="R964" t="str">
        <f t="shared" si="91"/>
        <v>wearables</v>
      </c>
      <c r="S964" s="10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2"/>
        <v>41.88</v>
      </c>
      <c r="Q965" t="str">
        <f t="shared" si="93"/>
        <v>technology</v>
      </c>
      <c r="R965" t="str">
        <f t="shared" si="91"/>
        <v>wearables</v>
      </c>
      <c r="S965" s="10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2"/>
        <v>30.31</v>
      </c>
      <c r="Q966" t="str">
        <f t="shared" si="93"/>
        <v>technology</v>
      </c>
      <c r="R966" t="str">
        <f t="shared" si="91"/>
        <v>wearables</v>
      </c>
      <c r="S966" s="10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2"/>
        <v>49.66</v>
      </c>
      <c r="Q967" t="str">
        <f t="shared" si="93"/>
        <v>technology</v>
      </c>
      <c r="R967" t="str">
        <f t="shared" si="91"/>
        <v>wearables</v>
      </c>
      <c r="S967" s="10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1"/>
        <v>wearables</v>
      </c>
      <c r="S968" s="10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2"/>
        <v>43.97</v>
      </c>
      <c r="Q969" t="str">
        <f t="shared" si="93"/>
        <v>technology</v>
      </c>
      <c r="R969" t="str">
        <f t="shared" si="91"/>
        <v>wearables</v>
      </c>
      <c r="S969" s="10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2"/>
        <v>26.5</v>
      </c>
      <c r="Q970" t="str">
        <f t="shared" si="93"/>
        <v>technology</v>
      </c>
      <c r="R970" t="str">
        <f t="shared" si="91"/>
        <v>wearables</v>
      </c>
      <c r="S970" s="10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2"/>
        <v>1272.72</v>
      </c>
      <c r="Q971" t="str">
        <f t="shared" si="93"/>
        <v>technology</v>
      </c>
      <c r="R971" t="str">
        <f t="shared" si="91"/>
        <v>wearables</v>
      </c>
      <c r="S971" s="10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2"/>
        <v>164</v>
      </c>
      <c r="Q972" t="str">
        <f t="shared" si="93"/>
        <v>technology</v>
      </c>
      <c r="R972" t="str">
        <f t="shared" si="91"/>
        <v>wearables</v>
      </c>
      <c r="S972" s="10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1"/>
        <v>wearables</v>
      </c>
      <c r="S973" s="10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2"/>
        <v>153.88</v>
      </c>
      <c r="Q974" t="str">
        <f t="shared" si="93"/>
        <v>technology</v>
      </c>
      <c r="R974" t="str">
        <f t="shared" si="91"/>
        <v>wearables</v>
      </c>
      <c r="S974" s="10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2"/>
        <v>51.37</v>
      </c>
      <c r="Q975" t="str">
        <f t="shared" si="93"/>
        <v>technology</v>
      </c>
      <c r="R975" t="str">
        <f t="shared" si="91"/>
        <v>wearables</v>
      </c>
      <c r="S975" s="10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2"/>
        <v>93.33</v>
      </c>
      <c r="Q976" t="str">
        <f t="shared" si="93"/>
        <v>technology</v>
      </c>
      <c r="R976" t="str">
        <f t="shared" si="91"/>
        <v>wearables</v>
      </c>
      <c r="S976" s="10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2"/>
        <v>108.62</v>
      </c>
      <c r="Q977" t="str">
        <f t="shared" si="93"/>
        <v>technology</v>
      </c>
      <c r="R977" t="str">
        <f t="shared" si="91"/>
        <v>wearables</v>
      </c>
      <c r="S977" s="10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1"/>
        <v>wearables</v>
      </c>
      <c r="S978" s="10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1"/>
        <v>wearables</v>
      </c>
      <c r="S979" s="10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2"/>
        <v>790.83</v>
      </c>
      <c r="Q980" t="str">
        <f t="shared" si="93"/>
        <v>technology</v>
      </c>
      <c r="R980" t="str">
        <f t="shared" si="91"/>
        <v>wearables</v>
      </c>
      <c r="S980" s="10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2"/>
        <v>301.93</v>
      </c>
      <c r="Q981" t="str">
        <f t="shared" si="93"/>
        <v>technology</v>
      </c>
      <c r="R981" t="str">
        <f t="shared" si="91"/>
        <v>wearables</v>
      </c>
      <c r="S981" s="10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2"/>
        <v>47.93</v>
      </c>
      <c r="Q982" t="str">
        <f t="shared" si="93"/>
        <v>technology</v>
      </c>
      <c r="R982" t="str">
        <f t="shared" si="91"/>
        <v>wearables</v>
      </c>
      <c r="S982" s="10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1"/>
        <v>wearables</v>
      </c>
      <c r="S983" s="10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1"/>
        <v>wearables</v>
      </c>
      <c r="S984" s="10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2"/>
        <v>171.79</v>
      </c>
      <c r="Q985" t="str">
        <f t="shared" si="93"/>
        <v>technology</v>
      </c>
      <c r="R985" t="str">
        <f t="shared" si="91"/>
        <v>wearables</v>
      </c>
      <c r="S985" s="10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2"/>
        <v>35.33</v>
      </c>
      <c r="Q986" t="str">
        <f t="shared" si="93"/>
        <v>technology</v>
      </c>
      <c r="R986" t="str">
        <f t="shared" si="91"/>
        <v>wearables</v>
      </c>
      <c r="S986" s="10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2"/>
        <v>82.08</v>
      </c>
      <c r="Q987" t="str">
        <f t="shared" si="93"/>
        <v>technology</v>
      </c>
      <c r="R987" t="str">
        <f t="shared" si="91"/>
        <v>wearables</v>
      </c>
      <c r="S987" s="10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2"/>
        <v>110.86</v>
      </c>
      <c r="Q988" t="str">
        <f t="shared" si="93"/>
        <v>technology</v>
      </c>
      <c r="R988" t="str">
        <f t="shared" si="91"/>
        <v>wearables</v>
      </c>
      <c r="S988" s="10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2"/>
        <v>161.21</v>
      </c>
      <c r="Q989" t="str">
        <f t="shared" si="93"/>
        <v>technology</v>
      </c>
      <c r="R989" t="str">
        <f t="shared" si="91"/>
        <v>wearables</v>
      </c>
      <c r="S989" s="10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>
        <f t="shared" si="92"/>
        <v>0</v>
      </c>
      <c r="Q990" t="str">
        <f t="shared" si="93"/>
        <v>technology</v>
      </c>
      <c r="R990" t="str">
        <f t="shared" si="91"/>
        <v>wearables</v>
      </c>
      <c r="S990" s="10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2"/>
        <v>52.4</v>
      </c>
      <c r="Q991" t="str">
        <f t="shared" si="93"/>
        <v>technology</v>
      </c>
      <c r="R991" t="str">
        <f t="shared" si="91"/>
        <v>wearables</v>
      </c>
      <c r="S991" s="10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1"/>
        <v>wearables</v>
      </c>
      <c r="S992" s="10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2"/>
        <v>30.28</v>
      </c>
      <c r="Q993" t="str">
        <f t="shared" si="93"/>
        <v>technology</v>
      </c>
      <c r="R993" t="str">
        <f t="shared" si="91"/>
        <v>wearables</v>
      </c>
      <c r="S993" s="10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1"/>
        <v>wearables</v>
      </c>
      <c r="S994" s="10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2"/>
        <v>89.59</v>
      </c>
      <c r="Q995" t="str">
        <f t="shared" si="93"/>
        <v>technology</v>
      </c>
      <c r="R995" t="str">
        <f t="shared" si="91"/>
        <v>wearables</v>
      </c>
      <c r="S995" s="10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2"/>
        <v>424.45</v>
      </c>
      <c r="Q996" t="str">
        <f t="shared" si="93"/>
        <v>technology</v>
      </c>
      <c r="R996" t="str">
        <f t="shared" si="91"/>
        <v>wearables</v>
      </c>
      <c r="S996" s="10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2"/>
        <v>80.66</v>
      </c>
      <c r="Q997" t="str">
        <f t="shared" si="93"/>
        <v>technology</v>
      </c>
      <c r="R997" t="str">
        <f t="shared" si="91"/>
        <v>wearables</v>
      </c>
      <c r="S997" s="10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1"/>
        <v>wearables</v>
      </c>
      <c r="S998" s="10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2"/>
        <v>8.1199999999999992</v>
      </c>
      <c r="Q999" t="str">
        <f t="shared" si="93"/>
        <v>technology</v>
      </c>
      <c r="R999" t="str">
        <f t="shared" si="91"/>
        <v>wearables</v>
      </c>
      <c r="S999" s="10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2"/>
        <v>153.41999999999999</v>
      </c>
      <c r="Q1000" t="str">
        <f t="shared" si="93"/>
        <v>technology</v>
      </c>
      <c r="R1000" t="str">
        <f t="shared" si="91"/>
        <v>wearables</v>
      </c>
      <c r="S1000" s="10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2"/>
        <v>292.07</v>
      </c>
      <c r="Q1001" t="str">
        <f t="shared" si="93"/>
        <v>technology</v>
      </c>
      <c r="R1001" t="str">
        <f t="shared" si="91"/>
        <v>wearables</v>
      </c>
      <c r="S1001" s="10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1"/>
        <v>wearables</v>
      </c>
      <c r="S1002" s="10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2"/>
        <v>1300</v>
      </c>
      <c r="Q1003" t="str">
        <f t="shared" si="93"/>
        <v>technology</v>
      </c>
      <c r="R1003" t="str">
        <f t="shared" si="91"/>
        <v>wearables</v>
      </c>
      <c r="S1003" s="10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2"/>
        <v>134.54</v>
      </c>
      <c r="Q1004" t="str">
        <f t="shared" si="93"/>
        <v>technology</v>
      </c>
      <c r="R1004" t="str">
        <f t="shared" si="91"/>
        <v>wearables</v>
      </c>
      <c r="S1004" s="10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2"/>
        <v>214.06</v>
      </c>
      <c r="Q1005" t="str">
        <f t="shared" si="93"/>
        <v>technology</v>
      </c>
      <c r="R1005" t="str">
        <f t="shared" si="91"/>
        <v>wearables</v>
      </c>
      <c r="S1005" s="10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2"/>
        <v>216.33</v>
      </c>
      <c r="Q1006" t="str">
        <f t="shared" si="93"/>
        <v>technology</v>
      </c>
      <c r="R1006" t="str">
        <f t="shared" si="91"/>
        <v>wearables</v>
      </c>
      <c r="S1006" s="10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2"/>
        <v>932.31</v>
      </c>
      <c r="Q1007" t="str">
        <f t="shared" si="93"/>
        <v>technology</v>
      </c>
      <c r="R1007" t="str">
        <f t="shared" si="91"/>
        <v>wearables</v>
      </c>
      <c r="S1007" s="10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1"/>
        <v>wearables</v>
      </c>
      <c r="S1008" s="10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2"/>
        <v>174.94</v>
      </c>
      <c r="Q1009" t="str">
        <f t="shared" si="93"/>
        <v>technology</v>
      </c>
      <c r="R1009" t="str">
        <f t="shared" si="91"/>
        <v>wearables</v>
      </c>
      <c r="S1009" s="10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1"/>
        <v>wearables</v>
      </c>
      <c r="S1010" s="10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2"/>
        <v>65</v>
      </c>
      <c r="Q1011" t="str">
        <f t="shared" si="93"/>
        <v>technology</v>
      </c>
      <c r="R1011" t="str">
        <f t="shared" si="91"/>
        <v>wearables</v>
      </c>
      <c r="S1011" s="10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1"/>
        <v>wearables</v>
      </c>
      <c r="S1012" s="10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1"/>
        <v>wearables</v>
      </c>
      <c r="S1013" s="10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2"/>
        <v>1389.35</v>
      </c>
      <c r="Q1014" t="str">
        <f t="shared" si="93"/>
        <v>technology</v>
      </c>
      <c r="R1014" t="str">
        <f t="shared" si="91"/>
        <v>wearables</v>
      </c>
      <c r="S1014" s="10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2"/>
        <v>95.91</v>
      </c>
      <c r="Q1015" t="str">
        <f t="shared" si="93"/>
        <v>technology</v>
      </c>
      <c r="R1015" t="str">
        <f t="shared" si="91"/>
        <v>wearables</v>
      </c>
      <c r="S1015" s="10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1"/>
        <v>wearables</v>
      </c>
      <c r="S1016" s="10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1"/>
        <v>wearables</v>
      </c>
      <c r="S1017" s="10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2"/>
        <v>74.78</v>
      </c>
      <c r="Q1018" t="str">
        <f t="shared" si="93"/>
        <v>technology</v>
      </c>
      <c r="R1018" t="str">
        <f t="shared" si="91"/>
        <v>wearables</v>
      </c>
      <c r="S1018" s="10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2"/>
        <v>161.11000000000001</v>
      </c>
      <c r="Q1019" t="str">
        <f t="shared" si="93"/>
        <v>technology</v>
      </c>
      <c r="R1019" t="str">
        <f t="shared" si="91"/>
        <v>wearables</v>
      </c>
      <c r="S1019" s="10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2"/>
        <v>88.71</v>
      </c>
      <c r="Q1020" t="str">
        <f t="shared" si="93"/>
        <v>technology</v>
      </c>
      <c r="R1020" t="str">
        <f t="shared" si="91"/>
        <v>wearables</v>
      </c>
      <c r="S1020" s="10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1"/>
        <v>wearables</v>
      </c>
      <c r="S1021" s="10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1"/>
        <v>electronic music</v>
      </c>
      <c r="S1022" s="10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2"/>
        <v>22.07</v>
      </c>
      <c r="Q1023" t="str">
        <f t="shared" si="93"/>
        <v>music</v>
      </c>
      <c r="R1023" t="str">
        <f t="shared" si="91"/>
        <v>electronic music</v>
      </c>
      <c r="S1023" s="10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2"/>
        <v>31.05</v>
      </c>
      <c r="Q1024" t="str">
        <f t="shared" si="93"/>
        <v>music</v>
      </c>
      <c r="R1024" t="str">
        <f t="shared" si="91"/>
        <v>electronic music</v>
      </c>
      <c r="S1024" s="10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2"/>
        <v>36.200000000000003</v>
      </c>
      <c r="Q1025" t="str">
        <f t="shared" si="93"/>
        <v>music</v>
      </c>
      <c r="R1025" t="str">
        <f t="shared" si="91"/>
        <v>electronic music</v>
      </c>
      <c r="S1025" s="10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96">E1026/D1026</f>
        <v>1.1863774999999999</v>
      </c>
      <c r="P1026" s="6">
        <f t="shared" si="92"/>
        <v>388.97</v>
      </c>
      <c r="Q1026" t="str">
        <f t="shared" si="93"/>
        <v>music</v>
      </c>
      <c r="R1026" t="str">
        <f t="shared" ref="R1026:R1089" si="97">RIGHT(N1026,LEN(N1026)-FIND("/",N1026,1))</f>
        <v>electronic music</v>
      </c>
      <c r="S1026" s="10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6"/>
        <v>1.099283142857143</v>
      </c>
      <c r="P1027" s="6">
        <f t="shared" ref="P1027:P1090" si="98">IF(E1027&gt;0, ROUNDDOWN(E1027/L1027, 2),0)</f>
        <v>71.84</v>
      </c>
      <c r="Q1027" t="str">
        <f t="shared" ref="Q1027:Q1090" si="99">LEFT(N1027,FIND("/",N1027,1)-1)</f>
        <v>music</v>
      </c>
      <c r="R1027" t="str">
        <f t="shared" si="97"/>
        <v>electronic music</v>
      </c>
      <c r="S1027" s="10">
        <f t="shared" ref="S1027:S1090" si="100">(J1027/86400)+25569+(-5/24)</f>
        <v>42049.625428240739</v>
      </c>
      <c r="T1027" s="11">
        <f t="shared" ref="T1027:T1090" si="101">IF(F1027="live", "", (I1027/86400)+25569+(-5/24))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8"/>
        <v>57.38</v>
      </c>
      <c r="Q1028" t="str">
        <f t="shared" si="99"/>
        <v>music</v>
      </c>
      <c r="R1028" t="str">
        <f t="shared" si="97"/>
        <v>electronic music</v>
      </c>
      <c r="S1028" s="10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8"/>
        <v>69.66</v>
      </c>
      <c r="Q1029" t="str">
        <f t="shared" si="99"/>
        <v>music</v>
      </c>
      <c r="R1029" t="str">
        <f t="shared" si="97"/>
        <v>electronic music</v>
      </c>
      <c r="S1029" s="10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8"/>
        <v>45.98</v>
      </c>
      <c r="Q1030" t="str">
        <f t="shared" si="99"/>
        <v>music</v>
      </c>
      <c r="R1030" t="str">
        <f t="shared" si="97"/>
        <v>electronic music</v>
      </c>
      <c r="S1030" s="10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8"/>
        <v>79.260000000000005</v>
      </c>
      <c r="Q1031" t="str">
        <f t="shared" si="99"/>
        <v>music</v>
      </c>
      <c r="R1031" t="str">
        <f t="shared" si="97"/>
        <v>electronic music</v>
      </c>
      <c r="S1031" s="10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8"/>
        <v>43.03</v>
      </c>
      <c r="Q1032" t="str">
        <f t="shared" si="99"/>
        <v>music</v>
      </c>
      <c r="R1032" t="str">
        <f t="shared" si="97"/>
        <v>electronic music</v>
      </c>
      <c r="S1032" s="10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8"/>
        <v>108.48</v>
      </c>
      <c r="Q1033" t="str">
        <f t="shared" si="99"/>
        <v>music</v>
      </c>
      <c r="R1033" t="str">
        <f t="shared" si="97"/>
        <v>electronic music</v>
      </c>
      <c r="S1033" s="10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8"/>
        <v>61.02</v>
      </c>
      <c r="Q1034" t="str">
        <f t="shared" si="99"/>
        <v>music</v>
      </c>
      <c r="R1034" t="str">
        <f t="shared" si="97"/>
        <v>electronic music</v>
      </c>
      <c r="S1034" s="10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8"/>
        <v>50.59</v>
      </c>
      <c r="Q1035" t="str">
        <f t="shared" si="99"/>
        <v>music</v>
      </c>
      <c r="R1035" t="str">
        <f t="shared" si="97"/>
        <v>electronic music</v>
      </c>
      <c r="S1035" s="10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8"/>
        <v>39.15</v>
      </c>
      <c r="Q1036" t="str">
        <f t="shared" si="99"/>
        <v>music</v>
      </c>
      <c r="R1036" t="str">
        <f t="shared" si="97"/>
        <v>electronic music</v>
      </c>
      <c r="S1036" s="10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8"/>
        <v>65.150000000000006</v>
      </c>
      <c r="Q1037" t="str">
        <f t="shared" si="99"/>
        <v>music</v>
      </c>
      <c r="R1037" t="str">
        <f t="shared" si="97"/>
        <v>electronic music</v>
      </c>
      <c r="S1037" s="10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8"/>
        <v>23.96</v>
      </c>
      <c r="Q1038" t="str">
        <f t="shared" si="99"/>
        <v>music</v>
      </c>
      <c r="R1038" t="str">
        <f t="shared" si="97"/>
        <v>electronic music</v>
      </c>
      <c r="S1038" s="10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8"/>
        <v>48.61</v>
      </c>
      <c r="Q1039" t="str">
        <f t="shared" si="99"/>
        <v>music</v>
      </c>
      <c r="R1039" t="str">
        <f t="shared" si="97"/>
        <v>electronic music</v>
      </c>
      <c r="S1039" s="10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8"/>
        <v>35.729999999999997</v>
      </c>
      <c r="Q1040" t="str">
        <f t="shared" si="99"/>
        <v>music</v>
      </c>
      <c r="R1040" t="str">
        <f t="shared" si="97"/>
        <v>electronic music</v>
      </c>
      <c r="S1040" s="10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8"/>
        <v>21.36</v>
      </c>
      <c r="Q1041" t="str">
        <f t="shared" si="99"/>
        <v>music</v>
      </c>
      <c r="R1041" t="str">
        <f t="shared" si="97"/>
        <v>electronic music</v>
      </c>
      <c r="S1041" s="10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97"/>
        <v>audio</v>
      </c>
      <c r="S1042" s="10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>
        <f t="shared" si="98"/>
        <v>0</v>
      </c>
      <c r="Q1043" t="str">
        <f t="shared" si="99"/>
        <v>journalism</v>
      </c>
      <c r="R1043" t="str">
        <f t="shared" si="97"/>
        <v>audio</v>
      </c>
      <c r="S1043" s="10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97"/>
        <v>audio</v>
      </c>
      <c r="S1044" s="10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8"/>
        <v>29.23</v>
      </c>
      <c r="Q1045" t="str">
        <f t="shared" si="99"/>
        <v>journalism</v>
      </c>
      <c r="R1045" t="str">
        <f t="shared" si="97"/>
        <v>audio</v>
      </c>
      <c r="S1045" s="10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97"/>
        <v>audio</v>
      </c>
      <c r="S1046" s="10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97"/>
        <v>audio</v>
      </c>
      <c r="S1047" s="10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>
        <f t="shared" si="98"/>
        <v>0</v>
      </c>
      <c r="Q1048" t="str">
        <f t="shared" si="99"/>
        <v>journalism</v>
      </c>
      <c r="R1048" t="str">
        <f t="shared" si="97"/>
        <v>audio</v>
      </c>
      <c r="S1048" s="10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97"/>
        <v>audio</v>
      </c>
      <c r="S1049" s="10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97"/>
        <v>audio</v>
      </c>
      <c r="S1050" s="10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>
        <f t="shared" si="98"/>
        <v>0</v>
      </c>
      <c r="Q1051" t="str">
        <f t="shared" si="99"/>
        <v>journalism</v>
      </c>
      <c r="R1051" t="str">
        <f t="shared" si="97"/>
        <v>audio</v>
      </c>
      <c r="S1051" s="10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>
        <f t="shared" si="98"/>
        <v>0</v>
      </c>
      <c r="Q1052" t="str">
        <f t="shared" si="99"/>
        <v>journalism</v>
      </c>
      <c r="R1052" t="str">
        <f t="shared" si="97"/>
        <v>audio</v>
      </c>
      <c r="S1052" s="10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>
        <f t="shared" si="98"/>
        <v>0</v>
      </c>
      <c r="Q1053" t="str">
        <f t="shared" si="99"/>
        <v>journalism</v>
      </c>
      <c r="R1053" t="str">
        <f t="shared" si="97"/>
        <v>audio</v>
      </c>
      <c r="S1053" s="10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>
        <f t="shared" si="98"/>
        <v>0</v>
      </c>
      <c r="Q1054" t="str">
        <f t="shared" si="99"/>
        <v>journalism</v>
      </c>
      <c r="R1054" t="str">
        <f t="shared" si="97"/>
        <v>audio</v>
      </c>
      <c r="S1054" s="10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8"/>
        <v>15</v>
      </c>
      <c r="Q1055" t="str">
        <f t="shared" si="99"/>
        <v>journalism</v>
      </c>
      <c r="R1055" t="str">
        <f t="shared" si="97"/>
        <v>audio</v>
      </c>
      <c r="S1055" s="10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>
        <f t="shared" si="98"/>
        <v>0</v>
      </c>
      <c r="Q1056" t="str">
        <f t="shared" si="99"/>
        <v>journalism</v>
      </c>
      <c r="R1056" t="str">
        <f t="shared" si="97"/>
        <v>audio</v>
      </c>
      <c r="S1056" s="10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>
        <f t="shared" si="98"/>
        <v>0</v>
      </c>
      <c r="Q1057" t="str">
        <f t="shared" si="99"/>
        <v>journalism</v>
      </c>
      <c r="R1057" t="str">
        <f t="shared" si="97"/>
        <v>audio</v>
      </c>
      <c r="S1057" s="10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>
        <f t="shared" si="98"/>
        <v>0</v>
      </c>
      <c r="Q1058" t="str">
        <f t="shared" si="99"/>
        <v>journalism</v>
      </c>
      <c r="R1058" t="str">
        <f t="shared" si="97"/>
        <v>audio</v>
      </c>
      <c r="S1058" s="10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>
        <f t="shared" si="98"/>
        <v>0</v>
      </c>
      <c r="Q1059" t="str">
        <f t="shared" si="99"/>
        <v>journalism</v>
      </c>
      <c r="R1059" t="str">
        <f t="shared" si="97"/>
        <v>audio</v>
      </c>
      <c r="S1059" s="10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>
        <f t="shared" si="98"/>
        <v>0</v>
      </c>
      <c r="Q1060" t="str">
        <f t="shared" si="99"/>
        <v>journalism</v>
      </c>
      <c r="R1060" t="str">
        <f t="shared" si="97"/>
        <v>audio</v>
      </c>
      <c r="S1060" s="10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>
        <f t="shared" si="98"/>
        <v>0</v>
      </c>
      <c r="Q1061" t="str">
        <f t="shared" si="99"/>
        <v>journalism</v>
      </c>
      <c r="R1061" t="str">
        <f t="shared" si="97"/>
        <v>audio</v>
      </c>
      <c r="S1061" s="10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8"/>
        <v>50</v>
      </c>
      <c r="Q1062" t="str">
        <f t="shared" si="99"/>
        <v>journalism</v>
      </c>
      <c r="R1062" t="str">
        <f t="shared" si="97"/>
        <v>audio</v>
      </c>
      <c r="S1062" s="10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>
        <f t="shared" si="98"/>
        <v>0</v>
      </c>
      <c r="Q1063" t="str">
        <f t="shared" si="99"/>
        <v>journalism</v>
      </c>
      <c r="R1063" t="str">
        <f t="shared" si="97"/>
        <v>audio</v>
      </c>
      <c r="S1063" s="10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97"/>
        <v>audio</v>
      </c>
      <c r="S1064" s="10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>
        <f t="shared" si="98"/>
        <v>0</v>
      </c>
      <c r="Q1065" t="str">
        <f t="shared" si="99"/>
        <v>journalism</v>
      </c>
      <c r="R1065" t="str">
        <f t="shared" si="97"/>
        <v>audio</v>
      </c>
      <c r="S1065" s="10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8"/>
        <v>65.66</v>
      </c>
      <c r="Q1066" t="str">
        <f t="shared" si="99"/>
        <v>games</v>
      </c>
      <c r="R1066" t="str">
        <f t="shared" si="97"/>
        <v>video games</v>
      </c>
      <c r="S1066" s="10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8"/>
        <v>16.2</v>
      </c>
      <c r="Q1067" t="str">
        <f t="shared" si="99"/>
        <v>games</v>
      </c>
      <c r="R1067" t="str">
        <f t="shared" si="97"/>
        <v>video games</v>
      </c>
      <c r="S1067" s="10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8"/>
        <v>34.119999999999997</v>
      </c>
      <c r="Q1068" t="str">
        <f t="shared" si="99"/>
        <v>games</v>
      </c>
      <c r="R1068" t="str">
        <f t="shared" si="97"/>
        <v>video games</v>
      </c>
      <c r="S1068" s="10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8"/>
        <v>13</v>
      </c>
      <c r="Q1069" t="str">
        <f t="shared" si="99"/>
        <v>games</v>
      </c>
      <c r="R1069" t="str">
        <f t="shared" si="97"/>
        <v>video games</v>
      </c>
      <c r="S1069" s="10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8"/>
        <v>11.25</v>
      </c>
      <c r="Q1070" t="str">
        <f t="shared" si="99"/>
        <v>games</v>
      </c>
      <c r="R1070" t="str">
        <f t="shared" si="97"/>
        <v>video games</v>
      </c>
      <c r="S1070" s="10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8"/>
        <v>40.47</v>
      </c>
      <c r="Q1071" t="str">
        <f t="shared" si="99"/>
        <v>games</v>
      </c>
      <c r="R1071" t="str">
        <f t="shared" si="97"/>
        <v>video games</v>
      </c>
      <c r="S1071" s="10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97"/>
        <v>video games</v>
      </c>
      <c r="S1072" s="10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>
        <f t="shared" si="98"/>
        <v>0</v>
      </c>
      <c r="Q1073" t="str">
        <f t="shared" si="99"/>
        <v>games</v>
      </c>
      <c r="R1073" t="str">
        <f t="shared" si="97"/>
        <v>video games</v>
      </c>
      <c r="S1073" s="10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97"/>
        <v>video games</v>
      </c>
      <c r="S1074" s="10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97"/>
        <v>video games</v>
      </c>
      <c r="S1075" s="10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8"/>
        <v>113.56</v>
      </c>
      <c r="Q1076" t="str">
        <f t="shared" si="99"/>
        <v>games</v>
      </c>
      <c r="R1076" t="str">
        <f t="shared" si="97"/>
        <v>video games</v>
      </c>
      <c r="S1076" s="10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97"/>
        <v>video games</v>
      </c>
      <c r="S1077" s="10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8"/>
        <v>48.28</v>
      </c>
      <c r="Q1078" t="str">
        <f t="shared" si="99"/>
        <v>games</v>
      </c>
      <c r="R1078" t="str">
        <f t="shared" si="97"/>
        <v>video games</v>
      </c>
      <c r="S1078" s="10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8"/>
        <v>43.97</v>
      </c>
      <c r="Q1079" t="str">
        <f t="shared" si="99"/>
        <v>games</v>
      </c>
      <c r="R1079" t="str">
        <f t="shared" si="97"/>
        <v>video games</v>
      </c>
      <c r="S1079" s="10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97"/>
        <v>video games</v>
      </c>
      <c r="S1080" s="10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8"/>
        <v>37.659999999999997</v>
      </c>
      <c r="Q1081" t="str">
        <f t="shared" si="99"/>
        <v>games</v>
      </c>
      <c r="R1081" t="str">
        <f t="shared" si="97"/>
        <v>video games</v>
      </c>
      <c r="S1081" s="10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8"/>
        <v>18.579999999999998</v>
      </c>
      <c r="Q1082" t="str">
        <f t="shared" si="99"/>
        <v>games</v>
      </c>
      <c r="R1082" t="str">
        <f t="shared" si="97"/>
        <v>video games</v>
      </c>
      <c r="S1082" s="10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97"/>
        <v>video games</v>
      </c>
      <c r="S1083" s="10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8"/>
        <v>18.66</v>
      </c>
      <c r="Q1084" t="str">
        <f t="shared" si="99"/>
        <v>games</v>
      </c>
      <c r="R1084" t="str">
        <f t="shared" si="97"/>
        <v>video games</v>
      </c>
      <c r="S1084" s="10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97"/>
        <v>video games</v>
      </c>
      <c r="S1085" s="10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>
        <f t="shared" si="98"/>
        <v>0</v>
      </c>
      <c r="Q1086" t="str">
        <f t="shared" si="99"/>
        <v>games</v>
      </c>
      <c r="R1086" t="str">
        <f t="shared" si="97"/>
        <v>video games</v>
      </c>
      <c r="S1086" s="10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97"/>
        <v>video games</v>
      </c>
      <c r="S1087" s="10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97"/>
        <v>video games</v>
      </c>
      <c r="S1088" s="10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>
        <f t="shared" si="98"/>
        <v>0</v>
      </c>
      <c r="Q1089" t="str">
        <f t="shared" si="99"/>
        <v>games</v>
      </c>
      <c r="R1089" t="str">
        <f t="shared" si="97"/>
        <v>video games</v>
      </c>
      <c r="S1089" s="10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02">E1090/D1090</f>
        <v>0.14182977777777778</v>
      </c>
      <c r="P1090" s="6">
        <f t="shared" si="98"/>
        <v>43.41</v>
      </c>
      <c r="Q1090" t="str">
        <f t="shared" si="99"/>
        <v>games</v>
      </c>
      <c r="R1090" t="str">
        <f t="shared" ref="R1090:R1153" si="103">RIGHT(N1090,LEN(N1090)-FIND("/",N1090,1))</f>
        <v>video games</v>
      </c>
      <c r="S1090" s="10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2"/>
        <v>7.8266666666666665E-2</v>
      </c>
      <c r="P1091" s="6">
        <f t="shared" ref="P1091:P1154" si="104">IF(E1091&gt;0, ROUNDDOWN(E1091/L1091, 2),0)</f>
        <v>23.95</v>
      </c>
      <c r="Q1091" t="str">
        <f t="shared" ref="Q1091:Q1154" si="105">LEFT(N1091,FIND("/",N1091,1)-1)</f>
        <v>games</v>
      </c>
      <c r="R1091" t="str">
        <f t="shared" si="103"/>
        <v>video games</v>
      </c>
      <c r="S1091" s="10">
        <f t="shared" ref="S1091:S1154" si="106">(J1091/86400)+25569+(-5/24)</f>
        <v>42150.981192129628</v>
      </c>
      <c r="T1091" s="11">
        <f t="shared" ref="T1091:T1154" si="107">IF(F1091="live", "", (I1091/86400)+25569+(-5/24))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3"/>
        <v>video games</v>
      </c>
      <c r="S1092" s="10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4"/>
        <v>12.5</v>
      </c>
      <c r="Q1093" t="str">
        <f t="shared" si="105"/>
        <v>games</v>
      </c>
      <c r="R1093" t="str">
        <f t="shared" si="103"/>
        <v>video games</v>
      </c>
      <c r="S1093" s="10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3"/>
        <v>video games</v>
      </c>
      <c r="S1094" s="10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4"/>
        <v>10.56</v>
      </c>
      <c r="Q1095" t="str">
        <f t="shared" si="105"/>
        <v>games</v>
      </c>
      <c r="R1095" t="str">
        <f t="shared" si="103"/>
        <v>video games</v>
      </c>
      <c r="S1095" s="10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4"/>
        <v>122</v>
      </c>
      <c r="Q1096" t="str">
        <f t="shared" si="105"/>
        <v>games</v>
      </c>
      <c r="R1096" t="str">
        <f t="shared" si="103"/>
        <v>video games</v>
      </c>
      <c r="S1096" s="10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4"/>
        <v>267.8</v>
      </c>
      <c r="Q1097" t="str">
        <f t="shared" si="105"/>
        <v>games</v>
      </c>
      <c r="R1097" t="str">
        <f t="shared" si="103"/>
        <v>video games</v>
      </c>
      <c r="S1097" s="10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4"/>
        <v>74.2</v>
      </c>
      <c r="Q1098" t="str">
        <f t="shared" si="105"/>
        <v>games</v>
      </c>
      <c r="R1098" t="str">
        <f t="shared" si="103"/>
        <v>video games</v>
      </c>
      <c r="S1098" s="10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4"/>
        <v>6.71</v>
      </c>
      <c r="Q1099" t="str">
        <f t="shared" si="105"/>
        <v>games</v>
      </c>
      <c r="R1099" t="str">
        <f t="shared" si="103"/>
        <v>video games</v>
      </c>
      <c r="S1099" s="10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4"/>
        <v>81.95</v>
      </c>
      <c r="Q1100" t="str">
        <f t="shared" si="105"/>
        <v>games</v>
      </c>
      <c r="R1100" t="str">
        <f t="shared" si="103"/>
        <v>video games</v>
      </c>
      <c r="S1100" s="10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3"/>
        <v>video games</v>
      </c>
      <c r="S1101" s="10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3"/>
        <v>video games</v>
      </c>
      <c r="S1102" s="10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4"/>
        <v>6.83</v>
      </c>
      <c r="Q1103" t="str">
        <f t="shared" si="105"/>
        <v>games</v>
      </c>
      <c r="R1103" t="str">
        <f t="shared" si="103"/>
        <v>video games</v>
      </c>
      <c r="S1103" s="10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4"/>
        <v>17.7</v>
      </c>
      <c r="Q1104" t="str">
        <f t="shared" si="105"/>
        <v>games</v>
      </c>
      <c r="R1104" t="str">
        <f t="shared" si="103"/>
        <v>video games</v>
      </c>
      <c r="S1104" s="10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3"/>
        <v>video games</v>
      </c>
      <c r="S1105" s="10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4"/>
        <v>80.290000000000006</v>
      </c>
      <c r="Q1106" t="str">
        <f t="shared" si="105"/>
        <v>games</v>
      </c>
      <c r="R1106" t="str">
        <f t="shared" si="103"/>
        <v>video games</v>
      </c>
      <c r="S1106" s="10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3"/>
        <v>video games</v>
      </c>
      <c r="S1107" s="10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4"/>
        <v>23.57</v>
      </c>
      <c r="Q1108" t="str">
        <f t="shared" si="105"/>
        <v>games</v>
      </c>
      <c r="R1108" t="str">
        <f t="shared" si="103"/>
        <v>video games</v>
      </c>
      <c r="S1108" s="10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>
        <f t="shared" si="104"/>
        <v>0</v>
      </c>
      <c r="Q1109" t="str">
        <f t="shared" si="105"/>
        <v>games</v>
      </c>
      <c r="R1109" t="str">
        <f t="shared" si="103"/>
        <v>video games</v>
      </c>
      <c r="S1109" s="10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4"/>
        <v>34.880000000000003</v>
      </c>
      <c r="Q1110" t="str">
        <f t="shared" si="105"/>
        <v>games</v>
      </c>
      <c r="R1110" t="str">
        <f t="shared" si="103"/>
        <v>video games</v>
      </c>
      <c r="S1110" s="10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3"/>
        <v>video games</v>
      </c>
      <c r="S1111" s="10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4"/>
        <v>23.18</v>
      </c>
      <c r="Q1112" t="str">
        <f t="shared" si="105"/>
        <v>games</v>
      </c>
      <c r="R1112" t="str">
        <f t="shared" si="103"/>
        <v>video games</v>
      </c>
      <c r="S1112" s="10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3"/>
        <v>video games</v>
      </c>
      <c r="S1113" s="10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4"/>
        <v>100.23</v>
      </c>
      <c r="Q1114" t="str">
        <f t="shared" si="105"/>
        <v>games</v>
      </c>
      <c r="R1114" t="str">
        <f t="shared" si="103"/>
        <v>video games</v>
      </c>
      <c r="S1114" s="10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3"/>
        <v>video games</v>
      </c>
      <c r="S1115" s="10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4"/>
        <v>3.33</v>
      </c>
      <c r="Q1116" t="str">
        <f t="shared" si="105"/>
        <v>games</v>
      </c>
      <c r="R1116" t="str">
        <f t="shared" si="103"/>
        <v>video games</v>
      </c>
      <c r="S1116" s="10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4"/>
        <v>13.25</v>
      </c>
      <c r="Q1117" t="str">
        <f t="shared" si="105"/>
        <v>games</v>
      </c>
      <c r="R1117" t="str">
        <f t="shared" si="103"/>
        <v>video games</v>
      </c>
      <c r="S1117" s="10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4"/>
        <v>17.850000000000001</v>
      </c>
      <c r="Q1118" t="str">
        <f t="shared" si="105"/>
        <v>games</v>
      </c>
      <c r="R1118" t="str">
        <f t="shared" si="103"/>
        <v>video games</v>
      </c>
      <c r="S1118" s="10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4"/>
        <v>10.37</v>
      </c>
      <c r="Q1119" t="str">
        <f t="shared" si="105"/>
        <v>games</v>
      </c>
      <c r="R1119" t="str">
        <f t="shared" si="103"/>
        <v>video games</v>
      </c>
      <c r="S1119" s="10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4"/>
        <v>36.33</v>
      </c>
      <c r="Q1120" t="str">
        <f t="shared" si="105"/>
        <v>games</v>
      </c>
      <c r="R1120" t="str">
        <f t="shared" si="103"/>
        <v>video games</v>
      </c>
      <c r="S1120" s="10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3"/>
        <v>video games</v>
      </c>
      <c r="S1121" s="10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>
        <f t="shared" si="104"/>
        <v>0</v>
      </c>
      <c r="Q1122" t="str">
        <f t="shared" si="105"/>
        <v>games</v>
      </c>
      <c r="R1122" t="str">
        <f t="shared" si="103"/>
        <v>video games</v>
      </c>
      <c r="S1122" s="10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4"/>
        <v>5.8</v>
      </c>
      <c r="Q1123" t="str">
        <f t="shared" si="105"/>
        <v>games</v>
      </c>
      <c r="R1123" t="str">
        <f t="shared" si="103"/>
        <v>video games</v>
      </c>
      <c r="S1123" s="10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>
        <f t="shared" si="104"/>
        <v>0</v>
      </c>
      <c r="Q1124" t="str">
        <f t="shared" si="105"/>
        <v>games</v>
      </c>
      <c r="R1124" t="str">
        <f t="shared" si="103"/>
        <v>video games</v>
      </c>
      <c r="S1124" s="10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4"/>
        <v>3.66</v>
      </c>
      <c r="Q1125" t="str">
        <f t="shared" si="105"/>
        <v>games</v>
      </c>
      <c r="R1125" t="str">
        <f t="shared" si="103"/>
        <v>video games</v>
      </c>
      <c r="S1125" s="10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4"/>
        <v>60.71</v>
      </c>
      <c r="Q1126" t="str">
        <f t="shared" si="105"/>
        <v>games</v>
      </c>
      <c r="R1126" t="str">
        <f t="shared" si="103"/>
        <v>mobile games</v>
      </c>
      <c r="S1126" s="10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>
        <f t="shared" si="104"/>
        <v>0</v>
      </c>
      <c r="Q1127" t="str">
        <f t="shared" si="105"/>
        <v>games</v>
      </c>
      <c r="R1127" t="str">
        <f t="shared" si="103"/>
        <v>mobile games</v>
      </c>
      <c r="S1127" s="10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3"/>
        <v>mobile games</v>
      </c>
      <c r="S1128" s="10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4"/>
        <v>25.43</v>
      </c>
      <c r="Q1129" t="str">
        <f t="shared" si="105"/>
        <v>games</v>
      </c>
      <c r="R1129" t="str">
        <f t="shared" si="103"/>
        <v>mobile games</v>
      </c>
      <c r="S1129" s="10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4"/>
        <v>1</v>
      </c>
      <c r="Q1130" t="str">
        <f t="shared" si="105"/>
        <v>games</v>
      </c>
      <c r="R1130" t="str">
        <f t="shared" si="103"/>
        <v>mobile games</v>
      </c>
      <c r="S1130" s="10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3"/>
        <v>mobile games</v>
      </c>
      <c r="S1131" s="10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4"/>
        <v>3.66</v>
      </c>
      <c r="Q1132" t="str">
        <f t="shared" si="105"/>
        <v>games</v>
      </c>
      <c r="R1132" t="str">
        <f t="shared" si="103"/>
        <v>mobile games</v>
      </c>
      <c r="S1132" s="10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>
        <f t="shared" si="104"/>
        <v>0</v>
      </c>
      <c r="Q1133" t="str">
        <f t="shared" si="105"/>
        <v>games</v>
      </c>
      <c r="R1133" t="str">
        <f t="shared" si="103"/>
        <v>mobile games</v>
      </c>
      <c r="S1133" s="10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4"/>
        <v>110.61</v>
      </c>
      <c r="Q1134" t="str">
        <f t="shared" si="105"/>
        <v>games</v>
      </c>
      <c r="R1134" t="str">
        <f t="shared" si="103"/>
        <v>mobile games</v>
      </c>
      <c r="S1134" s="10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3"/>
        <v>mobile games</v>
      </c>
      <c r="S1135" s="10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3"/>
        <v>mobile games</v>
      </c>
      <c r="S1136" s="10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4"/>
        <v>50</v>
      </c>
      <c r="Q1137" t="str">
        <f t="shared" si="105"/>
        <v>games</v>
      </c>
      <c r="R1137" t="str">
        <f t="shared" si="103"/>
        <v>mobile games</v>
      </c>
      <c r="S1137" s="10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3"/>
        <v>mobile games</v>
      </c>
      <c r="S1138" s="10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4"/>
        <v>253.2</v>
      </c>
      <c r="Q1139" t="str">
        <f t="shared" si="105"/>
        <v>games</v>
      </c>
      <c r="R1139" t="str">
        <f t="shared" si="103"/>
        <v>mobile games</v>
      </c>
      <c r="S1139" s="10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3"/>
        <v>mobile games</v>
      </c>
      <c r="S1140" s="10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3"/>
        <v>mobile games</v>
      </c>
      <c r="S1141" s="10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>
        <f t="shared" si="104"/>
        <v>0</v>
      </c>
      <c r="Q1142" t="str">
        <f t="shared" si="105"/>
        <v>games</v>
      </c>
      <c r="R1142" t="str">
        <f t="shared" si="103"/>
        <v>mobile games</v>
      </c>
      <c r="S1142" s="10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>
        <f t="shared" si="104"/>
        <v>0</v>
      </c>
      <c r="Q1143" t="str">
        <f t="shared" si="105"/>
        <v>games</v>
      </c>
      <c r="R1143" t="str">
        <f t="shared" si="103"/>
        <v>mobile games</v>
      </c>
      <c r="S1143" s="10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>
        <f t="shared" si="104"/>
        <v>0</v>
      </c>
      <c r="Q1144" t="str">
        <f t="shared" si="105"/>
        <v>games</v>
      </c>
      <c r="R1144" t="str">
        <f t="shared" si="103"/>
        <v>mobile games</v>
      </c>
      <c r="S1144" s="10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3"/>
        <v>mobile games</v>
      </c>
      <c r="S1145" s="10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>
        <f t="shared" si="104"/>
        <v>0</v>
      </c>
      <c r="Q1146" t="str">
        <f t="shared" si="105"/>
        <v>food</v>
      </c>
      <c r="R1146" t="str">
        <f t="shared" si="103"/>
        <v>food trucks</v>
      </c>
      <c r="S1146" s="10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4"/>
        <v>100</v>
      </c>
      <c r="Q1147" t="str">
        <f t="shared" si="105"/>
        <v>food</v>
      </c>
      <c r="R1147" t="str">
        <f t="shared" si="103"/>
        <v>food trucks</v>
      </c>
      <c r="S1147" s="10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4"/>
        <v>44.16</v>
      </c>
      <c r="Q1148" t="str">
        <f t="shared" si="105"/>
        <v>food</v>
      </c>
      <c r="R1148" t="str">
        <f t="shared" si="103"/>
        <v>food trucks</v>
      </c>
      <c r="S1148" s="10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>
        <f t="shared" si="104"/>
        <v>0</v>
      </c>
      <c r="Q1149" t="str">
        <f t="shared" si="105"/>
        <v>food</v>
      </c>
      <c r="R1149" t="str">
        <f t="shared" si="103"/>
        <v>food trucks</v>
      </c>
      <c r="S1149" s="10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4"/>
        <v>24.33</v>
      </c>
      <c r="Q1150" t="str">
        <f t="shared" si="105"/>
        <v>food</v>
      </c>
      <c r="R1150" t="str">
        <f t="shared" si="103"/>
        <v>food trucks</v>
      </c>
      <c r="S1150" s="10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4"/>
        <v>37.5</v>
      </c>
      <c r="Q1151" t="str">
        <f t="shared" si="105"/>
        <v>food</v>
      </c>
      <c r="R1151" t="str">
        <f t="shared" si="103"/>
        <v>food trucks</v>
      </c>
      <c r="S1151" s="10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4"/>
        <v>42</v>
      </c>
      <c r="Q1152" t="str">
        <f t="shared" si="105"/>
        <v>food</v>
      </c>
      <c r="R1152" t="str">
        <f t="shared" si="103"/>
        <v>food trucks</v>
      </c>
      <c r="S1152" s="10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>
        <f t="shared" si="104"/>
        <v>0</v>
      </c>
      <c r="Q1153" t="str">
        <f t="shared" si="105"/>
        <v>food</v>
      </c>
      <c r="R1153" t="str">
        <f t="shared" si="103"/>
        <v>food trucks</v>
      </c>
      <c r="S1153" s="10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08">E1154/D1154</f>
        <v>5.6937500000000002E-2</v>
      </c>
      <c r="P1154" s="6">
        <f t="shared" si="104"/>
        <v>60.73</v>
      </c>
      <c r="Q1154" t="str">
        <f t="shared" si="105"/>
        <v>food</v>
      </c>
      <c r="R1154" t="str">
        <f t="shared" ref="R1154:R1217" si="109">RIGHT(N1154,LEN(N1154)-FIND("/",N1154,1))</f>
        <v>food trucks</v>
      </c>
      <c r="S1154" s="10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8"/>
        <v>6.2500000000000003E-3</v>
      </c>
      <c r="P1155" s="6">
        <f t="shared" ref="P1155:P1218" si="110">IF(E1155&gt;0, ROUNDDOWN(E1155/L1155, 2),0)</f>
        <v>50</v>
      </c>
      <c r="Q1155" t="str">
        <f t="shared" ref="Q1155:Q1218" si="111">LEFT(N1155,FIND("/",N1155,1)-1)</f>
        <v>food</v>
      </c>
      <c r="R1155" t="str">
        <f t="shared" si="109"/>
        <v>food trucks</v>
      </c>
      <c r="S1155" s="10">
        <f t="shared" ref="S1155:S1218" si="112">(J1155/86400)+25569+(-5/24)</f>
        <v>42143.505844907406</v>
      </c>
      <c r="T1155" s="11">
        <f t="shared" ref="T1155:T1218" si="113">IF(F1155="live", "", (I1155/86400)+25569+(-5/24))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10"/>
        <v>108.33</v>
      </c>
      <c r="Q1156" t="str">
        <f t="shared" si="111"/>
        <v>food</v>
      </c>
      <c r="R1156" t="str">
        <f t="shared" si="109"/>
        <v>food trucks</v>
      </c>
      <c r="S1156" s="10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09"/>
        <v>food trucks</v>
      </c>
      <c r="S1157" s="10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>
        <f t="shared" si="110"/>
        <v>0</v>
      </c>
      <c r="Q1158" t="str">
        <f t="shared" si="111"/>
        <v>food</v>
      </c>
      <c r="R1158" t="str">
        <f t="shared" si="109"/>
        <v>food trucks</v>
      </c>
      <c r="S1158" s="10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10"/>
        <v>50.33</v>
      </c>
      <c r="Q1159" t="str">
        <f t="shared" si="111"/>
        <v>food</v>
      </c>
      <c r="R1159" t="str">
        <f t="shared" si="109"/>
        <v>food trucks</v>
      </c>
      <c r="S1159" s="10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10"/>
        <v>11.66</v>
      </c>
      <c r="Q1160" t="str">
        <f t="shared" si="111"/>
        <v>food</v>
      </c>
      <c r="R1160" t="str">
        <f t="shared" si="109"/>
        <v>food trucks</v>
      </c>
      <c r="S1160" s="10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>
        <f t="shared" si="110"/>
        <v>0</v>
      </c>
      <c r="Q1161" t="str">
        <f t="shared" si="111"/>
        <v>food</v>
      </c>
      <c r="R1161" t="str">
        <f t="shared" si="109"/>
        <v>food trucks</v>
      </c>
      <c r="S1161" s="10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10"/>
        <v>60.78</v>
      </c>
      <c r="Q1162" t="str">
        <f t="shared" si="111"/>
        <v>food</v>
      </c>
      <c r="R1162" t="str">
        <f t="shared" si="109"/>
        <v>food trucks</v>
      </c>
      <c r="S1162" s="10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>
        <f t="shared" si="110"/>
        <v>0</v>
      </c>
      <c r="Q1163" t="str">
        <f t="shared" si="111"/>
        <v>food</v>
      </c>
      <c r="R1163" t="str">
        <f t="shared" si="109"/>
        <v>food trucks</v>
      </c>
      <c r="S1163" s="10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09"/>
        <v>food trucks</v>
      </c>
      <c r="S1164" s="10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>
        <f t="shared" si="110"/>
        <v>0</v>
      </c>
      <c r="Q1165" t="str">
        <f t="shared" si="111"/>
        <v>food</v>
      </c>
      <c r="R1165" t="str">
        <f t="shared" si="109"/>
        <v>food trucks</v>
      </c>
      <c r="S1165" s="10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>
        <f t="shared" si="110"/>
        <v>0</v>
      </c>
      <c r="Q1166" t="str">
        <f t="shared" si="111"/>
        <v>food</v>
      </c>
      <c r="R1166" t="str">
        <f t="shared" si="109"/>
        <v>food trucks</v>
      </c>
      <c r="S1166" s="10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09"/>
        <v>food trucks</v>
      </c>
      <c r="S1167" s="10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10"/>
        <v>358.87</v>
      </c>
      <c r="Q1168" t="str">
        <f t="shared" si="111"/>
        <v>food</v>
      </c>
      <c r="R1168" t="str">
        <f t="shared" si="109"/>
        <v>food trucks</v>
      </c>
      <c r="S1168" s="10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10"/>
        <v>61.18</v>
      </c>
      <c r="Q1169" t="str">
        <f t="shared" si="111"/>
        <v>food</v>
      </c>
      <c r="R1169" t="str">
        <f t="shared" si="109"/>
        <v>food trucks</v>
      </c>
      <c r="S1169" s="10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09"/>
        <v>food trucks</v>
      </c>
      <c r="S1170" s="10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10"/>
        <v>5.66</v>
      </c>
      <c r="Q1171" t="str">
        <f t="shared" si="111"/>
        <v>food</v>
      </c>
      <c r="R1171" t="str">
        <f t="shared" si="109"/>
        <v>food trucks</v>
      </c>
      <c r="S1171" s="10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09"/>
        <v>food trucks</v>
      </c>
      <c r="S1172" s="10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10"/>
        <v>25</v>
      </c>
      <c r="Q1173" t="str">
        <f t="shared" si="111"/>
        <v>food</v>
      </c>
      <c r="R1173" t="str">
        <f t="shared" si="109"/>
        <v>food trucks</v>
      </c>
      <c r="S1173" s="10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>
        <f t="shared" si="110"/>
        <v>0</v>
      </c>
      <c r="Q1174" t="str">
        <f t="shared" si="111"/>
        <v>food</v>
      </c>
      <c r="R1174" t="str">
        <f t="shared" si="109"/>
        <v>food trucks</v>
      </c>
      <c r="S1174" s="10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09"/>
        <v>food trucks</v>
      </c>
      <c r="S1175" s="10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10"/>
        <v>46.63</v>
      </c>
      <c r="Q1176" t="str">
        <f t="shared" si="111"/>
        <v>food</v>
      </c>
      <c r="R1176" t="str">
        <f t="shared" si="109"/>
        <v>food trucks</v>
      </c>
      <c r="S1176" s="10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09"/>
        <v>food trucks</v>
      </c>
      <c r="S1177" s="10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09"/>
        <v>food trucks</v>
      </c>
      <c r="S1178" s="10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>
        <f t="shared" si="110"/>
        <v>0</v>
      </c>
      <c r="Q1179" t="str">
        <f t="shared" si="111"/>
        <v>food</v>
      </c>
      <c r="R1179" t="str">
        <f t="shared" si="109"/>
        <v>food trucks</v>
      </c>
      <c r="S1179" s="10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09"/>
        <v>food trucks</v>
      </c>
      <c r="S1180" s="10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09"/>
        <v>food trucks</v>
      </c>
      <c r="S1181" s="10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10"/>
        <v>69.11</v>
      </c>
      <c r="Q1182" t="str">
        <f t="shared" si="111"/>
        <v>food</v>
      </c>
      <c r="R1182" t="str">
        <f t="shared" si="109"/>
        <v>food trucks</v>
      </c>
      <c r="S1182" s="10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10"/>
        <v>1.33</v>
      </c>
      <c r="Q1183" t="str">
        <f t="shared" si="111"/>
        <v>food</v>
      </c>
      <c r="R1183" t="str">
        <f t="shared" si="109"/>
        <v>food trucks</v>
      </c>
      <c r="S1183" s="10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09"/>
        <v>food trucks</v>
      </c>
      <c r="S1184" s="10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10"/>
        <v>33.33</v>
      </c>
      <c r="Q1185" t="str">
        <f t="shared" si="111"/>
        <v>food</v>
      </c>
      <c r="R1185" t="str">
        <f t="shared" si="109"/>
        <v>food trucks</v>
      </c>
      <c r="S1185" s="10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10"/>
        <v>61.56</v>
      </c>
      <c r="Q1186" t="str">
        <f t="shared" si="111"/>
        <v>photography</v>
      </c>
      <c r="R1186" t="str">
        <f t="shared" si="109"/>
        <v>photobooks</v>
      </c>
      <c r="S1186" s="10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10"/>
        <v>118.73</v>
      </c>
      <c r="Q1187" t="str">
        <f t="shared" si="111"/>
        <v>photography</v>
      </c>
      <c r="R1187" t="str">
        <f t="shared" si="109"/>
        <v>photobooks</v>
      </c>
      <c r="S1187" s="10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10"/>
        <v>65.08</v>
      </c>
      <c r="Q1188" t="str">
        <f t="shared" si="111"/>
        <v>photography</v>
      </c>
      <c r="R1188" t="str">
        <f t="shared" si="109"/>
        <v>photobooks</v>
      </c>
      <c r="S1188" s="10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10"/>
        <v>130.15</v>
      </c>
      <c r="Q1189" t="str">
        <f t="shared" si="111"/>
        <v>photography</v>
      </c>
      <c r="R1189" t="str">
        <f t="shared" si="109"/>
        <v>photobooks</v>
      </c>
      <c r="S1189" s="10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10"/>
        <v>37.770000000000003</v>
      </c>
      <c r="Q1190" t="str">
        <f t="shared" si="111"/>
        <v>photography</v>
      </c>
      <c r="R1190" t="str">
        <f t="shared" si="109"/>
        <v>photobooks</v>
      </c>
      <c r="S1190" s="10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10"/>
        <v>112.79</v>
      </c>
      <c r="Q1191" t="str">
        <f t="shared" si="111"/>
        <v>photography</v>
      </c>
      <c r="R1191" t="str">
        <f t="shared" si="109"/>
        <v>photobooks</v>
      </c>
      <c r="S1191" s="10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10"/>
        <v>51.92</v>
      </c>
      <c r="Q1192" t="str">
        <f t="shared" si="111"/>
        <v>photography</v>
      </c>
      <c r="R1192" t="str">
        <f t="shared" si="109"/>
        <v>photobooks</v>
      </c>
      <c r="S1192" s="10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10"/>
        <v>89.24</v>
      </c>
      <c r="Q1193" t="str">
        <f t="shared" si="111"/>
        <v>photography</v>
      </c>
      <c r="R1193" t="str">
        <f t="shared" si="109"/>
        <v>photobooks</v>
      </c>
      <c r="S1193" s="10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10"/>
        <v>19.329999999999998</v>
      </c>
      <c r="Q1194" t="str">
        <f t="shared" si="111"/>
        <v>photography</v>
      </c>
      <c r="R1194" t="str">
        <f t="shared" si="109"/>
        <v>photobooks</v>
      </c>
      <c r="S1194" s="10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10"/>
        <v>79.959999999999994</v>
      </c>
      <c r="Q1195" t="str">
        <f t="shared" si="111"/>
        <v>photography</v>
      </c>
      <c r="R1195" t="str">
        <f t="shared" si="109"/>
        <v>photobooks</v>
      </c>
      <c r="S1195" s="10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10"/>
        <v>56.41</v>
      </c>
      <c r="Q1196" t="str">
        <f t="shared" si="111"/>
        <v>photography</v>
      </c>
      <c r="R1196" t="str">
        <f t="shared" si="109"/>
        <v>photobooks</v>
      </c>
      <c r="S1196" s="10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10"/>
        <v>79.41</v>
      </c>
      <c r="Q1197" t="str">
        <f t="shared" si="111"/>
        <v>photography</v>
      </c>
      <c r="R1197" t="str">
        <f t="shared" si="109"/>
        <v>photobooks</v>
      </c>
      <c r="S1197" s="10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10"/>
        <v>76.430000000000007</v>
      </c>
      <c r="Q1198" t="str">
        <f t="shared" si="111"/>
        <v>photography</v>
      </c>
      <c r="R1198" t="str">
        <f t="shared" si="109"/>
        <v>photobooks</v>
      </c>
      <c r="S1198" s="10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09"/>
        <v>photobooks</v>
      </c>
      <c r="S1199" s="10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10"/>
        <v>54.61</v>
      </c>
      <c r="Q1200" t="str">
        <f t="shared" si="111"/>
        <v>photography</v>
      </c>
      <c r="R1200" t="str">
        <f t="shared" si="109"/>
        <v>photobooks</v>
      </c>
      <c r="S1200" s="10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10"/>
        <v>299.22000000000003</v>
      </c>
      <c r="Q1201" t="str">
        <f t="shared" si="111"/>
        <v>photography</v>
      </c>
      <c r="R1201" t="str">
        <f t="shared" si="109"/>
        <v>photobooks</v>
      </c>
      <c r="S1201" s="10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10"/>
        <v>58.53</v>
      </c>
      <c r="Q1202" t="str">
        <f t="shared" si="111"/>
        <v>photography</v>
      </c>
      <c r="R1202" t="str">
        <f t="shared" si="109"/>
        <v>photobooks</v>
      </c>
      <c r="S1202" s="10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10"/>
        <v>55.37</v>
      </c>
      <c r="Q1203" t="str">
        <f t="shared" si="111"/>
        <v>photography</v>
      </c>
      <c r="R1203" t="str">
        <f t="shared" si="109"/>
        <v>photobooks</v>
      </c>
      <c r="S1203" s="10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10"/>
        <v>183.8</v>
      </c>
      <c r="Q1204" t="str">
        <f t="shared" si="111"/>
        <v>photography</v>
      </c>
      <c r="R1204" t="str">
        <f t="shared" si="109"/>
        <v>photobooks</v>
      </c>
      <c r="S1204" s="10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10"/>
        <v>165.34</v>
      </c>
      <c r="Q1205" t="str">
        <f t="shared" si="111"/>
        <v>photography</v>
      </c>
      <c r="R1205" t="str">
        <f t="shared" si="109"/>
        <v>photobooks</v>
      </c>
      <c r="S1205" s="10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10"/>
        <v>234.78</v>
      </c>
      <c r="Q1206" t="str">
        <f t="shared" si="111"/>
        <v>photography</v>
      </c>
      <c r="R1206" t="str">
        <f t="shared" si="109"/>
        <v>photobooks</v>
      </c>
      <c r="S1206" s="10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10"/>
        <v>211.48</v>
      </c>
      <c r="Q1207" t="str">
        <f t="shared" si="111"/>
        <v>photography</v>
      </c>
      <c r="R1207" t="str">
        <f t="shared" si="109"/>
        <v>photobooks</v>
      </c>
      <c r="S1207" s="10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10"/>
        <v>32.340000000000003</v>
      </c>
      <c r="Q1208" t="str">
        <f t="shared" si="111"/>
        <v>photography</v>
      </c>
      <c r="R1208" t="str">
        <f t="shared" si="109"/>
        <v>photobooks</v>
      </c>
      <c r="S1208" s="10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10"/>
        <v>123.37</v>
      </c>
      <c r="Q1209" t="str">
        <f t="shared" si="111"/>
        <v>photography</v>
      </c>
      <c r="R1209" t="str">
        <f t="shared" si="109"/>
        <v>photobooks</v>
      </c>
      <c r="S1209" s="10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10"/>
        <v>207.06</v>
      </c>
      <c r="Q1210" t="str">
        <f t="shared" si="111"/>
        <v>photography</v>
      </c>
      <c r="R1210" t="str">
        <f t="shared" si="109"/>
        <v>photobooks</v>
      </c>
      <c r="S1210" s="10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10"/>
        <v>138.26</v>
      </c>
      <c r="Q1211" t="str">
        <f t="shared" si="111"/>
        <v>photography</v>
      </c>
      <c r="R1211" t="str">
        <f t="shared" si="109"/>
        <v>photobooks</v>
      </c>
      <c r="S1211" s="10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10"/>
        <v>493.81</v>
      </c>
      <c r="Q1212" t="str">
        <f t="shared" si="111"/>
        <v>photography</v>
      </c>
      <c r="R1212" t="str">
        <f t="shared" si="109"/>
        <v>photobooks</v>
      </c>
      <c r="S1212" s="10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09"/>
        <v>photobooks</v>
      </c>
      <c r="S1213" s="10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10"/>
        <v>38.86</v>
      </c>
      <c r="Q1214" t="str">
        <f t="shared" si="111"/>
        <v>photography</v>
      </c>
      <c r="R1214" t="str">
        <f t="shared" si="109"/>
        <v>photobooks</v>
      </c>
      <c r="S1214" s="10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10"/>
        <v>61.52</v>
      </c>
      <c r="Q1215" t="str">
        <f t="shared" si="111"/>
        <v>photography</v>
      </c>
      <c r="R1215" t="str">
        <f t="shared" si="109"/>
        <v>photobooks</v>
      </c>
      <c r="S1215" s="10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09"/>
        <v>photobooks</v>
      </c>
      <c r="S1216" s="10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10"/>
        <v>71.59</v>
      </c>
      <c r="Q1217" t="str">
        <f t="shared" si="111"/>
        <v>photography</v>
      </c>
      <c r="R1217" t="str">
        <f t="shared" si="109"/>
        <v>photobooks</v>
      </c>
      <c r="S1217" s="10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14">E1218/D1218</f>
        <v>1.4570000000000001</v>
      </c>
      <c r="P1218" s="6">
        <f t="shared" si="110"/>
        <v>91.88</v>
      </c>
      <c r="Q1218" t="str">
        <f t="shared" si="111"/>
        <v>photography</v>
      </c>
      <c r="R1218" t="str">
        <f t="shared" ref="R1218:R1281" si="115">RIGHT(N1218,LEN(N1218)-FIND("/",N1218,1))</f>
        <v>photobooks</v>
      </c>
      <c r="S1218" s="10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4"/>
        <v>1.026</v>
      </c>
      <c r="P1219" s="6">
        <f t="shared" ref="P1219:P1282" si="116">IF(E1219&gt;0, ROUNDDOWN(E1219/L1219, 2),0)</f>
        <v>148.57</v>
      </c>
      <c r="Q1219" t="str">
        <f t="shared" ref="Q1219:Q1282" si="117">LEFT(N1219,FIND("/",N1219,1)-1)</f>
        <v>photography</v>
      </c>
      <c r="R1219" t="str">
        <f t="shared" si="115"/>
        <v>photobooks</v>
      </c>
      <c r="S1219" s="10">
        <f t="shared" ref="S1219:S1282" si="118">(J1219/86400)+25569+(-5/24)</f>
        <v>42535.6011574074</v>
      </c>
      <c r="T1219" s="11">
        <f t="shared" ref="T1219:T1282" si="119">IF(F1219="live", "", (I1219/86400)+25569+(-5/24))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6"/>
        <v>174.21</v>
      </c>
      <c r="Q1220" t="str">
        <f t="shared" si="117"/>
        <v>photography</v>
      </c>
      <c r="R1220" t="str">
        <f t="shared" si="115"/>
        <v>photobooks</v>
      </c>
      <c r="S1220" s="10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6"/>
        <v>102.86</v>
      </c>
      <c r="Q1221" t="str">
        <f t="shared" si="117"/>
        <v>photography</v>
      </c>
      <c r="R1221" t="str">
        <f t="shared" si="115"/>
        <v>photobooks</v>
      </c>
      <c r="S1221" s="10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6"/>
        <v>111.17</v>
      </c>
      <c r="Q1222" t="str">
        <f t="shared" si="117"/>
        <v>photography</v>
      </c>
      <c r="R1222" t="str">
        <f t="shared" si="115"/>
        <v>photobooks</v>
      </c>
      <c r="S1222" s="10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6"/>
        <v>23.79</v>
      </c>
      <c r="Q1223" t="str">
        <f t="shared" si="117"/>
        <v>photography</v>
      </c>
      <c r="R1223" t="str">
        <f t="shared" si="115"/>
        <v>photobooks</v>
      </c>
      <c r="S1223" s="10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6"/>
        <v>81.260000000000005</v>
      </c>
      <c r="Q1224" t="str">
        <f t="shared" si="117"/>
        <v>photography</v>
      </c>
      <c r="R1224" t="str">
        <f t="shared" si="115"/>
        <v>photobooks</v>
      </c>
      <c r="S1224" s="10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6"/>
        <v>116.21</v>
      </c>
      <c r="Q1225" t="str">
        <f t="shared" si="117"/>
        <v>photography</v>
      </c>
      <c r="R1225" t="str">
        <f t="shared" si="115"/>
        <v>photobooks</v>
      </c>
      <c r="S1225" s="10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6"/>
        <v>58.88</v>
      </c>
      <c r="Q1226" t="str">
        <f t="shared" si="117"/>
        <v>music</v>
      </c>
      <c r="R1226" t="str">
        <f t="shared" si="115"/>
        <v>world music</v>
      </c>
      <c r="S1226" s="10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5"/>
        <v>world music</v>
      </c>
      <c r="S1227" s="10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6"/>
        <v>48.42</v>
      </c>
      <c r="Q1228" t="str">
        <f t="shared" si="117"/>
        <v>music</v>
      </c>
      <c r="R1228" t="str">
        <f t="shared" si="115"/>
        <v>world music</v>
      </c>
      <c r="S1228" s="10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>
        <f t="shared" si="116"/>
        <v>0</v>
      </c>
      <c r="Q1229" t="str">
        <f t="shared" si="117"/>
        <v>music</v>
      </c>
      <c r="R1229" t="str">
        <f t="shared" si="115"/>
        <v>world music</v>
      </c>
      <c r="S1229" s="10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6"/>
        <v>61.04</v>
      </c>
      <c r="Q1230" t="str">
        <f t="shared" si="117"/>
        <v>music</v>
      </c>
      <c r="R1230" t="str">
        <f t="shared" si="115"/>
        <v>world music</v>
      </c>
      <c r="S1230" s="10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5"/>
        <v>world music</v>
      </c>
      <c r="S1231" s="10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>
        <f t="shared" si="116"/>
        <v>0</v>
      </c>
      <c r="Q1232" t="str">
        <f t="shared" si="117"/>
        <v>music</v>
      </c>
      <c r="R1232" t="str">
        <f t="shared" si="115"/>
        <v>world music</v>
      </c>
      <c r="S1232" s="10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>
        <f t="shared" si="116"/>
        <v>0</v>
      </c>
      <c r="Q1233" t="str">
        <f t="shared" si="117"/>
        <v>music</v>
      </c>
      <c r="R1233" t="str">
        <f t="shared" si="115"/>
        <v>world music</v>
      </c>
      <c r="S1233" s="10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5"/>
        <v>world music</v>
      </c>
      <c r="S1234" s="10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6"/>
        <v>19.329999999999998</v>
      </c>
      <c r="Q1235" t="str">
        <f t="shared" si="117"/>
        <v>music</v>
      </c>
      <c r="R1235" t="str">
        <f t="shared" si="115"/>
        <v>world music</v>
      </c>
      <c r="S1235" s="10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>
        <f t="shared" si="116"/>
        <v>0</v>
      </c>
      <c r="Q1236" t="str">
        <f t="shared" si="117"/>
        <v>music</v>
      </c>
      <c r="R1236" t="str">
        <f t="shared" si="115"/>
        <v>world music</v>
      </c>
      <c r="S1236" s="10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5"/>
        <v>world music</v>
      </c>
      <c r="S1237" s="10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>
        <f t="shared" si="116"/>
        <v>0</v>
      </c>
      <c r="Q1238" t="str">
        <f t="shared" si="117"/>
        <v>music</v>
      </c>
      <c r="R1238" t="str">
        <f t="shared" si="115"/>
        <v>world music</v>
      </c>
      <c r="S1238" s="10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>
        <f t="shared" si="116"/>
        <v>0</v>
      </c>
      <c r="Q1239" t="str">
        <f t="shared" si="117"/>
        <v>music</v>
      </c>
      <c r="R1239" t="str">
        <f t="shared" si="115"/>
        <v>world music</v>
      </c>
      <c r="S1239" s="10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6"/>
        <v>59.33</v>
      </c>
      <c r="Q1240" t="str">
        <f t="shared" si="117"/>
        <v>music</v>
      </c>
      <c r="R1240" t="str">
        <f t="shared" si="115"/>
        <v>world music</v>
      </c>
      <c r="S1240" s="10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>
        <f t="shared" si="116"/>
        <v>0</v>
      </c>
      <c r="Q1241" t="str">
        <f t="shared" si="117"/>
        <v>music</v>
      </c>
      <c r="R1241" t="str">
        <f t="shared" si="115"/>
        <v>world music</v>
      </c>
      <c r="S1241" s="10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6"/>
        <v>30.12</v>
      </c>
      <c r="Q1242" t="str">
        <f t="shared" si="117"/>
        <v>music</v>
      </c>
      <c r="R1242" t="str">
        <f t="shared" si="115"/>
        <v>world music</v>
      </c>
      <c r="S1242" s="10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6"/>
        <v>74.61</v>
      </c>
      <c r="Q1243" t="str">
        <f t="shared" si="117"/>
        <v>music</v>
      </c>
      <c r="R1243" t="str">
        <f t="shared" si="115"/>
        <v>world music</v>
      </c>
      <c r="S1243" s="10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5"/>
        <v>world music</v>
      </c>
      <c r="S1244" s="10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5"/>
        <v>world music</v>
      </c>
      <c r="S1245" s="10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6"/>
        <v>46.13</v>
      </c>
      <c r="Q1246" t="str">
        <f t="shared" si="117"/>
        <v>music</v>
      </c>
      <c r="R1246" t="str">
        <f t="shared" si="115"/>
        <v>rock</v>
      </c>
      <c r="S1246" s="10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6"/>
        <v>141.47</v>
      </c>
      <c r="Q1247" t="str">
        <f t="shared" si="117"/>
        <v>music</v>
      </c>
      <c r="R1247" t="str">
        <f t="shared" si="115"/>
        <v>rock</v>
      </c>
      <c r="S1247" s="10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6"/>
        <v>75.48</v>
      </c>
      <c r="Q1248" t="str">
        <f t="shared" si="117"/>
        <v>music</v>
      </c>
      <c r="R1248" t="str">
        <f t="shared" si="115"/>
        <v>rock</v>
      </c>
      <c r="S1248" s="10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5"/>
        <v>rock</v>
      </c>
      <c r="S1249" s="10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6"/>
        <v>64.25</v>
      </c>
      <c r="Q1250" t="str">
        <f t="shared" si="117"/>
        <v>music</v>
      </c>
      <c r="R1250" t="str">
        <f t="shared" si="115"/>
        <v>rock</v>
      </c>
      <c r="S1250" s="10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6"/>
        <v>64.459999999999994</v>
      </c>
      <c r="Q1251" t="str">
        <f t="shared" si="117"/>
        <v>music</v>
      </c>
      <c r="R1251" t="str">
        <f t="shared" si="115"/>
        <v>rock</v>
      </c>
      <c r="S1251" s="10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6"/>
        <v>118.2</v>
      </c>
      <c r="Q1252" t="str">
        <f t="shared" si="117"/>
        <v>music</v>
      </c>
      <c r="R1252" t="str">
        <f t="shared" si="115"/>
        <v>rock</v>
      </c>
      <c r="S1252" s="10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6"/>
        <v>82.54</v>
      </c>
      <c r="Q1253" t="str">
        <f t="shared" si="117"/>
        <v>music</v>
      </c>
      <c r="R1253" t="str">
        <f t="shared" si="115"/>
        <v>rock</v>
      </c>
      <c r="S1253" s="10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6"/>
        <v>34.17</v>
      </c>
      <c r="Q1254" t="str">
        <f t="shared" si="117"/>
        <v>music</v>
      </c>
      <c r="R1254" t="str">
        <f t="shared" si="115"/>
        <v>rock</v>
      </c>
      <c r="S1254" s="10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6"/>
        <v>42.73</v>
      </c>
      <c r="Q1255" t="str">
        <f t="shared" si="117"/>
        <v>music</v>
      </c>
      <c r="R1255" t="str">
        <f t="shared" si="115"/>
        <v>rock</v>
      </c>
      <c r="S1255" s="10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6"/>
        <v>94.48</v>
      </c>
      <c r="Q1256" t="str">
        <f t="shared" si="117"/>
        <v>music</v>
      </c>
      <c r="R1256" t="str">
        <f t="shared" si="115"/>
        <v>rock</v>
      </c>
      <c r="S1256" s="10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6"/>
        <v>55.69</v>
      </c>
      <c r="Q1257" t="str">
        <f t="shared" si="117"/>
        <v>music</v>
      </c>
      <c r="R1257" t="str">
        <f t="shared" si="115"/>
        <v>rock</v>
      </c>
      <c r="S1257" s="10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6"/>
        <v>98.03</v>
      </c>
      <c r="Q1258" t="str">
        <f t="shared" si="117"/>
        <v>music</v>
      </c>
      <c r="R1258" t="str">
        <f t="shared" si="115"/>
        <v>rock</v>
      </c>
      <c r="S1258" s="10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6"/>
        <v>92.1</v>
      </c>
      <c r="Q1259" t="str">
        <f t="shared" si="117"/>
        <v>music</v>
      </c>
      <c r="R1259" t="str">
        <f t="shared" si="115"/>
        <v>rock</v>
      </c>
      <c r="S1259" s="10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6"/>
        <v>38.17</v>
      </c>
      <c r="Q1260" t="str">
        <f t="shared" si="117"/>
        <v>music</v>
      </c>
      <c r="R1260" t="str">
        <f t="shared" si="115"/>
        <v>rock</v>
      </c>
      <c r="S1260" s="10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6"/>
        <v>27.14</v>
      </c>
      <c r="Q1261" t="str">
        <f t="shared" si="117"/>
        <v>music</v>
      </c>
      <c r="R1261" t="str">
        <f t="shared" si="115"/>
        <v>rock</v>
      </c>
      <c r="S1261" s="10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6"/>
        <v>50.68</v>
      </c>
      <c r="Q1262" t="str">
        <f t="shared" si="117"/>
        <v>music</v>
      </c>
      <c r="R1262" t="str">
        <f t="shared" si="115"/>
        <v>rock</v>
      </c>
      <c r="S1262" s="10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6"/>
        <v>38.94</v>
      </c>
      <c r="Q1263" t="str">
        <f t="shared" si="117"/>
        <v>music</v>
      </c>
      <c r="R1263" t="str">
        <f t="shared" si="115"/>
        <v>rock</v>
      </c>
      <c r="S1263" s="10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6"/>
        <v>77.63</v>
      </c>
      <c r="Q1264" t="str">
        <f t="shared" si="117"/>
        <v>music</v>
      </c>
      <c r="R1264" t="str">
        <f t="shared" si="115"/>
        <v>rock</v>
      </c>
      <c r="S1264" s="10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6"/>
        <v>43.53</v>
      </c>
      <c r="Q1265" t="str">
        <f t="shared" si="117"/>
        <v>music</v>
      </c>
      <c r="R1265" t="str">
        <f t="shared" si="115"/>
        <v>rock</v>
      </c>
      <c r="S1265" s="10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6"/>
        <v>31.82</v>
      </c>
      <c r="Q1266" t="str">
        <f t="shared" si="117"/>
        <v>music</v>
      </c>
      <c r="R1266" t="str">
        <f t="shared" si="115"/>
        <v>rock</v>
      </c>
      <c r="S1266" s="10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6"/>
        <v>63.18</v>
      </c>
      <c r="Q1267" t="str">
        <f t="shared" si="117"/>
        <v>music</v>
      </c>
      <c r="R1267" t="str">
        <f t="shared" si="115"/>
        <v>rock</v>
      </c>
      <c r="S1267" s="10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5"/>
        <v>rock</v>
      </c>
      <c r="S1268" s="10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6"/>
        <v>140.85</v>
      </c>
      <c r="Q1269" t="str">
        <f t="shared" si="117"/>
        <v>music</v>
      </c>
      <c r="R1269" t="str">
        <f t="shared" si="115"/>
        <v>rock</v>
      </c>
      <c r="S1269" s="10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6"/>
        <v>76.92</v>
      </c>
      <c r="Q1270" t="str">
        <f t="shared" si="117"/>
        <v>music</v>
      </c>
      <c r="R1270" t="str">
        <f t="shared" si="115"/>
        <v>rock</v>
      </c>
      <c r="S1270" s="10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6"/>
        <v>99.15</v>
      </c>
      <c r="Q1271" t="str">
        <f t="shared" si="117"/>
        <v>music</v>
      </c>
      <c r="R1271" t="str">
        <f t="shared" si="115"/>
        <v>rock</v>
      </c>
      <c r="S1271" s="10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6"/>
        <v>67.88</v>
      </c>
      <c r="Q1272" t="str">
        <f t="shared" si="117"/>
        <v>music</v>
      </c>
      <c r="R1272" t="str">
        <f t="shared" si="115"/>
        <v>rock</v>
      </c>
      <c r="S1272" s="10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6"/>
        <v>246.29</v>
      </c>
      <c r="Q1273" t="str">
        <f t="shared" si="117"/>
        <v>music</v>
      </c>
      <c r="R1273" t="str">
        <f t="shared" si="115"/>
        <v>rock</v>
      </c>
      <c r="S1273" s="10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6"/>
        <v>189.28</v>
      </c>
      <c r="Q1274" t="str">
        <f t="shared" si="117"/>
        <v>music</v>
      </c>
      <c r="R1274" t="str">
        <f t="shared" si="115"/>
        <v>rock</v>
      </c>
      <c r="S1274" s="10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6"/>
        <v>76.66</v>
      </c>
      <c r="Q1275" t="str">
        <f t="shared" si="117"/>
        <v>music</v>
      </c>
      <c r="R1275" t="str">
        <f t="shared" si="115"/>
        <v>rock</v>
      </c>
      <c r="S1275" s="10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6"/>
        <v>82.96</v>
      </c>
      <c r="Q1276" t="str">
        <f t="shared" si="117"/>
        <v>music</v>
      </c>
      <c r="R1276" t="str">
        <f t="shared" si="115"/>
        <v>rock</v>
      </c>
      <c r="S1276" s="10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6"/>
        <v>62.52</v>
      </c>
      <c r="Q1277" t="str">
        <f t="shared" si="117"/>
        <v>music</v>
      </c>
      <c r="R1277" t="str">
        <f t="shared" si="115"/>
        <v>rock</v>
      </c>
      <c r="S1277" s="10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6"/>
        <v>46.06</v>
      </c>
      <c r="Q1278" t="str">
        <f t="shared" si="117"/>
        <v>music</v>
      </c>
      <c r="R1278" t="str">
        <f t="shared" si="115"/>
        <v>rock</v>
      </c>
      <c r="S1278" s="10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6"/>
        <v>38.54</v>
      </c>
      <c r="Q1279" t="str">
        <f t="shared" si="117"/>
        <v>music</v>
      </c>
      <c r="R1279" t="str">
        <f t="shared" si="115"/>
        <v>rock</v>
      </c>
      <c r="S1279" s="10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6"/>
        <v>53</v>
      </c>
      <c r="Q1280" t="str">
        <f t="shared" si="117"/>
        <v>music</v>
      </c>
      <c r="R1280" t="str">
        <f t="shared" si="115"/>
        <v>rock</v>
      </c>
      <c r="S1280" s="10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6"/>
        <v>73.349999999999994</v>
      </c>
      <c r="Q1281" t="str">
        <f t="shared" si="117"/>
        <v>music</v>
      </c>
      <c r="R1281" t="str">
        <f t="shared" si="115"/>
        <v>rock</v>
      </c>
      <c r="S1281" s="10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0">E1282/D1282</f>
        <v>1.1091186666666666</v>
      </c>
      <c r="P1282" s="6">
        <f t="shared" si="116"/>
        <v>127.97</v>
      </c>
      <c r="Q1282" t="str">
        <f t="shared" si="117"/>
        <v>music</v>
      </c>
      <c r="R1282" t="str">
        <f t="shared" ref="R1282:R1345" si="121">RIGHT(N1282,LEN(N1282)-FIND("/",N1282,1))</f>
        <v>rock</v>
      </c>
      <c r="S1282" s="10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0"/>
        <v>1.1071428571428572</v>
      </c>
      <c r="P1283" s="6">
        <f t="shared" ref="P1283:P1346" si="122">IF(E1283&gt;0, ROUNDDOWN(E1283/L1283, 2),0)</f>
        <v>104.72</v>
      </c>
      <c r="Q1283" t="str">
        <f t="shared" ref="Q1283:Q1346" si="123">LEFT(N1283,FIND("/",N1283,1)-1)</f>
        <v>music</v>
      </c>
      <c r="R1283" t="str">
        <f t="shared" si="121"/>
        <v>rock</v>
      </c>
      <c r="S1283" s="10">
        <f t="shared" ref="S1283:S1346" si="124">(J1283/86400)+25569+(-5/24)</f>
        <v>41463.535138888888</v>
      </c>
      <c r="T1283" s="11">
        <f t="shared" ref="T1283:T1346" si="125">IF(F1283="live", "", (I1283/86400)+25569+(-5/24))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2"/>
        <v>67.67</v>
      </c>
      <c r="Q1284" t="str">
        <f t="shared" si="123"/>
        <v>music</v>
      </c>
      <c r="R1284" t="str">
        <f t="shared" si="121"/>
        <v>rock</v>
      </c>
      <c r="S1284" s="10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2"/>
        <v>95.93</v>
      </c>
      <c r="Q1285" t="str">
        <f t="shared" si="123"/>
        <v>music</v>
      </c>
      <c r="R1285" t="str">
        <f t="shared" si="121"/>
        <v>rock</v>
      </c>
      <c r="S1285" s="10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2"/>
        <v>65.16</v>
      </c>
      <c r="Q1286" t="str">
        <f t="shared" si="123"/>
        <v>theater</v>
      </c>
      <c r="R1286" t="str">
        <f t="shared" si="121"/>
        <v>plays</v>
      </c>
      <c r="S1286" s="10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2"/>
        <v>32.26</v>
      </c>
      <c r="Q1287" t="str">
        <f t="shared" si="123"/>
        <v>theater</v>
      </c>
      <c r="R1287" t="str">
        <f t="shared" si="121"/>
        <v>plays</v>
      </c>
      <c r="S1287" s="10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1"/>
        <v>plays</v>
      </c>
      <c r="S1288" s="10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2"/>
        <v>24.2</v>
      </c>
      <c r="Q1289" t="str">
        <f t="shared" si="123"/>
        <v>theater</v>
      </c>
      <c r="R1289" t="str">
        <f t="shared" si="121"/>
        <v>plays</v>
      </c>
      <c r="S1289" s="10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2"/>
        <v>65.86</v>
      </c>
      <c r="Q1290" t="str">
        <f t="shared" si="123"/>
        <v>theater</v>
      </c>
      <c r="R1290" t="str">
        <f t="shared" si="121"/>
        <v>plays</v>
      </c>
      <c r="S1290" s="10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2"/>
        <v>36.07</v>
      </c>
      <c r="Q1291" t="str">
        <f t="shared" si="123"/>
        <v>theater</v>
      </c>
      <c r="R1291" t="str">
        <f t="shared" si="121"/>
        <v>plays</v>
      </c>
      <c r="S1291" s="10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2"/>
        <v>44.18</v>
      </c>
      <c r="Q1292" t="str">
        <f t="shared" si="123"/>
        <v>theater</v>
      </c>
      <c r="R1292" t="str">
        <f t="shared" si="121"/>
        <v>plays</v>
      </c>
      <c r="S1292" s="10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2"/>
        <v>104.07</v>
      </c>
      <c r="Q1293" t="str">
        <f t="shared" si="123"/>
        <v>theater</v>
      </c>
      <c r="R1293" t="str">
        <f t="shared" si="121"/>
        <v>plays</v>
      </c>
      <c r="S1293" s="10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2"/>
        <v>35.96</v>
      </c>
      <c r="Q1294" t="str">
        <f t="shared" si="123"/>
        <v>theater</v>
      </c>
      <c r="R1294" t="str">
        <f t="shared" si="121"/>
        <v>plays</v>
      </c>
      <c r="S1294" s="10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2"/>
        <v>127.79</v>
      </c>
      <c r="Q1295" t="str">
        <f t="shared" si="123"/>
        <v>theater</v>
      </c>
      <c r="R1295" t="str">
        <f t="shared" si="121"/>
        <v>plays</v>
      </c>
      <c r="S1295" s="10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2"/>
        <v>27.72</v>
      </c>
      <c r="Q1296" t="str">
        <f t="shared" si="123"/>
        <v>theater</v>
      </c>
      <c r="R1296" t="str">
        <f t="shared" si="121"/>
        <v>plays</v>
      </c>
      <c r="S1296" s="10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2"/>
        <v>39.82</v>
      </c>
      <c r="Q1297" t="str">
        <f t="shared" si="123"/>
        <v>theater</v>
      </c>
      <c r="R1297" t="str">
        <f t="shared" si="121"/>
        <v>plays</v>
      </c>
      <c r="S1297" s="10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2"/>
        <v>52.17</v>
      </c>
      <c r="Q1298" t="str">
        <f t="shared" si="123"/>
        <v>theater</v>
      </c>
      <c r="R1298" t="str">
        <f t="shared" si="121"/>
        <v>plays</v>
      </c>
      <c r="S1298" s="10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2"/>
        <v>92.03</v>
      </c>
      <c r="Q1299" t="str">
        <f t="shared" si="123"/>
        <v>theater</v>
      </c>
      <c r="R1299" t="str">
        <f t="shared" si="121"/>
        <v>plays</v>
      </c>
      <c r="S1299" s="10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2"/>
        <v>63.42</v>
      </c>
      <c r="Q1300" t="str">
        <f t="shared" si="123"/>
        <v>theater</v>
      </c>
      <c r="R1300" t="str">
        <f t="shared" si="121"/>
        <v>plays</v>
      </c>
      <c r="S1300" s="10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2"/>
        <v>135.62</v>
      </c>
      <c r="Q1301" t="str">
        <f t="shared" si="123"/>
        <v>theater</v>
      </c>
      <c r="R1301" t="str">
        <f t="shared" si="121"/>
        <v>plays</v>
      </c>
      <c r="S1301" s="10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2"/>
        <v>168.75</v>
      </c>
      <c r="Q1302" t="str">
        <f t="shared" si="123"/>
        <v>theater</v>
      </c>
      <c r="R1302" t="str">
        <f t="shared" si="121"/>
        <v>plays</v>
      </c>
      <c r="S1302" s="10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2"/>
        <v>70.86</v>
      </c>
      <c r="Q1303" t="str">
        <f t="shared" si="123"/>
        <v>theater</v>
      </c>
      <c r="R1303" t="str">
        <f t="shared" si="121"/>
        <v>plays</v>
      </c>
      <c r="S1303" s="10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2"/>
        <v>50</v>
      </c>
      <c r="Q1304" t="str">
        <f t="shared" si="123"/>
        <v>theater</v>
      </c>
      <c r="R1304" t="str">
        <f t="shared" si="121"/>
        <v>plays</v>
      </c>
      <c r="S1304" s="10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2"/>
        <v>42.21</v>
      </c>
      <c r="Q1305" t="str">
        <f t="shared" si="123"/>
        <v>theater</v>
      </c>
      <c r="R1305" t="str">
        <f t="shared" si="121"/>
        <v>plays</v>
      </c>
      <c r="S1305" s="10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2"/>
        <v>152.41</v>
      </c>
      <c r="Q1306" t="str">
        <f t="shared" si="123"/>
        <v>technology</v>
      </c>
      <c r="R1306" t="str">
        <f t="shared" si="121"/>
        <v>wearables</v>
      </c>
      <c r="S1306" s="10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2"/>
        <v>90.61</v>
      </c>
      <c r="Q1307" t="str">
        <f t="shared" si="123"/>
        <v>technology</v>
      </c>
      <c r="R1307" t="str">
        <f t="shared" si="121"/>
        <v>wearables</v>
      </c>
      <c r="S1307" s="10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2"/>
        <v>201.6</v>
      </c>
      <c r="Q1308" t="str">
        <f t="shared" si="123"/>
        <v>technology</v>
      </c>
      <c r="R1308" t="str">
        <f t="shared" si="121"/>
        <v>wearables</v>
      </c>
      <c r="S1308" s="10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2"/>
        <v>127.93</v>
      </c>
      <c r="Q1309" t="str">
        <f t="shared" si="123"/>
        <v>technology</v>
      </c>
      <c r="R1309" t="str">
        <f t="shared" si="121"/>
        <v>wearables</v>
      </c>
      <c r="S1309" s="10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2"/>
        <v>29.89</v>
      </c>
      <c r="Q1310" t="str">
        <f t="shared" si="123"/>
        <v>technology</v>
      </c>
      <c r="R1310" t="str">
        <f t="shared" si="121"/>
        <v>wearables</v>
      </c>
      <c r="S1310" s="10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2"/>
        <v>367.97</v>
      </c>
      <c r="Q1311" t="str">
        <f t="shared" si="123"/>
        <v>technology</v>
      </c>
      <c r="R1311" t="str">
        <f t="shared" si="121"/>
        <v>wearables</v>
      </c>
      <c r="S1311" s="10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2"/>
        <v>129.16</v>
      </c>
      <c r="Q1312" t="str">
        <f t="shared" si="123"/>
        <v>technology</v>
      </c>
      <c r="R1312" t="str">
        <f t="shared" si="121"/>
        <v>wearables</v>
      </c>
      <c r="S1312" s="10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1"/>
        <v>wearables</v>
      </c>
      <c r="S1313" s="10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1"/>
        <v>wearables</v>
      </c>
      <c r="S1314" s="10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2"/>
        <v>102.01</v>
      </c>
      <c r="Q1315" t="str">
        <f t="shared" si="123"/>
        <v>technology</v>
      </c>
      <c r="R1315" t="str">
        <f t="shared" si="121"/>
        <v>wearables</v>
      </c>
      <c r="S1315" s="10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2"/>
        <v>184.36</v>
      </c>
      <c r="Q1316" t="str">
        <f t="shared" si="123"/>
        <v>technology</v>
      </c>
      <c r="R1316" t="str">
        <f t="shared" si="121"/>
        <v>wearables</v>
      </c>
      <c r="S1316" s="10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2"/>
        <v>162.91</v>
      </c>
      <c r="Q1317" t="str">
        <f t="shared" si="123"/>
        <v>technology</v>
      </c>
      <c r="R1317" t="str">
        <f t="shared" si="121"/>
        <v>wearables</v>
      </c>
      <c r="S1317" s="10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1"/>
        <v>wearables</v>
      </c>
      <c r="S1318" s="10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2"/>
        <v>603.52</v>
      </c>
      <c r="Q1319" t="str">
        <f t="shared" si="123"/>
        <v>technology</v>
      </c>
      <c r="R1319" t="str">
        <f t="shared" si="121"/>
        <v>wearables</v>
      </c>
      <c r="S1319" s="10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2"/>
        <v>45.4</v>
      </c>
      <c r="Q1320" t="str">
        <f t="shared" si="123"/>
        <v>technology</v>
      </c>
      <c r="R1320" t="str">
        <f t="shared" si="121"/>
        <v>wearables</v>
      </c>
      <c r="S1320" s="10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2"/>
        <v>97.33</v>
      </c>
      <c r="Q1321" t="str">
        <f t="shared" si="123"/>
        <v>technology</v>
      </c>
      <c r="R1321" t="str">
        <f t="shared" si="121"/>
        <v>wearables</v>
      </c>
      <c r="S1321" s="10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2"/>
        <v>167.66</v>
      </c>
      <c r="Q1322" t="str">
        <f t="shared" si="123"/>
        <v>technology</v>
      </c>
      <c r="R1322" t="str">
        <f t="shared" si="121"/>
        <v>wearables</v>
      </c>
      <c r="S1322" s="10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2"/>
        <v>859.85</v>
      </c>
      <c r="Q1323" t="str">
        <f t="shared" si="123"/>
        <v>technology</v>
      </c>
      <c r="R1323" t="str">
        <f t="shared" si="121"/>
        <v>wearables</v>
      </c>
      <c r="S1323" s="10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1"/>
        <v>wearables</v>
      </c>
      <c r="S1324" s="10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2"/>
        <v>30.27</v>
      </c>
      <c r="Q1325" t="str">
        <f t="shared" si="123"/>
        <v>technology</v>
      </c>
      <c r="R1325" t="str">
        <f t="shared" si="121"/>
        <v>wearables</v>
      </c>
      <c r="S1325" s="10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2"/>
        <v>54.66</v>
      </c>
      <c r="Q1326" t="str">
        <f t="shared" si="123"/>
        <v>technology</v>
      </c>
      <c r="R1326" t="str">
        <f t="shared" si="121"/>
        <v>wearables</v>
      </c>
      <c r="S1326" s="10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1"/>
        <v>wearables</v>
      </c>
      <c r="S1327" s="10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2"/>
        <v>102.72</v>
      </c>
      <c r="Q1328" t="str">
        <f t="shared" si="123"/>
        <v>technology</v>
      </c>
      <c r="R1328" t="str">
        <f t="shared" si="121"/>
        <v>wearables</v>
      </c>
      <c r="S1328" s="10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2"/>
        <v>41.58</v>
      </c>
      <c r="Q1329" t="str">
        <f t="shared" si="123"/>
        <v>technology</v>
      </c>
      <c r="R1329" t="str">
        <f t="shared" si="121"/>
        <v>wearables</v>
      </c>
      <c r="S1329" s="10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2"/>
        <v>116.53</v>
      </c>
      <c r="Q1330" t="str">
        <f t="shared" si="123"/>
        <v>technology</v>
      </c>
      <c r="R1330" t="str">
        <f t="shared" si="121"/>
        <v>wearables</v>
      </c>
      <c r="S1330" s="10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2"/>
        <v>45.33</v>
      </c>
      <c r="Q1331" t="str">
        <f t="shared" si="123"/>
        <v>technology</v>
      </c>
      <c r="R1331" t="str">
        <f t="shared" si="121"/>
        <v>wearables</v>
      </c>
      <c r="S1331" s="10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1"/>
        <v>wearables</v>
      </c>
      <c r="S1332" s="10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1"/>
        <v>wearables</v>
      </c>
      <c r="S1333" s="10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>
        <f t="shared" si="122"/>
        <v>0</v>
      </c>
      <c r="Q1334" t="str">
        <f t="shared" si="123"/>
        <v>technology</v>
      </c>
      <c r="R1334" t="str">
        <f t="shared" si="121"/>
        <v>wearables</v>
      </c>
      <c r="S1334" s="10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>
        <f t="shared" si="122"/>
        <v>0</v>
      </c>
      <c r="Q1335" t="str">
        <f t="shared" si="123"/>
        <v>technology</v>
      </c>
      <c r="R1335" t="str">
        <f t="shared" si="121"/>
        <v>wearables</v>
      </c>
      <c r="S1335" s="10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2"/>
        <v>51.82</v>
      </c>
      <c r="Q1336" t="str">
        <f t="shared" si="123"/>
        <v>technology</v>
      </c>
      <c r="R1336" t="str">
        <f t="shared" si="121"/>
        <v>wearables</v>
      </c>
      <c r="S1336" s="10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1"/>
        <v>wearables</v>
      </c>
      <c r="S1337" s="10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2"/>
        <v>379.22</v>
      </c>
      <c r="Q1338" t="str">
        <f t="shared" si="123"/>
        <v>technology</v>
      </c>
      <c r="R1338" t="str">
        <f t="shared" si="121"/>
        <v>wearables</v>
      </c>
      <c r="S1338" s="10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2"/>
        <v>176.36</v>
      </c>
      <c r="Q1339" t="str">
        <f t="shared" si="123"/>
        <v>technology</v>
      </c>
      <c r="R1339" t="str">
        <f t="shared" si="121"/>
        <v>wearables</v>
      </c>
      <c r="S1339" s="10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2"/>
        <v>66.06</v>
      </c>
      <c r="Q1340" t="str">
        <f t="shared" si="123"/>
        <v>technology</v>
      </c>
      <c r="R1340" t="str">
        <f t="shared" si="121"/>
        <v>wearables</v>
      </c>
      <c r="S1340" s="10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2"/>
        <v>89.64</v>
      </c>
      <c r="Q1341" t="str">
        <f t="shared" si="123"/>
        <v>technology</v>
      </c>
      <c r="R1341" t="str">
        <f t="shared" si="121"/>
        <v>wearables</v>
      </c>
      <c r="S1341" s="10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>
        <f t="shared" si="122"/>
        <v>0</v>
      </c>
      <c r="Q1342" t="str">
        <f t="shared" si="123"/>
        <v>technology</v>
      </c>
      <c r="R1342" t="str">
        <f t="shared" si="121"/>
        <v>wearables</v>
      </c>
      <c r="S1342" s="10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2"/>
        <v>382.39</v>
      </c>
      <c r="Q1343" t="str">
        <f t="shared" si="123"/>
        <v>technology</v>
      </c>
      <c r="R1343" t="str">
        <f t="shared" si="121"/>
        <v>wearables</v>
      </c>
      <c r="S1343" s="10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2"/>
        <v>100</v>
      </c>
      <c r="Q1344" t="str">
        <f t="shared" si="123"/>
        <v>technology</v>
      </c>
      <c r="R1344" t="str">
        <f t="shared" si="121"/>
        <v>wearables</v>
      </c>
      <c r="S1344" s="10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2"/>
        <v>158.35</v>
      </c>
      <c r="Q1345" t="str">
        <f t="shared" si="123"/>
        <v>technology</v>
      </c>
      <c r="R1345" t="str">
        <f t="shared" si="121"/>
        <v>wearables</v>
      </c>
      <c r="S1345" s="10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26">E1346/D1346</f>
        <v>3.7773333333333334</v>
      </c>
      <c r="P1346" s="6">
        <f t="shared" si="122"/>
        <v>40.76</v>
      </c>
      <c r="Q1346" t="str">
        <f t="shared" si="123"/>
        <v>publishing</v>
      </c>
      <c r="R1346" t="str">
        <f t="shared" ref="R1346:R1409" si="127">RIGHT(N1346,LEN(N1346)-FIND("/",N1346,1))</f>
        <v>nonfiction</v>
      </c>
      <c r="S1346" s="10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6"/>
        <v>1.25</v>
      </c>
      <c r="P1347" s="6">
        <f t="shared" ref="P1347:P1410" si="128">IF(E1347&gt;0, ROUNDDOWN(E1347/L1347, 2),0)</f>
        <v>53.57</v>
      </c>
      <c r="Q1347" t="str">
        <f t="shared" ref="Q1347:Q1410" si="129">LEFT(N1347,FIND("/",N1347,1)-1)</f>
        <v>publishing</v>
      </c>
      <c r="R1347" t="str">
        <f t="shared" si="127"/>
        <v>nonfiction</v>
      </c>
      <c r="S1347" s="10">
        <f t="shared" ref="S1347:S1410" si="130">(J1347/86400)+25569+(-5/24)</f>
        <v>41799.606006944443</v>
      </c>
      <c r="T1347" s="11">
        <f t="shared" ref="T1347:T1410" si="131">IF(F1347="live", "", (I1347/86400)+25569+(-5/24))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8"/>
        <v>48.44</v>
      </c>
      <c r="Q1348" t="str">
        <f t="shared" si="129"/>
        <v>publishing</v>
      </c>
      <c r="R1348" t="str">
        <f t="shared" si="127"/>
        <v>nonfiction</v>
      </c>
      <c r="S1348" s="10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8"/>
        <v>82.41</v>
      </c>
      <c r="Q1349" t="str">
        <f t="shared" si="129"/>
        <v>publishing</v>
      </c>
      <c r="R1349" t="str">
        <f t="shared" si="127"/>
        <v>nonfiction</v>
      </c>
      <c r="S1349" s="10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8"/>
        <v>230.19</v>
      </c>
      <c r="Q1350" t="str">
        <f t="shared" si="129"/>
        <v>publishing</v>
      </c>
      <c r="R1350" t="str">
        <f t="shared" si="127"/>
        <v>nonfiction</v>
      </c>
      <c r="S1350" s="10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8"/>
        <v>59.36</v>
      </c>
      <c r="Q1351" t="str">
        <f t="shared" si="129"/>
        <v>publishing</v>
      </c>
      <c r="R1351" t="str">
        <f t="shared" si="127"/>
        <v>nonfiction</v>
      </c>
      <c r="S1351" s="10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8"/>
        <v>66.69</v>
      </c>
      <c r="Q1352" t="str">
        <f t="shared" si="129"/>
        <v>publishing</v>
      </c>
      <c r="R1352" t="str">
        <f t="shared" si="127"/>
        <v>nonfiction</v>
      </c>
      <c r="S1352" s="10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8"/>
        <v>168.77</v>
      </c>
      <c r="Q1353" t="str">
        <f t="shared" si="129"/>
        <v>publishing</v>
      </c>
      <c r="R1353" t="str">
        <f t="shared" si="127"/>
        <v>nonfiction</v>
      </c>
      <c r="S1353" s="10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8"/>
        <v>59.97</v>
      </c>
      <c r="Q1354" t="str">
        <f t="shared" si="129"/>
        <v>publishing</v>
      </c>
      <c r="R1354" t="str">
        <f t="shared" si="127"/>
        <v>nonfiction</v>
      </c>
      <c r="S1354" s="10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8"/>
        <v>31.8</v>
      </c>
      <c r="Q1355" t="str">
        <f t="shared" si="129"/>
        <v>publishing</v>
      </c>
      <c r="R1355" t="str">
        <f t="shared" si="127"/>
        <v>nonfiction</v>
      </c>
      <c r="S1355" s="10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8"/>
        <v>24.42</v>
      </c>
      <c r="Q1356" t="str">
        <f t="shared" si="129"/>
        <v>publishing</v>
      </c>
      <c r="R1356" t="str">
        <f t="shared" si="127"/>
        <v>nonfiction</v>
      </c>
      <c r="S1356" s="10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8"/>
        <v>25.34</v>
      </c>
      <c r="Q1357" t="str">
        <f t="shared" si="129"/>
        <v>publishing</v>
      </c>
      <c r="R1357" t="str">
        <f t="shared" si="127"/>
        <v>nonfiction</v>
      </c>
      <c r="S1357" s="10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8"/>
        <v>71.44</v>
      </c>
      <c r="Q1358" t="str">
        <f t="shared" si="129"/>
        <v>publishing</v>
      </c>
      <c r="R1358" t="str">
        <f t="shared" si="127"/>
        <v>nonfiction</v>
      </c>
      <c r="S1358" s="10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8"/>
        <v>38.549999999999997</v>
      </c>
      <c r="Q1359" t="str">
        <f t="shared" si="129"/>
        <v>publishing</v>
      </c>
      <c r="R1359" t="str">
        <f t="shared" si="127"/>
        <v>nonfiction</v>
      </c>
      <c r="S1359" s="10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8"/>
        <v>68.36</v>
      </c>
      <c r="Q1360" t="str">
        <f t="shared" si="129"/>
        <v>publishing</v>
      </c>
      <c r="R1360" t="str">
        <f t="shared" si="127"/>
        <v>nonfiction</v>
      </c>
      <c r="S1360" s="10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8"/>
        <v>40.21</v>
      </c>
      <c r="Q1361" t="str">
        <f t="shared" si="129"/>
        <v>publishing</v>
      </c>
      <c r="R1361" t="str">
        <f t="shared" si="127"/>
        <v>nonfiction</v>
      </c>
      <c r="S1361" s="10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8"/>
        <v>32.07</v>
      </c>
      <c r="Q1362" t="str">
        <f t="shared" si="129"/>
        <v>publishing</v>
      </c>
      <c r="R1362" t="str">
        <f t="shared" si="127"/>
        <v>nonfiction</v>
      </c>
      <c r="S1362" s="10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8"/>
        <v>28.63</v>
      </c>
      <c r="Q1363" t="str">
        <f t="shared" si="129"/>
        <v>publishing</v>
      </c>
      <c r="R1363" t="str">
        <f t="shared" si="127"/>
        <v>nonfiction</v>
      </c>
      <c r="S1363" s="10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27"/>
        <v>nonfiction</v>
      </c>
      <c r="S1364" s="10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8"/>
        <v>40</v>
      </c>
      <c r="Q1365" t="str">
        <f t="shared" si="129"/>
        <v>publishing</v>
      </c>
      <c r="R1365" t="str">
        <f t="shared" si="127"/>
        <v>nonfiction</v>
      </c>
      <c r="S1365" s="10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8"/>
        <v>346.04</v>
      </c>
      <c r="Q1366" t="str">
        <f t="shared" si="129"/>
        <v>music</v>
      </c>
      <c r="R1366" t="str">
        <f t="shared" si="127"/>
        <v>rock</v>
      </c>
      <c r="S1366" s="10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8"/>
        <v>81.73</v>
      </c>
      <c r="Q1367" t="str">
        <f t="shared" si="129"/>
        <v>music</v>
      </c>
      <c r="R1367" t="str">
        <f t="shared" si="127"/>
        <v>rock</v>
      </c>
      <c r="S1367" s="10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8"/>
        <v>64.53</v>
      </c>
      <c r="Q1368" t="str">
        <f t="shared" si="129"/>
        <v>music</v>
      </c>
      <c r="R1368" t="str">
        <f t="shared" si="127"/>
        <v>rock</v>
      </c>
      <c r="S1368" s="10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8"/>
        <v>63.47</v>
      </c>
      <c r="Q1369" t="str">
        <f t="shared" si="129"/>
        <v>music</v>
      </c>
      <c r="R1369" t="str">
        <f t="shared" si="127"/>
        <v>rock</v>
      </c>
      <c r="S1369" s="10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8"/>
        <v>63.62</v>
      </c>
      <c r="Q1370" t="str">
        <f t="shared" si="129"/>
        <v>music</v>
      </c>
      <c r="R1370" t="str">
        <f t="shared" si="127"/>
        <v>rock</v>
      </c>
      <c r="S1370" s="10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8"/>
        <v>83.96</v>
      </c>
      <c r="Q1371" t="str">
        <f t="shared" si="129"/>
        <v>music</v>
      </c>
      <c r="R1371" t="str">
        <f t="shared" si="127"/>
        <v>rock</v>
      </c>
      <c r="S1371" s="10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27"/>
        <v>rock</v>
      </c>
      <c r="S1372" s="10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8"/>
        <v>107.07</v>
      </c>
      <c r="Q1373" t="str">
        <f t="shared" si="129"/>
        <v>music</v>
      </c>
      <c r="R1373" t="str">
        <f t="shared" si="127"/>
        <v>rock</v>
      </c>
      <c r="S1373" s="10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8"/>
        <v>38.75</v>
      </c>
      <c r="Q1374" t="str">
        <f t="shared" si="129"/>
        <v>music</v>
      </c>
      <c r="R1374" t="str">
        <f t="shared" si="127"/>
        <v>rock</v>
      </c>
      <c r="S1374" s="10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8"/>
        <v>201.94</v>
      </c>
      <c r="Q1375" t="str">
        <f t="shared" si="129"/>
        <v>music</v>
      </c>
      <c r="R1375" t="str">
        <f t="shared" si="127"/>
        <v>rock</v>
      </c>
      <c r="S1375" s="10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8"/>
        <v>43.06</v>
      </c>
      <c r="Q1376" t="str">
        <f t="shared" si="129"/>
        <v>music</v>
      </c>
      <c r="R1376" t="str">
        <f t="shared" si="127"/>
        <v>rock</v>
      </c>
      <c r="S1376" s="10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8"/>
        <v>62.87</v>
      </c>
      <c r="Q1377" t="str">
        <f t="shared" si="129"/>
        <v>music</v>
      </c>
      <c r="R1377" t="str">
        <f t="shared" si="127"/>
        <v>rock</v>
      </c>
      <c r="S1377" s="10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8"/>
        <v>55.6</v>
      </c>
      <c r="Q1378" t="str">
        <f t="shared" si="129"/>
        <v>music</v>
      </c>
      <c r="R1378" t="str">
        <f t="shared" si="127"/>
        <v>rock</v>
      </c>
      <c r="S1378" s="10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8"/>
        <v>48.7</v>
      </c>
      <c r="Q1379" t="str">
        <f t="shared" si="129"/>
        <v>music</v>
      </c>
      <c r="R1379" t="str">
        <f t="shared" si="127"/>
        <v>rock</v>
      </c>
      <c r="S1379" s="10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8"/>
        <v>30.57</v>
      </c>
      <c r="Q1380" t="str">
        <f t="shared" si="129"/>
        <v>music</v>
      </c>
      <c r="R1380" t="str">
        <f t="shared" si="127"/>
        <v>rock</v>
      </c>
      <c r="S1380" s="10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8"/>
        <v>73.900000000000006</v>
      </c>
      <c r="Q1381" t="str">
        <f t="shared" si="129"/>
        <v>music</v>
      </c>
      <c r="R1381" t="str">
        <f t="shared" si="127"/>
        <v>rock</v>
      </c>
      <c r="S1381" s="10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8"/>
        <v>21.2</v>
      </c>
      <c r="Q1382" t="str">
        <f t="shared" si="129"/>
        <v>music</v>
      </c>
      <c r="R1382" t="str">
        <f t="shared" si="127"/>
        <v>rock</v>
      </c>
      <c r="S1382" s="10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8"/>
        <v>73.349999999999994</v>
      </c>
      <c r="Q1383" t="str">
        <f t="shared" si="129"/>
        <v>music</v>
      </c>
      <c r="R1383" t="str">
        <f t="shared" si="127"/>
        <v>rock</v>
      </c>
      <c r="S1383" s="10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8"/>
        <v>56.41</v>
      </c>
      <c r="Q1384" t="str">
        <f t="shared" si="129"/>
        <v>music</v>
      </c>
      <c r="R1384" t="str">
        <f t="shared" si="127"/>
        <v>rock</v>
      </c>
      <c r="S1384" s="10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8"/>
        <v>50.24</v>
      </c>
      <c r="Q1385" t="str">
        <f t="shared" si="129"/>
        <v>music</v>
      </c>
      <c r="R1385" t="str">
        <f t="shared" si="127"/>
        <v>rock</v>
      </c>
      <c r="S1385" s="10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8"/>
        <v>68.930000000000007</v>
      </c>
      <c r="Q1386" t="str">
        <f t="shared" si="129"/>
        <v>music</v>
      </c>
      <c r="R1386" t="str">
        <f t="shared" si="127"/>
        <v>rock</v>
      </c>
      <c r="S1386" s="10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8"/>
        <v>65.91</v>
      </c>
      <c r="Q1387" t="str">
        <f t="shared" si="129"/>
        <v>music</v>
      </c>
      <c r="R1387" t="str">
        <f t="shared" si="127"/>
        <v>rock</v>
      </c>
      <c r="S1387" s="10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8"/>
        <v>62.5</v>
      </c>
      <c r="Q1388" t="str">
        <f t="shared" si="129"/>
        <v>music</v>
      </c>
      <c r="R1388" t="str">
        <f t="shared" si="127"/>
        <v>rock</v>
      </c>
      <c r="S1388" s="10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8"/>
        <v>70.06</v>
      </c>
      <c r="Q1389" t="str">
        <f t="shared" si="129"/>
        <v>music</v>
      </c>
      <c r="R1389" t="str">
        <f t="shared" si="127"/>
        <v>rock</v>
      </c>
      <c r="S1389" s="10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8"/>
        <v>60.18</v>
      </c>
      <c r="Q1390" t="str">
        <f t="shared" si="129"/>
        <v>music</v>
      </c>
      <c r="R1390" t="str">
        <f t="shared" si="127"/>
        <v>rock</v>
      </c>
      <c r="S1390" s="10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8"/>
        <v>21.38</v>
      </c>
      <c r="Q1391" t="str">
        <f t="shared" si="129"/>
        <v>music</v>
      </c>
      <c r="R1391" t="str">
        <f t="shared" si="127"/>
        <v>rock</v>
      </c>
      <c r="S1391" s="10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8"/>
        <v>160.78</v>
      </c>
      <c r="Q1392" t="str">
        <f t="shared" si="129"/>
        <v>music</v>
      </c>
      <c r="R1392" t="str">
        <f t="shared" si="127"/>
        <v>rock</v>
      </c>
      <c r="S1392" s="10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8"/>
        <v>42.38</v>
      </c>
      <c r="Q1393" t="str">
        <f t="shared" si="129"/>
        <v>music</v>
      </c>
      <c r="R1393" t="str">
        <f t="shared" si="127"/>
        <v>rock</v>
      </c>
      <c r="S1393" s="10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8"/>
        <v>27.31</v>
      </c>
      <c r="Q1394" t="str">
        <f t="shared" si="129"/>
        <v>music</v>
      </c>
      <c r="R1394" t="str">
        <f t="shared" si="127"/>
        <v>rock</v>
      </c>
      <c r="S1394" s="10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8"/>
        <v>196.82</v>
      </c>
      <c r="Q1395" t="str">
        <f t="shared" si="129"/>
        <v>music</v>
      </c>
      <c r="R1395" t="str">
        <f t="shared" si="127"/>
        <v>rock</v>
      </c>
      <c r="S1395" s="10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8"/>
        <v>53.88</v>
      </c>
      <c r="Q1396" t="str">
        <f t="shared" si="129"/>
        <v>music</v>
      </c>
      <c r="R1396" t="str">
        <f t="shared" si="127"/>
        <v>rock</v>
      </c>
      <c r="S1396" s="10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8"/>
        <v>47.75</v>
      </c>
      <c r="Q1397" t="str">
        <f t="shared" si="129"/>
        <v>music</v>
      </c>
      <c r="R1397" t="str">
        <f t="shared" si="127"/>
        <v>rock</v>
      </c>
      <c r="S1397" s="10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8"/>
        <v>88.19</v>
      </c>
      <c r="Q1398" t="str">
        <f t="shared" si="129"/>
        <v>music</v>
      </c>
      <c r="R1398" t="str">
        <f t="shared" si="127"/>
        <v>rock</v>
      </c>
      <c r="S1398" s="10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8"/>
        <v>72.05</v>
      </c>
      <c r="Q1399" t="str">
        <f t="shared" si="129"/>
        <v>music</v>
      </c>
      <c r="R1399" t="str">
        <f t="shared" si="127"/>
        <v>rock</v>
      </c>
      <c r="S1399" s="10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8"/>
        <v>74.239999999999995</v>
      </c>
      <c r="Q1400" t="str">
        <f t="shared" si="129"/>
        <v>music</v>
      </c>
      <c r="R1400" t="str">
        <f t="shared" si="127"/>
        <v>rock</v>
      </c>
      <c r="S1400" s="10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8"/>
        <v>61.7</v>
      </c>
      <c r="Q1401" t="str">
        <f t="shared" si="129"/>
        <v>music</v>
      </c>
      <c r="R1401" t="str">
        <f t="shared" si="127"/>
        <v>rock</v>
      </c>
      <c r="S1401" s="10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8"/>
        <v>17.23</v>
      </c>
      <c r="Q1402" t="str">
        <f t="shared" si="129"/>
        <v>music</v>
      </c>
      <c r="R1402" t="str">
        <f t="shared" si="127"/>
        <v>rock</v>
      </c>
      <c r="S1402" s="10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8"/>
        <v>51.72</v>
      </c>
      <c r="Q1403" t="str">
        <f t="shared" si="129"/>
        <v>music</v>
      </c>
      <c r="R1403" t="str">
        <f t="shared" si="127"/>
        <v>rock</v>
      </c>
      <c r="S1403" s="10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8"/>
        <v>24.15</v>
      </c>
      <c r="Q1404" t="str">
        <f t="shared" si="129"/>
        <v>music</v>
      </c>
      <c r="R1404" t="str">
        <f t="shared" si="127"/>
        <v>rock</v>
      </c>
      <c r="S1404" s="10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8"/>
        <v>62.16</v>
      </c>
      <c r="Q1405" t="str">
        <f t="shared" si="129"/>
        <v>music</v>
      </c>
      <c r="R1405" t="str">
        <f t="shared" si="127"/>
        <v>rock</v>
      </c>
      <c r="S1405" s="10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27"/>
        <v>translations</v>
      </c>
      <c r="S1406" s="10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8"/>
        <v>6.17</v>
      </c>
      <c r="Q1407" t="str">
        <f t="shared" si="129"/>
        <v>publishing</v>
      </c>
      <c r="R1407" t="str">
        <f t="shared" si="127"/>
        <v>translations</v>
      </c>
      <c r="S1407" s="10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8"/>
        <v>5</v>
      </c>
      <c r="Q1408" t="str">
        <f t="shared" si="129"/>
        <v>publishing</v>
      </c>
      <c r="R1408" t="str">
        <f t="shared" si="127"/>
        <v>translations</v>
      </c>
      <c r="S1408" s="10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27"/>
        <v>translations</v>
      </c>
      <c r="S1409" s="10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32">E1410/D1410</f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ref="R1410:R1473" si="133">RIGHT(N1410,LEN(N1410)-FIND("/",N1410,1))</f>
        <v>translations</v>
      </c>
      <c r="S1410" s="10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2"/>
        <v>0</v>
      </c>
      <c r="P1411" s="6">
        <f t="shared" ref="P1411:P1474" si="134">IF(E1411&gt;0, ROUNDDOWN(E1411/L1411, 2),0)</f>
        <v>0</v>
      </c>
      <c r="Q1411" t="str">
        <f t="shared" ref="Q1411:Q1474" si="135">LEFT(N1411,FIND("/",N1411,1)-1)</f>
        <v>publishing</v>
      </c>
      <c r="R1411" t="str">
        <f t="shared" si="133"/>
        <v>translations</v>
      </c>
      <c r="S1411" s="10">
        <f t="shared" ref="S1411:S1474" si="136">(J1411/86400)+25569+(-5/24)</f>
        <v>41944.925173611111</v>
      </c>
      <c r="T1411" s="11">
        <f t="shared" ref="T1411:T1474" si="137">IF(F1411="live", "", (I1411/86400)+25569+(-5/24))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3"/>
        <v>translations</v>
      </c>
      <c r="S1412" s="10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4"/>
        <v>2.33</v>
      </c>
      <c r="Q1413" t="str">
        <f t="shared" si="135"/>
        <v>publishing</v>
      </c>
      <c r="R1413" t="str">
        <f t="shared" si="133"/>
        <v>translations</v>
      </c>
      <c r="S1413" s="10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4"/>
        <v>24.61</v>
      </c>
      <c r="Q1414" t="str">
        <f t="shared" si="135"/>
        <v>publishing</v>
      </c>
      <c r="R1414" t="str">
        <f t="shared" si="133"/>
        <v>translations</v>
      </c>
      <c r="S1414" s="10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4"/>
        <v>100</v>
      </c>
      <c r="Q1415" t="str">
        <f t="shared" si="135"/>
        <v>publishing</v>
      </c>
      <c r="R1415" t="str">
        <f t="shared" si="133"/>
        <v>translations</v>
      </c>
      <c r="S1415" s="10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4"/>
        <v>1</v>
      </c>
      <c r="Q1416" t="str">
        <f t="shared" si="135"/>
        <v>publishing</v>
      </c>
      <c r="R1416" t="str">
        <f t="shared" si="133"/>
        <v>translations</v>
      </c>
      <c r="S1416" s="10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4"/>
        <v>88.88</v>
      </c>
      <c r="Q1417" t="str">
        <f t="shared" si="135"/>
        <v>publishing</v>
      </c>
      <c r="R1417" t="str">
        <f t="shared" si="133"/>
        <v>translations</v>
      </c>
      <c r="S1417" s="10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>
        <f t="shared" si="134"/>
        <v>0</v>
      </c>
      <c r="Q1418" t="str">
        <f t="shared" si="135"/>
        <v>publishing</v>
      </c>
      <c r="R1418" t="str">
        <f t="shared" si="133"/>
        <v>translations</v>
      </c>
      <c r="S1418" s="10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3"/>
        <v>translations</v>
      </c>
      <c r="S1419" s="10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4"/>
        <v>6</v>
      </c>
      <c r="Q1420" t="str">
        <f t="shared" si="135"/>
        <v>publishing</v>
      </c>
      <c r="R1420" t="str">
        <f t="shared" si="133"/>
        <v>translations</v>
      </c>
      <c r="S1420" s="10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3"/>
        <v>translations</v>
      </c>
      <c r="S1421" s="10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3"/>
        <v>translations</v>
      </c>
      <c r="S1422" s="10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4"/>
        <v>100</v>
      </c>
      <c r="Q1423" t="str">
        <f t="shared" si="135"/>
        <v>publishing</v>
      </c>
      <c r="R1423" t="str">
        <f t="shared" si="133"/>
        <v>translations</v>
      </c>
      <c r="S1423" s="10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3"/>
        <v>translations</v>
      </c>
      <c r="S1424" s="10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3"/>
        <v>translations</v>
      </c>
      <c r="S1425" s="10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4"/>
        <v>109.07</v>
      </c>
      <c r="Q1426" t="str">
        <f t="shared" si="135"/>
        <v>publishing</v>
      </c>
      <c r="R1426" t="str">
        <f t="shared" si="133"/>
        <v>translations</v>
      </c>
      <c r="S1426" s="10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>
        <f t="shared" si="134"/>
        <v>0</v>
      </c>
      <c r="Q1427" t="str">
        <f t="shared" si="135"/>
        <v>publishing</v>
      </c>
      <c r="R1427" t="str">
        <f t="shared" si="133"/>
        <v>translations</v>
      </c>
      <c r="S1427" s="10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>
        <f t="shared" si="134"/>
        <v>0</v>
      </c>
      <c r="Q1428" t="str">
        <f t="shared" si="135"/>
        <v>publishing</v>
      </c>
      <c r="R1428" t="str">
        <f t="shared" si="133"/>
        <v>translations</v>
      </c>
      <c r="S1428" s="10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3"/>
        <v>translations</v>
      </c>
      <c r="S1429" s="10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3"/>
        <v>translations</v>
      </c>
      <c r="S1430" s="10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>
        <f t="shared" si="134"/>
        <v>0</v>
      </c>
      <c r="Q1431" t="str">
        <f t="shared" si="135"/>
        <v>publishing</v>
      </c>
      <c r="R1431" t="str">
        <f t="shared" si="133"/>
        <v>translations</v>
      </c>
      <c r="S1431" s="10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3"/>
        <v>translations</v>
      </c>
      <c r="S1432" s="10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4"/>
        <v>115.55</v>
      </c>
      <c r="Q1433" t="str">
        <f t="shared" si="135"/>
        <v>publishing</v>
      </c>
      <c r="R1433" t="str">
        <f t="shared" si="133"/>
        <v>translations</v>
      </c>
      <c r="S1433" s="10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>
        <f t="shared" si="134"/>
        <v>0</v>
      </c>
      <c r="Q1434" t="str">
        <f t="shared" si="135"/>
        <v>publishing</v>
      </c>
      <c r="R1434" t="str">
        <f t="shared" si="133"/>
        <v>translations</v>
      </c>
      <c r="S1434" s="10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3"/>
        <v>translations</v>
      </c>
      <c r="S1435" s="10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4"/>
        <v>744.54</v>
      </c>
      <c r="Q1436" t="str">
        <f t="shared" si="135"/>
        <v>publishing</v>
      </c>
      <c r="R1436" t="str">
        <f t="shared" si="133"/>
        <v>translations</v>
      </c>
      <c r="S1436" s="10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4"/>
        <v>7.5</v>
      </c>
      <c r="Q1437" t="str">
        <f t="shared" si="135"/>
        <v>publishing</v>
      </c>
      <c r="R1437" t="str">
        <f t="shared" si="133"/>
        <v>translations</v>
      </c>
      <c r="S1437" s="10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3"/>
        <v>translations</v>
      </c>
      <c r="S1438" s="10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4"/>
        <v>36.68</v>
      </c>
      <c r="Q1439" t="str">
        <f t="shared" si="135"/>
        <v>publishing</v>
      </c>
      <c r="R1439" t="str">
        <f t="shared" si="133"/>
        <v>translations</v>
      </c>
      <c r="S1439" s="10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4"/>
        <v>75</v>
      </c>
      <c r="Q1440" t="str">
        <f t="shared" si="135"/>
        <v>publishing</v>
      </c>
      <c r="R1440" t="str">
        <f t="shared" si="133"/>
        <v>translations</v>
      </c>
      <c r="S1440" s="10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3"/>
        <v>translations</v>
      </c>
      <c r="S1441" s="10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3"/>
        <v>translations</v>
      </c>
      <c r="S1442" s="10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4"/>
        <v>673.33</v>
      </c>
      <c r="Q1443" t="str">
        <f t="shared" si="135"/>
        <v>publishing</v>
      </c>
      <c r="R1443" t="str">
        <f t="shared" si="133"/>
        <v>translations</v>
      </c>
      <c r="S1443" s="10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>
        <f t="shared" si="134"/>
        <v>0</v>
      </c>
      <c r="Q1444" t="str">
        <f t="shared" si="135"/>
        <v>publishing</v>
      </c>
      <c r="R1444" t="str">
        <f t="shared" si="133"/>
        <v>translations</v>
      </c>
      <c r="S1444" s="10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>
        <f t="shared" si="134"/>
        <v>0</v>
      </c>
      <c r="Q1445" t="str">
        <f t="shared" si="135"/>
        <v>publishing</v>
      </c>
      <c r="R1445" t="str">
        <f t="shared" si="133"/>
        <v>translations</v>
      </c>
      <c r="S1445" s="10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>
        <f t="shared" si="134"/>
        <v>0</v>
      </c>
      <c r="Q1446" t="str">
        <f t="shared" si="135"/>
        <v>publishing</v>
      </c>
      <c r="R1446" t="str">
        <f t="shared" si="133"/>
        <v>translations</v>
      </c>
      <c r="S1446" s="10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>
        <f t="shared" si="134"/>
        <v>0</v>
      </c>
      <c r="Q1447" t="str">
        <f t="shared" si="135"/>
        <v>publishing</v>
      </c>
      <c r="R1447" t="str">
        <f t="shared" si="133"/>
        <v>translations</v>
      </c>
      <c r="S1447" s="10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>
        <f t="shared" si="134"/>
        <v>0</v>
      </c>
      <c r="Q1448" t="str">
        <f t="shared" si="135"/>
        <v>publishing</v>
      </c>
      <c r="R1448" t="str">
        <f t="shared" si="133"/>
        <v>translations</v>
      </c>
      <c r="S1448" s="10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3"/>
        <v>translations</v>
      </c>
      <c r="S1449" s="10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>
        <f t="shared" si="134"/>
        <v>0</v>
      </c>
      <c r="Q1450" t="str">
        <f t="shared" si="135"/>
        <v>publishing</v>
      </c>
      <c r="R1450" t="str">
        <f t="shared" si="133"/>
        <v>translations</v>
      </c>
      <c r="S1450" s="10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>
        <f t="shared" si="134"/>
        <v>0</v>
      </c>
      <c r="Q1451" t="str">
        <f t="shared" si="135"/>
        <v>publishing</v>
      </c>
      <c r="R1451" t="str">
        <f t="shared" si="133"/>
        <v>translations</v>
      </c>
      <c r="S1451" s="10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3"/>
        <v>translations</v>
      </c>
      <c r="S1452" s="10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3"/>
        <v>translations</v>
      </c>
      <c r="S1453" s="10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>
        <f t="shared" si="134"/>
        <v>0</v>
      </c>
      <c r="Q1454" t="str">
        <f t="shared" si="135"/>
        <v>publishing</v>
      </c>
      <c r="R1454" t="str">
        <f t="shared" si="133"/>
        <v>translations</v>
      </c>
      <c r="S1454" s="10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>
        <f t="shared" si="134"/>
        <v>0</v>
      </c>
      <c r="Q1455" t="str">
        <f t="shared" si="135"/>
        <v>publishing</v>
      </c>
      <c r="R1455" t="str">
        <f t="shared" si="133"/>
        <v>translations</v>
      </c>
      <c r="S1455" s="10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3"/>
        <v>translations</v>
      </c>
      <c r="S1456" s="10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4"/>
        <v>225</v>
      </c>
      <c r="Q1457" t="str">
        <f t="shared" si="135"/>
        <v>publishing</v>
      </c>
      <c r="R1457" t="str">
        <f t="shared" si="133"/>
        <v>translations</v>
      </c>
      <c r="S1457" s="10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4"/>
        <v>48.33</v>
      </c>
      <c r="Q1458" t="str">
        <f t="shared" si="135"/>
        <v>publishing</v>
      </c>
      <c r="R1458" t="str">
        <f t="shared" si="133"/>
        <v>translations</v>
      </c>
      <c r="S1458" s="10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>
        <f t="shared" si="134"/>
        <v>0</v>
      </c>
      <c r="Q1459" t="str">
        <f t="shared" si="135"/>
        <v>publishing</v>
      </c>
      <c r="R1459" t="str">
        <f t="shared" si="133"/>
        <v>translations</v>
      </c>
      <c r="S1459" s="10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>
        <f t="shared" si="134"/>
        <v>0</v>
      </c>
      <c r="Q1460" t="str">
        <f t="shared" si="135"/>
        <v>publishing</v>
      </c>
      <c r="R1460" t="str">
        <f t="shared" si="133"/>
        <v>translations</v>
      </c>
      <c r="S1460" s="10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>
        <f t="shared" si="134"/>
        <v>0</v>
      </c>
      <c r="Q1461" t="str">
        <f t="shared" si="135"/>
        <v>publishing</v>
      </c>
      <c r="R1461" t="str">
        <f t="shared" si="133"/>
        <v>translations</v>
      </c>
      <c r="S1461" s="10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>
        <f t="shared" si="134"/>
        <v>0</v>
      </c>
      <c r="Q1462" t="str">
        <f t="shared" si="135"/>
        <v>publishing</v>
      </c>
      <c r="R1462" t="str">
        <f t="shared" si="133"/>
        <v>translations</v>
      </c>
      <c r="S1462" s="10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4"/>
        <v>44.66</v>
      </c>
      <c r="Q1463" t="str">
        <f t="shared" si="135"/>
        <v>publishing</v>
      </c>
      <c r="R1463" t="str">
        <f t="shared" si="133"/>
        <v>radio &amp; podcasts</v>
      </c>
      <c r="S1463" s="10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4"/>
        <v>28.93</v>
      </c>
      <c r="Q1464" t="str">
        <f t="shared" si="135"/>
        <v>publishing</v>
      </c>
      <c r="R1464" t="str">
        <f t="shared" si="133"/>
        <v>radio &amp; podcasts</v>
      </c>
      <c r="S1464" s="10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3"/>
        <v>radio &amp; podcasts</v>
      </c>
      <c r="S1465" s="10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4"/>
        <v>34.869999999999997</v>
      </c>
      <c r="Q1466" t="str">
        <f t="shared" si="135"/>
        <v>publishing</v>
      </c>
      <c r="R1466" t="str">
        <f t="shared" si="133"/>
        <v>radio &amp; podcasts</v>
      </c>
      <c r="S1466" s="10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4"/>
        <v>52.62</v>
      </c>
      <c r="Q1467" t="str">
        <f t="shared" si="135"/>
        <v>publishing</v>
      </c>
      <c r="R1467" t="str">
        <f t="shared" si="133"/>
        <v>radio &amp; podcasts</v>
      </c>
      <c r="S1467" s="10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4"/>
        <v>69.59</v>
      </c>
      <c r="Q1468" t="str">
        <f t="shared" si="135"/>
        <v>publishing</v>
      </c>
      <c r="R1468" t="str">
        <f t="shared" si="133"/>
        <v>radio &amp; podcasts</v>
      </c>
      <c r="S1468" s="10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3"/>
        <v>radio &amp; podcasts</v>
      </c>
      <c r="S1469" s="10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4"/>
        <v>33.19</v>
      </c>
      <c r="Q1470" t="str">
        <f t="shared" si="135"/>
        <v>publishing</v>
      </c>
      <c r="R1470" t="str">
        <f t="shared" si="133"/>
        <v>radio &amp; podcasts</v>
      </c>
      <c r="S1470" s="10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4"/>
        <v>149.46</v>
      </c>
      <c r="Q1471" t="str">
        <f t="shared" si="135"/>
        <v>publishing</v>
      </c>
      <c r="R1471" t="str">
        <f t="shared" si="133"/>
        <v>radio &amp; podcasts</v>
      </c>
      <c r="S1471" s="10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4"/>
        <v>23.17</v>
      </c>
      <c r="Q1472" t="str">
        <f t="shared" si="135"/>
        <v>publishing</v>
      </c>
      <c r="R1472" t="str">
        <f t="shared" si="133"/>
        <v>radio &amp; podcasts</v>
      </c>
      <c r="S1472" s="10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4"/>
        <v>96.87</v>
      </c>
      <c r="Q1473" t="str">
        <f t="shared" si="135"/>
        <v>publishing</v>
      </c>
      <c r="R1473" t="str">
        <f t="shared" si="133"/>
        <v>radio &amp; podcasts</v>
      </c>
      <c r="S1473" s="10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38">E1474/D1474</f>
        <v>1.3870400000000001</v>
      </c>
      <c r="P1474" s="6">
        <f t="shared" si="134"/>
        <v>103.2</v>
      </c>
      <c r="Q1474" t="str">
        <f t="shared" si="135"/>
        <v>publishing</v>
      </c>
      <c r="R1474" t="str">
        <f t="shared" ref="R1474:R1537" si="139">RIGHT(N1474,LEN(N1474)-FIND("/",N1474,1))</f>
        <v>radio &amp; podcasts</v>
      </c>
      <c r="S1474" s="10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8"/>
        <v>1.20516</v>
      </c>
      <c r="P1475" s="6">
        <f t="shared" ref="P1475:P1538" si="140">IF(E1475&gt;0, ROUNDDOWN(E1475/L1475, 2),0)</f>
        <v>38.46</v>
      </c>
      <c r="Q1475" t="str">
        <f t="shared" ref="Q1475:Q1538" si="141">LEFT(N1475,FIND("/",N1475,1)-1)</f>
        <v>publishing</v>
      </c>
      <c r="R1475" t="str">
        <f t="shared" si="139"/>
        <v>radio &amp; podcasts</v>
      </c>
      <c r="S1475" s="10">
        <f t="shared" ref="S1475:S1538" si="142">(J1475/86400)+25569+(-5/24)</f>
        <v>40939.771284722221</v>
      </c>
      <c r="T1475" s="11">
        <f t="shared" ref="T1475:T1538" si="143">IF(F1475="live", "", (I1475/86400)+25569+(-5/24))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40"/>
        <v>44.31</v>
      </c>
      <c r="Q1476" t="str">
        <f t="shared" si="141"/>
        <v>publishing</v>
      </c>
      <c r="R1476" t="str">
        <f t="shared" si="139"/>
        <v>radio &amp; podcasts</v>
      </c>
      <c r="S1476" s="10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40"/>
        <v>64.17</v>
      </c>
      <c r="Q1477" t="str">
        <f t="shared" si="141"/>
        <v>publishing</v>
      </c>
      <c r="R1477" t="str">
        <f t="shared" si="139"/>
        <v>radio &amp; podcasts</v>
      </c>
      <c r="S1477" s="10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40"/>
        <v>43.33</v>
      </c>
      <c r="Q1478" t="str">
        <f t="shared" si="141"/>
        <v>publishing</v>
      </c>
      <c r="R1478" t="str">
        <f t="shared" si="139"/>
        <v>radio &amp; podcasts</v>
      </c>
      <c r="S1478" s="10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40"/>
        <v>90.49</v>
      </c>
      <c r="Q1479" t="str">
        <f t="shared" si="141"/>
        <v>publishing</v>
      </c>
      <c r="R1479" t="str">
        <f t="shared" si="139"/>
        <v>radio &amp; podcasts</v>
      </c>
      <c r="S1479" s="10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40"/>
        <v>29.18</v>
      </c>
      <c r="Q1480" t="str">
        <f t="shared" si="141"/>
        <v>publishing</v>
      </c>
      <c r="R1480" t="str">
        <f t="shared" si="139"/>
        <v>radio &amp; podcasts</v>
      </c>
      <c r="S1480" s="10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40"/>
        <v>30.95</v>
      </c>
      <c r="Q1481" t="str">
        <f t="shared" si="141"/>
        <v>publishing</v>
      </c>
      <c r="R1481" t="str">
        <f t="shared" si="139"/>
        <v>radio &amp; podcasts</v>
      </c>
      <c r="S1481" s="10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40"/>
        <v>92.15</v>
      </c>
      <c r="Q1482" t="str">
        <f t="shared" si="141"/>
        <v>publishing</v>
      </c>
      <c r="R1482" t="str">
        <f t="shared" si="139"/>
        <v>radio &amp; podcasts</v>
      </c>
      <c r="S1482" s="10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39"/>
        <v>fiction</v>
      </c>
      <c r="S1483" s="10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40"/>
        <v>5</v>
      </c>
      <c r="Q1484" t="str">
        <f t="shared" si="141"/>
        <v>publishing</v>
      </c>
      <c r="R1484" t="str">
        <f t="shared" si="139"/>
        <v>fiction</v>
      </c>
      <c r="S1484" s="10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39"/>
        <v>fiction</v>
      </c>
      <c r="S1485" s="10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>
        <f t="shared" si="140"/>
        <v>0</v>
      </c>
      <c r="Q1486" t="str">
        <f t="shared" si="141"/>
        <v>publishing</v>
      </c>
      <c r="R1486" t="str">
        <f t="shared" si="139"/>
        <v>fiction</v>
      </c>
      <c r="S1486" s="10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39"/>
        <v>fiction</v>
      </c>
      <c r="S1487" s="10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39"/>
        <v>fiction</v>
      </c>
      <c r="S1488" s="10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>
        <f t="shared" si="140"/>
        <v>0</v>
      </c>
      <c r="Q1489" t="str">
        <f t="shared" si="141"/>
        <v>publishing</v>
      </c>
      <c r="R1489" t="str">
        <f t="shared" si="139"/>
        <v>fiction</v>
      </c>
      <c r="S1489" s="10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40"/>
        <v>60</v>
      </c>
      <c r="Q1490" t="str">
        <f t="shared" si="141"/>
        <v>publishing</v>
      </c>
      <c r="R1490" t="str">
        <f t="shared" si="139"/>
        <v>fiction</v>
      </c>
      <c r="S1490" s="10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>
        <f t="shared" si="140"/>
        <v>0</v>
      </c>
      <c r="Q1491" t="str">
        <f t="shared" si="141"/>
        <v>publishing</v>
      </c>
      <c r="R1491" t="str">
        <f t="shared" si="139"/>
        <v>fiction</v>
      </c>
      <c r="S1491" s="10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40"/>
        <v>47.1</v>
      </c>
      <c r="Q1492" t="str">
        <f t="shared" si="141"/>
        <v>publishing</v>
      </c>
      <c r="R1492" t="str">
        <f t="shared" si="139"/>
        <v>fiction</v>
      </c>
      <c r="S1492" s="10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39"/>
        <v>fiction</v>
      </c>
      <c r="S1493" s="10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39"/>
        <v>fiction</v>
      </c>
      <c r="S1494" s="10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>
        <f t="shared" si="140"/>
        <v>0</v>
      </c>
      <c r="Q1495" t="str">
        <f t="shared" si="141"/>
        <v>publishing</v>
      </c>
      <c r="R1495" t="str">
        <f t="shared" si="139"/>
        <v>fiction</v>
      </c>
      <c r="S1495" s="10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40"/>
        <v>40.450000000000003</v>
      </c>
      <c r="Q1496" t="str">
        <f t="shared" si="141"/>
        <v>publishing</v>
      </c>
      <c r="R1496" t="str">
        <f t="shared" si="139"/>
        <v>fiction</v>
      </c>
      <c r="S1496" s="10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>
        <f t="shared" si="140"/>
        <v>0</v>
      </c>
      <c r="Q1497" t="str">
        <f t="shared" si="141"/>
        <v>publishing</v>
      </c>
      <c r="R1497" t="str">
        <f t="shared" si="139"/>
        <v>fiction</v>
      </c>
      <c r="S1497" s="10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>
        <f t="shared" si="140"/>
        <v>0</v>
      </c>
      <c r="Q1498" t="str">
        <f t="shared" si="141"/>
        <v>publishing</v>
      </c>
      <c r="R1498" t="str">
        <f t="shared" si="139"/>
        <v>fiction</v>
      </c>
      <c r="S1498" s="10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39"/>
        <v>fiction</v>
      </c>
      <c r="S1499" s="10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40"/>
        <v>19</v>
      </c>
      <c r="Q1500" t="str">
        <f t="shared" si="141"/>
        <v>publishing</v>
      </c>
      <c r="R1500" t="str">
        <f t="shared" si="139"/>
        <v>fiction</v>
      </c>
      <c r="S1500" s="10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39"/>
        <v>fiction</v>
      </c>
      <c r="S1501" s="10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40"/>
        <v>46.73</v>
      </c>
      <c r="Q1502" t="str">
        <f t="shared" si="141"/>
        <v>publishing</v>
      </c>
      <c r="R1502" t="str">
        <f t="shared" si="139"/>
        <v>fiction</v>
      </c>
      <c r="S1502" s="10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40"/>
        <v>97.73</v>
      </c>
      <c r="Q1503" t="str">
        <f t="shared" si="141"/>
        <v>photography</v>
      </c>
      <c r="R1503" t="str">
        <f t="shared" si="139"/>
        <v>photobooks</v>
      </c>
      <c r="S1503" s="10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40"/>
        <v>67.83</v>
      </c>
      <c r="Q1504" t="str">
        <f t="shared" si="141"/>
        <v>photography</v>
      </c>
      <c r="R1504" t="str">
        <f t="shared" si="139"/>
        <v>photobooks</v>
      </c>
      <c r="S1504" s="10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40"/>
        <v>56.98</v>
      </c>
      <c r="Q1505" t="str">
        <f t="shared" si="141"/>
        <v>photography</v>
      </c>
      <c r="R1505" t="str">
        <f t="shared" si="139"/>
        <v>photobooks</v>
      </c>
      <c r="S1505" s="10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40"/>
        <v>67.150000000000006</v>
      </c>
      <c r="Q1506" t="str">
        <f t="shared" si="141"/>
        <v>photography</v>
      </c>
      <c r="R1506" t="str">
        <f t="shared" si="139"/>
        <v>photobooks</v>
      </c>
      <c r="S1506" s="10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40"/>
        <v>48.03</v>
      </c>
      <c r="Q1507" t="str">
        <f t="shared" si="141"/>
        <v>photography</v>
      </c>
      <c r="R1507" t="str">
        <f t="shared" si="139"/>
        <v>photobooks</v>
      </c>
      <c r="S1507" s="10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40"/>
        <v>38.86</v>
      </c>
      <c r="Q1508" t="str">
        <f t="shared" si="141"/>
        <v>photography</v>
      </c>
      <c r="R1508" t="str">
        <f t="shared" si="139"/>
        <v>photobooks</v>
      </c>
      <c r="S1508" s="10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40"/>
        <v>78.180000000000007</v>
      </c>
      <c r="Q1509" t="str">
        <f t="shared" si="141"/>
        <v>photography</v>
      </c>
      <c r="R1509" t="str">
        <f t="shared" si="139"/>
        <v>photobooks</v>
      </c>
      <c r="S1509" s="10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40"/>
        <v>97.11</v>
      </c>
      <c r="Q1510" t="str">
        <f t="shared" si="141"/>
        <v>photography</v>
      </c>
      <c r="R1510" t="str">
        <f t="shared" si="139"/>
        <v>photobooks</v>
      </c>
      <c r="S1510" s="10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40"/>
        <v>110.39</v>
      </c>
      <c r="Q1511" t="str">
        <f t="shared" si="141"/>
        <v>photography</v>
      </c>
      <c r="R1511" t="str">
        <f t="shared" si="139"/>
        <v>photobooks</v>
      </c>
      <c r="S1511" s="10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40"/>
        <v>39.909999999999997</v>
      </c>
      <c r="Q1512" t="str">
        <f t="shared" si="141"/>
        <v>photography</v>
      </c>
      <c r="R1512" t="str">
        <f t="shared" si="139"/>
        <v>photobooks</v>
      </c>
      <c r="S1512" s="10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40"/>
        <v>75.97</v>
      </c>
      <c r="Q1513" t="str">
        <f t="shared" si="141"/>
        <v>photography</v>
      </c>
      <c r="R1513" t="str">
        <f t="shared" si="139"/>
        <v>photobooks</v>
      </c>
      <c r="S1513" s="10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40"/>
        <v>58.37</v>
      </c>
      <c r="Q1514" t="str">
        <f t="shared" si="141"/>
        <v>photography</v>
      </c>
      <c r="R1514" t="str">
        <f t="shared" si="139"/>
        <v>photobooks</v>
      </c>
      <c r="S1514" s="10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40"/>
        <v>55.82</v>
      </c>
      <c r="Q1515" t="str">
        <f t="shared" si="141"/>
        <v>photography</v>
      </c>
      <c r="R1515" t="str">
        <f t="shared" si="139"/>
        <v>photobooks</v>
      </c>
      <c r="S1515" s="10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40"/>
        <v>151.24</v>
      </c>
      <c r="Q1516" t="str">
        <f t="shared" si="141"/>
        <v>photography</v>
      </c>
      <c r="R1516" t="str">
        <f t="shared" si="139"/>
        <v>photobooks</v>
      </c>
      <c r="S1516" s="10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40"/>
        <v>849.67</v>
      </c>
      <c r="Q1517" t="str">
        <f t="shared" si="141"/>
        <v>photography</v>
      </c>
      <c r="R1517" t="str">
        <f t="shared" si="139"/>
        <v>photobooks</v>
      </c>
      <c r="S1517" s="10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40"/>
        <v>159.24</v>
      </c>
      <c r="Q1518" t="str">
        <f t="shared" si="141"/>
        <v>photography</v>
      </c>
      <c r="R1518" t="str">
        <f t="shared" si="139"/>
        <v>photobooks</v>
      </c>
      <c r="S1518" s="10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40"/>
        <v>39.5</v>
      </c>
      <c r="Q1519" t="str">
        <f t="shared" si="141"/>
        <v>photography</v>
      </c>
      <c r="R1519" t="str">
        <f t="shared" si="139"/>
        <v>photobooks</v>
      </c>
      <c r="S1519" s="10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40"/>
        <v>130.52000000000001</v>
      </c>
      <c r="Q1520" t="str">
        <f t="shared" si="141"/>
        <v>photography</v>
      </c>
      <c r="R1520" t="str">
        <f t="shared" si="139"/>
        <v>photobooks</v>
      </c>
      <c r="S1520" s="10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40"/>
        <v>64.150000000000006</v>
      </c>
      <c r="Q1521" t="str">
        <f t="shared" si="141"/>
        <v>photography</v>
      </c>
      <c r="R1521" t="str">
        <f t="shared" si="139"/>
        <v>photobooks</v>
      </c>
      <c r="S1521" s="10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40"/>
        <v>111.52</v>
      </c>
      <c r="Q1522" t="str">
        <f t="shared" si="141"/>
        <v>photography</v>
      </c>
      <c r="R1522" t="str">
        <f t="shared" si="139"/>
        <v>photobooks</v>
      </c>
      <c r="S1522" s="10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40"/>
        <v>170.44</v>
      </c>
      <c r="Q1523" t="str">
        <f t="shared" si="141"/>
        <v>photography</v>
      </c>
      <c r="R1523" t="str">
        <f t="shared" si="139"/>
        <v>photobooks</v>
      </c>
      <c r="S1523" s="10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40"/>
        <v>133.72999999999999</v>
      </c>
      <c r="Q1524" t="str">
        <f t="shared" si="141"/>
        <v>photography</v>
      </c>
      <c r="R1524" t="str">
        <f t="shared" si="139"/>
        <v>photobooks</v>
      </c>
      <c r="S1524" s="10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40"/>
        <v>95.83</v>
      </c>
      <c r="Q1525" t="str">
        <f t="shared" si="141"/>
        <v>photography</v>
      </c>
      <c r="R1525" t="str">
        <f t="shared" si="139"/>
        <v>photobooks</v>
      </c>
      <c r="S1525" s="10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40"/>
        <v>221.78</v>
      </c>
      <c r="Q1526" t="str">
        <f t="shared" si="141"/>
        <v>photography</v>
      </c>
      <c r="R1526" t="str">
        <f t="shared" si="139"/>
        <v>photobooks</v>
      </c>
      <c r="S1526" s="10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40"/>
        <v>32.31</v>
      </c>
      <c r="Q1527" t="str">
        <f t="shared" si="141"/>
        <v>photography</v>
      </c>
      <c r="R1527" t="str">
        <f t="shared" si="139"/>
        <v>photobooks</v>
      </c>
      <c r="S1527" s="10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40"/>
        <v>98.83</v>
      </c>
      <c r="Q1528" t="str">
        <f t="shared" si="141"/>
        <v>photography</v>
      </c>
      <c r="R1528" t="str">
        <f t="shared" si="139"/>
        <v>photobooks</v>
      </c>
      <c r="S1528" s="10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40"/>
        <v>55.22</v>
      </c>
      <c r="Q1529" t="str">
        <f t="shared" si="141"/>
        <v>photography</v>
      </c>
      <c r="R1529" t="str">
        <f t="shared" si="139"/>
        <v>photobooks</v>
      </c>
      <c r="S1529" s="10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40"/>
        <v>52.79</v>
      </c>
      <c r="Q1530" t="str">
        <f t="shared" si="141"/>
        <v>photography</v>
      </c>
      <c r="R1530" t="str">
        <f t="shared" si="139"/>
        <v>photobooks</v>
      </c>
      <c r="S1530" s="10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40"/>
        <v>135.66</v>
      </c>
      <c r="Q1531" t="str">
        <f t="shared" si="141"/>
        <v>photography</v>
      </c>
      <c r="R1531" t="str">
        <f t="shared" si="139"/>
        <v>photobooks</v>
      </c>
      <c r="S1531" s="10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40"/>
        <v>53.99</v>
      </c>
      <c r="Q1532" t="str">
        <f t="shared" si="141"/>
        <v>photography</v>
      </c>
      <c r="R1532" t="str">
        <f t="shared" si="139"/>
        <v>photobooks</v>
      </c>
      <c r="S1532" s="10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40"/>
        <v>56.64</v>
      </c>
      <c r="Q1533" t="str">
        <f t="shared" si="141"/>
        <v>photography</v>
      </c>
      <c r="R1533" t="str">
        <f t="shared" si="139"/>
        <v>photobooks</v>
      </c>
      <c r="S1533" s="10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40"/>
        <v>82.31</v>
      </c>
      <c r="Q1534" t="str">
        <f t="shared" si="141"/>
        <v>photography</v>
      </c>
      <c r="R1534" t="str">
        <f t="shared" si="139"/>
        <v>photobooks</v>
      </c>
      <c r="S1534" s="10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40"/>
        <v>88.26</v>
      </c>
      <c r="Q1535" t="str">
        <f t="shared" si="141"/>
        <v>photography</v>
      </c>
      <c r="R1535" t="str">
        <f t="shared" si="139"/>
        <v>photobooks</v>
      </c>
      <c r="S1535" s="10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40"/>
        <v>84.9</v>
      </c>
      <c r="Q1536" t="str">
        <f t="shared" si="141"/>
        <v>photography</v>
      </c>
      <c r="R1536" t="str">
        <f t="shared" si="139"/>
        <v>photobooks</v>
      </c>
      <c r="S1536" s="10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40"/>
        <v>48.15</v>
      </c>
      <c r="Q1537" t="str">
        <f t="shared" si="141"/>
        <v>photography</v>
      </c>
      <c r="R1537" t="str">
        <f t="shared" si="139"/>
        <v>photobooks</v>
      </c>
      <c r="S1537" s="10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44">E1538/D1538</f>
        <v>2.5030841666666666</v>
      </c>
      <c r="P1538" s="6">
        <f t="shared" si="140"/>
        <v>66.010000000000005</v>
      </c>
      <c r="Q1538" t="str">
        <f t="shared" si="141"/>
        <v>photography</v>
      </c>
      <c r="R1538" t="str">
        <f t="shared" ref="R1538:R1601" si="145">RIGHT(N1538,LEN(N1538)-FIND("/",N1538,1))</f>
        <v>photobooks</v>
      </c>
      <c r="S1538" s="10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4"/>
        <v>1.7989999999999999</v>
      </c>
      <c r="P1539" s="6">
        <f t="shared" ref="P1539:P1602" si="146">IF(E1539&gt;0, ROUNDDOWN(E1539/L1539, 2),0)</f>
        <v>96.37</v>
      </c>
      <c r="Q1539" t="str">
        <f t="shared" ref="Q1539:Q1602" si="147">LEFT(N1539,FIND("/",N1539,1)-1)</f>
        <v>photography</v>
      </c>
      <c r="R1539" t="str">
        <f t="shared" si="145"/>
        <v>photobooks</v>
      </c>
      <c r="S1539" s="10">
        <f t="shared" ref="S1539:S1602" si="148">(J1539/86400)+25569+(-5/24)</f>
        <v>42552.106793981475</v>
      </c>
      <c r="T1539" s="11">
        <f t="shared" ref="T1539:T1602" si="149">IF(F1539="live", "", (I1539/86400)+25569+(-5/24))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6"/>
        <v>156.16999999999999</v>
      </c>
      <c r="Q1540" t="str">
        <f t="shared" si="147"/>
        <v>photography</v>
      </c>
      <c r="R1540" t="str">
        <f t="shared" si="145"/>
        <v>photobooks</v>
      </c>
      <c r="S1540" s="10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6"/>
        <v>95.76</v>
      </c>
      <c r="Q1541" t="str">
        <f t="shared" si="147"/>
        <v>photography</v>
      </c>
      <c r="R1541" t="str">
        <f t="shared" si="145"/>
        <v>photobooks</v>
      </c>
      <c r="S1541" s="10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6"/>
        <v>180.4</v>
      </c>
      <c r="Q1542" t="str">
        <f t="shared" si="147"/>
        <v>photography</v>
      </c>
      <c r="R1542" t="str">
        <f t="shared" si="145"/>
        <v>photobooks</v>
      </c>
      <c r="S1542" s="10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5"/>
        <v>nature</v>
      </c>
      <c r="S1543" s="10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6"/>
        <v>20</v>
      </c>
      <c r="Q1544" t="str">
        <f t="shared" si="147"/>
        <v>photography</v>
      </c>
      <c r="R1544" t="str">
        <f t="shared" si="145"/>
        <v>nature</v>
      </c>
      <c r="S1544" s="10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5"/>
        <v>nature</v>
      </c>
      <c r="S1545" s="10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>
        <f t="shared" si="146"/>
        <v>0</v>
      </c>
      <c r="Q1546" t="str">
        <f t="shared" si="147"/>
        <v>photography</v>
      </c>
      <c r="R1546" t="str">
        <f t="shared" si="145"/>
        <v>nature</v>
      </c>
      <c r="S1546" s="10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5"/>
        <v>nature</v>
      </c>
      <c r="S1547" s="10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6"/>
        <v>26.27</v>
      </c>
      <c r="Q1548" t="str">
        <f t="shared" si="147"/>
        <v>photography</v>
      </c>
      <c r="R1548" t="str">
        <f t="shared" si="145"/>
        <v>nature</v>
      </c>
      <c r="S1548" s="10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>
        <f t="shared" si="146"/>
        <v>0</v>
      </c>
      <c r="Q1549" t="str">
        <f t="shared" si="147"/>
        <v>photography</v>
      </c>
      <c r="R1549" t="str">
        <f t="shared" si="145"/>
        <v>nature</v>
      </c>
      <c r="S1549" s="10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5"/>
        <v>nature</v>
      </c>
      <c r="S1550" s="10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6"/>
        <v>28.33</v>
      </c>
      <c r="Q1551" t="str">
        <f t="shared" si="147"/>
        <v>photography</v>
      </c>
      <c r="R1551" t="str">
        <f t="shared" si="145"/>
        <v>nature</v>
      </c>
      <c r="S1551" s="10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6"/>
        <v>14.42</v>
      </c>
      <c r="Q1552" t="str">
        <f t="shared" si="147"/>
        <v>photography</v>
      </c>
      <c r="R1552" t="str">
        <f t="shared" si="145"/>
        <v>nature</v>
      </c>
      <c r="S1552" s="10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>
        <f t="shared" si="146"/>
        <v>0</v>
      </c>
      <c r="Q1553" t="str">
        <f t="shared" si="147"/>
        <v>photography</v>
      </c>
      <c r="R1553" t="str">
        <f t="shared" si="145"/>
        <v>nature</v>
      </c>
      <c r="S1553" s="10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6"/>
        <v>132.18</v>
      </c>
      <c r="Q1554" t="str">
        <f t="shared" si="147"/>
        <v>photography</v>
      </c>
      <c r="R1554" t="str">
        <f t="shared" si="145"/>
        <v>nature</v>
      </c>
      <c r="S1554" s="10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>
        <f t="shared" si="146"/>
        <v>0</v>
      </c>
      <c r="Q1555" t="str">
        <f t="shared" si="147"/>
        <v>photography</v>
      </c>
      <c r="R1555" t="str">
        <f t="shared" si="145"/>
        <v>nature</v>
      </c>
      <c r="S1555" s="10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>
        <f t="shared" si="146"/>
        <v>0</v>
      </c>
      <c r="Q1556" t="str">
        <f t="shared" si="147"/>
        <v>photography</v>
      </c>
      <c r="R1556" t="str">
        <f t="shared" si="145"/>
        <v>nature</v>
      </c>
      <c r="S1556" s="10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>
        <f t="shared" si="146"/>
        <v>0</v>
      </c>
      <c r="Q1557" t="str">
        <f t="shared" si="147"/>
        <v>photography</v>
      </c>
      <c r="R1557" t="str">
        <f t="shared" si="145"/>
        <v>nature</v>
      </c>
      <c r="S1557" s="10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6"/>
        <v>56.41</v>
      </c>
      <c r="Q1558" t="str">
        <f t="shared" si="147"/>
        <v>photography</v>
      </c>
      <c r="R1558" t="str">
        <f t="shared" si="145"/>
        <v>nature</v>
      </c>
      <c r="S1558" s="10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6"/>
        <v>100</v>
      </c>
      <c r="Q1559" t="str">
        <f t="shared" si="147"/>
        <v>photography</v>
      </c>
      <c r="R1559" t="str">
        <f t="shared" si="145"/>
        <v>nature</v>
      </c>
      <c r="S1559" s="10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6"/>
        <v>11.66</v>
      </c>
      <c r="Q1560" t="str">
        <f t="shared" si="147"/>
        <v>photography</v>
      </c>
      <c r="R1560" t="str">
        <f t="shared" si="145"/>
        <v>nature</v>
      </c>
      <c r="S1560" s="10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5"/>
        <v>nature</v>
      </c>
      <c r="S1561" s="10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5"/>
        <v>nature</v>
      </c>
      <c r="S1562" s="10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5"/>
        <v>art books</v>
      </c>
      <c r="S1563" s="10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>
        <f t="shared" si="146"/>
        <v>0</v>
      </c>
      <c r="Q1564" t="str">
        <f t="shared" si="147"/>
        <v>publishing</v>
      </c>
      <c r="R1564" t="str">
        <f t="shared" si="145"/>
        <v>art books</v>
      </c>
      <c r="S1564" s="10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5"/>
        <v>art books</v>
      </c>
      <c r="S1565" s="10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6"/>
        <v>10</v>
      </c>
      <c r="Q1566" t="str">
        <f t="shared" si="147"/>
        <v>publishing</v>
      </c>
      <c r="R1566" t="str">
        <f t="shared" si="145"/>
        <v>art books</v>
      </c>
      <c r="S1566" s="10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5"/>
        <v>art books</v>
      </c>
      <c r="S1567" s="10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6"/>
        <v>108.05</v>
      </c>
      <c r="Q1568" t="str">
        <f t="shared" si="147"/>
        <v>publishing</v>
      </c>
      <c r="R1568" t="str">
        <f t="shared" si="145"/>
        <v>art books</v>
      </c>
      <c r="S1568" s="10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6"/>
        <v>26.92</v>
      </c>
      <c r="Q1569" t="str">
        <f t="shared" si="147"/>
        <v>publishing</v>
      </c>
      <c r="R1569" t="str">
        <f t="shared" si="145"/>
        <v>art books</v>
      </c>
      <c r="S1569" s="10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5"/>
        <v>art books</v>
      </c>
      <c r="S1570" s="10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>
        <f t="shared" si="146"/>
        <v>0</v>
      </c>
      <c r="Q1571" t="str">
        <f t="shared" si="147"/>
        <v>publishing</v>
      </c>
      <c r="R1571" t="str">
        <f t="shared" si="145"/>
        <v>art books</v>
      </c>
      <c r="S1571" s="10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6"/>
        <v>47.76</v>
      </c>
      <c r="Q1572" t="str">
        <f t="shared" si="147"/>
        <v>publishing</v>
      </c>
      <c r="R1572" t="str">
        <f t="shared" si="145"/>
        <v>art books</v>
      </c>
      <c r="S1572" s="10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5"/>
        <v>art books</v>
      </c>
      <c r="S1573" s="10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6"/>
        <v>41.66</v>
      </c>
      <c r="Q1574" t="str">
        <f t="shared" si="147"/>
        <v>publishing</v>
      </c>
      <c r="R1574" t="str">
        <f t="shared" si="145"/>
        <v>art books</v>
      </c>
      <c r="S1574" s="10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6"/>
        <v>74.33</v>
      </c>
      <c r="Q1575" t="str">
        <f t="shared" si="147"/>
        <v>publishing</v>
      </c>
      <c r="R1575" t="str">
        <f t="shared" si="145"/>
        <v>art books</v>
      </c>
      <c r="S1575" s="10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6"/>
        <v>84.33</v>
      </c>
      <c r="Q1576" t="str">
        <f t="shared" si="147"/>
        <v>publishing</v>
      </c>
      <c r="R1576" t="str">
        <f t="shared" si="145"/>
        <v>art books</v>
      </c>
      <c r="S1576" s="10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6"/>
        <v>65.45</v>
      </c>
      <c r="Q1577" t="str">
        <f t="shared" si="147"/>
        <v>publishing</v>
      </c>
      <c r="R1577" t="str">
        <f t="shared" si="145"/>
        <v>art books</v>
      </c>
      <c r="S1577" s="10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6"/>
        <v>65</v>
      </c>
      <c r="Q1578" t="str">
        <f t="shared" si="147"/>
        <v>publishing</v>
      </c>
      <c r="R1578" t="str">
        <f t="shared" si="145"/>
        <v>art books</v>
      </c>
      <c r="S1578" s="10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5"/>
        <v>art books</v>
      </c>
      <c r="S1579" s="10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5"/>
        <v>art books</v>
      </c>
      <c r="S1580" s="10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5"/>
        <v>art books</v>
      </c>
      <c r="S1581" s="10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>
        <f t="shared" si="146"/>
        <v>0</v>
      </c>
      <c r="Q1582" t="str">
        <f t="shared" si="147"/>
        <v>publishing</v>
      </c>
      <c r="R1582" t="str">
        <f t="shared" si="145"/>
        <v>art books</v>
      </c>
      <c r="S1582" s="10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5"/>
        <v>places</v>
      </c>
      <c r="S1583" s="10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5"/>
        <v>places</v>
      </c>
      <c r="S1584" s="10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5"/>
        <v>places</v>
      </c>
      <c r="S1585" s="10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>
        <f t="shared" si="146"/>
        <v>0</v>
      </c>
      <c r="Q1586" t="str">
        <f t="shared" si="147"/>
        <v>photography</v>
      </c>
      <c r="R1586" t="str">
        <f t="shared" si="145"/>
        <v>places</v>
      </c>
      <c r="S1586" s="10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6"/>
        <v>131.66</v>
      </c>
      <c r="Q1587" t="str">
        <f t="shared" si="147"/>
        <v>photography</v>
      </c>
      <c r="R1587" t="str">
        <f t="shared" si="145"/>
        <v>places</v>
      </c>
      <c r="S1587" s="10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>
        <f t="shared" si="146"/>
        <v>0</v>
      </c>
      <c r="Q1588" t="str">
        <f t="shared" si="147"/>
        <v>photography</v>
      </c>
      <c r="R1588" t="str">
        <f t="shared" si="145"/>
        <v>places</v>
      </c>
      <c r="S1588" s="10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5"/>
        <v>places</v>
      </c>
      <c r="S1589" s="10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>
        <f t="shared" si="146"/>
        <v>0</v>
      </c>
      <c r="Q1590" t="str">
        <f t="shared" si="147"/>
        <v>photography</v>
      </c>
      <c r="R1590" t="str">
        <f t="shared" si="145"/>
        <v>places</v>
      </c>
      <c r="S1590" s="10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>
        <f t="shared" si="146"/>
        <v>0</v>
      </c>
      <c r="Q1591" t="str">
        <f t="shared" si="147"/>
        <v>photography</v>
      </c>
      <c r="R1591" t="str">
        <f t="shared" si="145"/>
        <v>places</v>
      </c>
      <c r="S1591" s="10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5"/>
        <v>places</v>
      </c>
      <c r="S1592" s="10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6"/>
        <v>44.47</v>
      </c>
      <c r="Q1593" t="str">
        <f t="shared" si="147"/>
        <v>photography</v>
      </c>
      <c r="R1593" t="str">
        <f t="shared" si="145"/>
        <v>places</v>
      </c>
      <c r="S1593" s="10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>
        <f t="shared" si="146"/>
        <v>0</v>
      </c>
      <c r="Q1594" t="str">
        <f t="shared" si="147"/>
        <v>photography</v>
      </c>
      <c r="R1594" t="str">
        <f t="shared" si="145"/>
        <v>places</v>
      </c>
      <c r="S1594" s="10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5"/>
        <v>places</v>
      </c>
      <c r="S1595" s="10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5"/>
        <v>places</v>
      </c>
      <c r="S1596" s="10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5"/>
        <v>places</v>
      </c>
      <c r="S1597" s="10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5"/>
        <v>places</v>
      </c>
      <c r="S1598" s="10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>
        <f t="shared" si="146"/>
        <v>0</v>
      </c>
      <c r="Q1599" t="str">
        <f t="shared" si="147"/>
        <v>photography</v>
      </c>
      <c r="R1599" t="str">
        <f t="shared" si="145"/>
        <v>places</v>
      </c>
      <c r="S1599" s="10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5"/>
        <v>places</v>
      </c>
      <c r="S1600" s="10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>
        <f t="shared" si="146"/>
        <v>0</v>
      </c>
      <c r="Q1601" t="str">
        <f t="shared" si="147"/>
        <v>photography</v>
      </c>
      <c r="R1601" t="str">
        <f t="shared" si="145"/>
        <v>places</v>
      </c>
      <c r="S1601" s="10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0">E1602/D1602</f>
        <v>7.3400000000000007E-2</v>
      </c>
      <c r="P1602" s="6">
        <f t="shared" si="146"/>
        <v>40.770000000000003</v>
      </c>
      <c r="Q1602" t="str">
        <f t="shared" si="147"/>
        <v>photography</v>
      </c>
      <c r="R1602" t="str">
        <f t="shared" ref="R1602:R1665" si="151">RIGHT(N1602,LEN(N1602)-FIND("/",N1602,1))</f>
        <v>places</v>
      </c>
      <c r="S1602" s="10">
        <f t="shared" si="148"/>
        <v>41790.848981481475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0"/>
        <v>1.082492</v>
      </c>
      <c r="P1603" s="6">
        <f t="shared" ref="P1603:P1666" si="152">IF(E1603&gt;0, ROUNDDOWN(E1603/L1603, 2),0)</f>
        <v>48.32</v>
      </c>
      <c r="Q1603" t="str">
        <f t="shared" ref="Q1603:Q1666" si="153">LEFT(N1603,FIND("/",N1603,1)-1)</f>
        <v>music</v>
      </c>
      <c r="R1603" t="str">
        <f t="shared" si="151"/>
        <v>rock</v>
      </c>
      <c r="S1603" s="10">
        <f t="shared" ref="S1603:S1666" si="154">(J1603/86400)+25569+(-5/24)</f>
        <v>40637.884641203702</v>
      </c>
      <c r="T1603" s="11">
        <f t="shared" ref="T1603:T1666" si="155">IF(F1603="live", "", (I1603/86400)+25569+(-5/24))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2"/>
        <v>46.95</v>
      </c>
      <c r="Q1604" t="str">
        <f t="shared" si="153"/>
        <v>music</v>
      </c>
      <c r="R1604" t="str">
        <f t="shared" si="151"/>
        <v>rock</v>
      </c>
      <c r="S1604" s="10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2"/>
        <v>66.680000000000007</v>
      </c>
      <c r="Q1605" t="str">
        <f t="shared" si="153"/>
        <v>music</v>
      </c>
      <c r="R1605" t="str">
        <f t="shared" si="151"/>
        <v>rock</v>
      </c>
      <c r="S1605" s="10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2"/>
        <v>48.84</v>
      </c>
      <c r="Q1606" t="str">
        <f t="shared" si="153"/>
        <v>music</v>
      </c>
      <c r="R1606" t="str">
        <f t="shared" si="151"/>
        <v>rock</v>
      </c>
      <c r="S1606" s="10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2"/>
        <v>137.30000000000001</v>
      </c>
      <c r="Q1607" t="str">
        <f t="shared" si="153"/>
        <v>music</v>
      </c>
      <c r="R1607" t="str">
        <f t="shared" si="151"/>
        <v>rock</v>
      </c>
      <c r="S1607" s="10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2"/>
        <v>87.82</v>
      </c>
      <c r="Q1608" t="str">
        <f t="shared" si="153"/>
        <v>music</v>
      </c>
      <c r="R1608" t="str">
        <f t="shared" si="151"/>
        <v>rock</v>
      </c>
      <c r="S1608" s="10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2"/>
        <v>70.78</v>
      </c>
      <c r="Q1609" t="str">
        <f t="shared" si="153"/>
        <v>music</v>
      </c>
      <c r="R1609" t="str">
        <f t="shared" si="151"/>
        <v>rock</v>
      </c>
      <c r="S1609" s="10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2"/>
        <v>52.82</v>
      </c>
      <c r="Q1610" t="str">
        <f t="shared" si="153"/>
        <v>music</v>
      </c>
      <c r="R1610" t="str">
        <f t="shared" si="151"/>
        <v>rock</v>
      </c>
      <c r="S1610" s="10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1"/>
        <v>rock</v>
      </c>
      <c r="S1611" s="10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2"/>
        <v>48.54</v>
      </c>
      <c r="Q1612" t="str">
        <f t="shared" si="153"/>
        <v>music</v>
      </c>
      <c r="R1612" t="str">
        <f t="shared" si="151"/>
        <v>rock</v>
      </c>
      <c r="S1612" s="10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2"/>
        <v>37.07</v>
      </c>
      <c r="Q1613" t="str">
        <f t="shared" si="153"/>
        <v>music</v>
      </c>
      <c r="R1613" t="str">
        <f t="shared" si="151"/>
        <v>rock</v>
      </c>
      <c r="S1613" s="10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1"/>
        <v>rock</v>
      </c>
      <c r="S1614" s="10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2"/>
        <v>39.03</v>
      </c>
      <c r="Q1615" t="str">
        <f t="shared" si="153"/>
        <v>music</v>
      </c>
      <c r="R1615" t="str">
        <f t="shared" si="151"/>
        <v>rock</v>
      </c>
      <c r="S1615" s="10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2"/>
        <v>66.680000000000007</v>
      </c>
      <c r="Q1616" t="str">
        <f t="shared" si="153"/>
        <v>music</v>
      </c>
      <c r="R1616" t="str">
        <f t="shared" si="151"/>
        <v>rock</v>
      </c>
      <c r="S1616" s="10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2"/>
        <v>67.13</v>
      </c>
      <c r="Q1617" t="str">
        <f t="shared" si="153"/>
        <v>music</v>
      </c>
      <c r="R1617" t="str">
        <f t="shared" si="151"/>
        <v>rock</v>
      </c>
      <c r="S1617" s="10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2"/>
        <v>66.36</v>
      </c>
      <c r="Q1618" t="str">
        <f t="shared" si="153"/>
        <v>music</v>
      </c>
      <c r="R1618" t="str">
        <f t="shared" si="151"/>
        <v>rock</v>
      </c>
      <c r="S1618" s="10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2"/>
        <v>64.62</v>
      </c>
      <c r="Q1619" t="str">
        <f t="shared" si="153"/>
        <v>music</v>
      </c>
      <c r="R1619" t="str">
        <f t="shared" si="151"/>
        <v>rock</v>
      </c>
      <c r="S1619" s="10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2"/>
        <v>58.37</v>
      </c>
      <c r="Q1620" t="str">
        <f t="shared" si="153"/>
        <v>music</v>
      </c>
      <c r="R1620" t="str">
        <f t="shared" si="151"/>
        <v>rock</v>
      </c>
      <c r="S1620" s="10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2"/>
        <v>86.95</v>
      </c>
      <c r="Q1621" t="str">
        <f t="shared" si="153"/>
        <v>music</v>
      </c>
      <c r="R1621" t="str">
        <f t="shared" si="151"/>
        <v>rock</v>
      </c>
      <c r="S1621" s="10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2"/>
        <v>66.47</v>
      </c>
      <c r="Q1622" t="str">
        <f t="shared" si="153"/>
        <v>music</v>
      </c>
      <c r="R1622" t="str">
        <f t="shared" si="151"/>
        <v>rock</v>
      </c>
      <c r="S1622" s="10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2"/>
        <v>163.78</v>
      </c>
      <c r="Q1623" t="str">
        <f t="shared" si="153"/>
        <v>music</v>
      </c>
      <c r="R1623" t="str">
        <f t="shared" si="151"/>
        <v>rock</v>
      </c>
      <c r="S1623" s="10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2"/>
        <v>107.98</v>
      </c>
      <c r="Q1624" t="str">
        <f t="shared" si="153"/>
        <v>music</v>
      </c>
      <c r="R1624" t="str">
        <f t="shared" si="151"/>
        <v>rock</v>
      </c>
      <c r="S1624" s="10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2"/>
        <v>42.11</v>
      </c>
      <c r="Q1625" t="str">
        <f t="shared" si="153"/>
        <v>music</v>
      </c>
      <c r="R1625" t="str">
        <f t="shared" si="151"/>
        <v>rock</v>
      </c>
      <c r="S1625" s="10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2"/>
        <v>47.2</v>
      </c>
      <c r="Q1626" t="str">
        <f t="shared" si="153"/>
        <v>music</v>
      </c>
      <c r="R1626" t="str">
        <f t="shared" si="151"/>
        <v>rock</v>
      </c>
      <c r="S1626" s="10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2"/>
        <v>112.01</v>
      </c>
      <c r="Q1627" t="str">
        <f t="shared" si="153"/>
        <v>music</v>
      </c>
      <c r="R1627" t="str">
        <f t="shared" si="151"/>
        <v>rock</v>
      </c>
      <c r="S1627" s="10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2"/>
        <v>74.95</v>
      </c>
      <c r="Q1628" t="str">
        <f t="shared" si="153"/>
        <v>music</v>
      </c>
      <c r="R1628" t="str">
        <f t="shared" si="151"/>
        <v>rock</v>
      </c>
      <c r="S1628" s="10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2"/>
        <v>61.57</v>
      </c>
      <c r="Q1629" t="str">
        <f t="shared" si="153"/>
        <v>music</v>
      </c>
      <c r="R1629" t="str">
        <f t="shared" si="151"/>
        <v>rock</v>
      </c>
      <c r="S1629" s="10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2"/>
        <v>45.87</v>
      </c>
      <c r="Q1630" t="str">
        <f t="shared" si="153"/>
        <v>music</v>
      </c>
      <c r="R1630" t="str">
        <f t="shared" si="151"/>
        <v>rock</v>
      </c>
      <c r="S1630" s="10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2"/>
        <v>75.849999999999994</v>
      </c>
      <c r="Q1631" t="str">
        <f t="shared" si="153"/>
        <v>music</v>
      </c>
      <c r="R1631" t="str">
        <f t="shared" si="151"/>
        <v>rock</v>
      </c>
      <c r="S1631" s="10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2"/>
        <v>84.2</v>
      </c>
      <c r="Q1632" t="str">
        <f t="shared" si="153"/>
        <v>music</v>
      </c>
      <c r="R1632" t="str">
        <f t="shared" si="151"/>
        <v>rock</v>
      </c>
      <c r="S1632" s="10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2"/>
        <v>117.22</v>
      </c>
      <c r="Q1633" t="str">
        <f t="shared" si="153"/>
        <v>music</v>
      </c>
      <c r="R1633" t="str">
        <f t="shared" si="151"/>
        <v>rock</v>
      </c>
      <c r="S1633" s="10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2"/>
        <v>86.48</v>
      </c>
      <c r="Q1634" t="str">
        <f t="shared" si="153"/>
        <v>music</v>
      </c>
      <c r="R1634" t="str">
        <f t="shared" si="151"/>
        <v>rock</v>
      </c>
      <c r="S1634" s="10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2"/>
        <v>172.41</v>
      </c>
      <c r="Q1635" t="str">
        <f t="shared" si="153"/>
        <v>music</v>
      </c>
      <c r="R1635" t="str">
        <f t="shared" si="151"/>
        <v>rock</v>
      </c>
      <c r="S1635" s="10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2"/>
        <v>62.81</v>
      </c>
      <c r="Q1636" t="str">
        <f t="shared" si="153"/>
        <v>music</v>
      </c>
      <c r="R1636" t="str">
        <f t="shared" si="151"/>
        <v>rock</v>
      </c>
      <c r="S1636" s="10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2"/>
        <v>67.72</v>
      </c>
      <c r="Q1637" t="str">
        <f t="shared" si="153"/>
        <v>music</v>
      </c>
      <c r="R1637" t="str">
        <f t="shared" si="151"/>
        <v>rock</v>
      </c>
      <c r="S1637" s="10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2"/>
        <v>53.56</v>
      </c>
      <c r="Q1638" t="str">
        <f t="shared" si="153"/>
        <v>music</v>
      </c>
      <c r="R1638" t="str">
        <f t="shared" si="151"/>
        <v>rock</v>
      </c>
      <c r="S1638" s="10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2"/>
        <v>34.6</v>
      </c>
      <c r="Q1639" t="str">
        <f t="shared" si="153"/>
        <v>music</v>
      </c>
      <c r="R1639" t="str">
        <f t="shared" si="151"/>
        <v>rock</v>
      </c>
      <c r="S1639" s="10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2"/>
        <v>38.880000000000003</v>
      </c>
      <c r="Q1640" t="str">
        <f t="shared" si="153"/>
        <v>music</v>
      </c>
      <c r="R1640" t="str">
        <f t="shared" si="151"/>
        <v>rock</v>
      </c>
      <c r="S1640" s="10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2"/>
        <v>94.73</v>
      </c>
      <c r="Q1641" t="str">
        <f t="shared" si="153"/>
        <v>music</v>
      </c>
      <c r="R1641" t="str">
        <f t="shared" si="151"/>
        <v>rock</v>
      </c>
      <c r="S1641" s="10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2"/>
        <v>39.96</v>
      </c>
      <c r="Q1642" t="str">
        <f t="shared" si="153"/>
        <v>music</v>
      </c>
      <c r="R1642" t="str">
        <f t="shared" si="151"/>
        <v>rock</v>
      </c>
      <c r="S1642" s="10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2"/>
        <v>97.5</v>
      </c>
      <c r="Q1643" t="str">
        <f t="shared" si="153"/>
        <v>music</v>
      </c>
      <c r="R1643" t="str">
        <f t="shared" si="151"/>
        <v>pop</v>
      </c>
      <c r="S1643" s="10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2"/>
        <v>42.85</v>
      </c>
      <c r="Q1644" t="str">
        <f t="shared" si="153"/>
        <v>music</v>
      </c>
      <c r="R1644" t="str">
        <f t="shared" si="151"/>
        <v>pop</v>
      </c>
      <c r="S1644" s="10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2"/>
        <v>168.51</v>
      </c>
      <c r="Q1645" t="str">
        <f t="shared" si="153"/>
        <v>music</v>
      </c>
      <c r="R1645" t="str">
        <f t="shared" si="151"/>
        <v>pop</v>
      </c>
      <c r="S1645" s="10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2"/>
        <v>85.54</v>
      </c>
      <c r="Q1646" t="str">
        <f t="shared" si="153"/>
        <v>music</v>
      </c>
      <c r="R1646" t="str">
        <f t="shared" si="151"/>
        <v>pop</v>
      </c>
      <c r="S1646" s="10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1"/>
        <v>pop</v>
      </c>
      <c r="S1647" s="10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2"/>
        <v>26.55</v>
      </c>
      <c r="Q1648" t="str">
        <f t="shared" si="153"/>
        <v>music</v>
      </c>
      <c r="R1648" t="str">
        <f t="shared" si="151"/>
        <v>pop</v>
      </c>
      <c r="S1648" s="10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2"/>
        <v>113.82</v>
      </c>
      <c r="Q1649" t="str">
        <f t="shared" si="153"/>
        <v>music</v>
      </c>
      <c r="R1649" t="str">
        <f t="shared" si="151"/>
        <v>pop</v>
      </c>
      <c r="S1649" s="10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2"/>
        <v>32.01</v>
      </c>
      <c r="Q1650" t="str">
        <f t="shared" si="153"/>
        <v>music</v>
      </c>
      <c r="R1650" t="str">
        <f t="shared" si="151"/>
        <v>pop</v>
      </c>
      <c r="S1650" s="10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2"/>
        <v>47.18</v>
      </c>
      <c r="Q1651" t="str">
        <f t="shared" si="153"/>
        <v>music</v>
      </c>
      <c r="R1651" t="str">
        <f t="shared" si="151"/>
        <v>pop</v>
      </c>
      <c r="S1651" s="10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2"/>
        <v>88.46</v>
      </c>
      <c r="Q1652" t="str">
        <f t="shared" si="153"/>
        <v>music</v>
      </c>
      <c r="R1652" t="str">
        <f t="shared" si="151"/>
        <v>pop</v>
      </c>
      <c r="S1652" s="10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1"/>
        <v>pop</v>
      </c>
      <c r="S1653" s="10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2"/>
        <v>64.709999999999994</v>
      </c>
      <c r="Q1654" t="str">
        <f t="shared" si="153"/>
        <v>music</v>
      </c>
      <c r="R1654" t="str">
        <f t="shared" si="151"/>
        <v>pop</v>
      </c>
      <c r="S1654" s="10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2"/>
        <v>51.85</v>
      </c>
      <c r="Q1655" t="str">
        <f t="shared" si="153"/>
        <v>music</v>
      </c>
      <c r="R1655" t="str">
        <f t="shared" si="151"/>
        <v>pop</v>
      </c>
      <c r="S1655" s="10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2"/>
        <v>38.79</v>
      </c>
      <c r="Q1656" t="str">
        <f t="shared" si="153"/>
        <v>music</v>
      </c>
      <c r="R1656" t="str">
        <f t="shared" si="151"/>
        <v>pop</v>
      </c>
      <c r="S1656" s="10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2"/>
        <v>44.64</v>
      </c>
      <c r="Q1657" t="str">
        <f t="shared" si="153"/>
        <v>music</v>
      </c>
      <c r="R1657" t="str">
        <f t="shared" si="151"/>
        <v>pop</v>
      </c>
      <c r="S1657" s="10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2"/>
        <v>156.77000000000001</v>
      </c>
      <c r="Q1658" t="str">
        <f t="shared" si="153"/>
        <v>music</v>
      </c>
      <c r="R1658" t="str">
        <f t="shared" si="151"/>
        <v>pop</v>
      </c>
      <c r="S1658" s="10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2"/>
        <v>118.7</v>
      </c>
      <c r="Q1659" t="str">
        <f t="shared" si="153"/>
        <v>music</v>
      </c>
      <c r="R1659" t="str">
        <f t="shared" si="151"/>
        <v>pop</v>
      </c>
      <c r="S1659" s="10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2"/>
        <v>74.14</v>
      </c>
      <c r="Q1660" t="str">
        <f t="shared" si="153"/>
        <v>music</v>
      </c>
      <c r="R1660" t="str">
        <f t="shared" si="151"/>
        <v>pop</v>
      </c>
      <c r="S1660" s="10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2"/>
        <v>12.53</v>
      </c>
      <c r="Q1661" t="str">
        <f t="shared" si="153"/>
        <v>music</v>
      </c>
      <c r="R1661" t="str">
        <f t="shared" si="151"/>
        <v>pop</v>
      </c>
      <c r="S1661" s="10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2"/>
        <v>27.86</v>
      </c>
      <c r="Q1662" t="str">
        <f t="shared" si="153"/>
        <v>music</v>
      </c>
      <c r="R1662" t="str">
        <f t="shared" si="151"/>
        <v>pop</v>
      </c>
      <c r="S1662" s="10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2"/>
        <v>80.17</v>
      </c>
      <c r="Q1663" t="str">
        <f t="shared" si="153"/>
        <v>music</v>
      </c>
      <c r="R1663" t="str">
        <f t="shared" si="151"/>
        <v>pop</v>
      </c>
      <c r="S1663" s="10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2"/>
        <v>132.43</v>
      </c>
      <c r="Q1664" t="str">
        <f t="shared" si="153"/>
        <v>music</v>
      </c>
      <c r="R1664" t="str">
        <f t="shared" si="151"/>
        <v>pop</v>
      </c>
      <c r="S1664" s="10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2"/>
        <v>33.75</v>
      </c>
      <c r="Q1665" t="str">
        <f t="shared" si="153"/>
        <v>music</v>
      </c>
      <c r="R1665" t="str">
        <f t="shared" si="151"/>
        <v>pop</v>
      </c>
      <c r="S1665" s="10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56">E1666/D1666</f>
        <v>1.2240879999999998</v>
      </c>
      <c r="P1666" s="6">
        <f t="shared" si="152"/>
        <v>34.380000000000003</v>
      </c>
      <c r="Q1666" t="str">
        <f t="shared" si="153"/>
        <v>music</v>
      </c>
      <c r="R1666" t="str">
        <f t="shared" ref="R1666:R1729" si="157">RIGHT(N1666,LEN(N1666)-FIND("/",N1666,1))</f>
        <v>pop</v>
      </c>
      <c r="S1666" s="10">
        <f t="shared" si="154"/>
        <v>40939.553449074076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6"/>
        <v>1.1945714285714286</v>
      </c>
      <c r="P1667" s="6">
        <f t="shared" ref="P1667:P1730" si="158">IF(E1667&gt;0, ROUNDDOWN(E1667/L1667, 2),0)</f>
        <v>44.95</v>
      </c>
      <c r="Q1667" t="str">
        <f t="shared" ref="Q1667:Q1730" si="159">LEFT(N1667,FIND("/",N1667,1)-1)</f>
        <v>music</v>
      </c>
      <c r="R1667" t="str">
        <f t="shared" si="157"/>
        <v>pop</v>
      </c>
      <c r="S1667" s="10">
        <f t="shared" ref="S1667:S1730" si="160">(J1667/86400)+25569+(-5/24)</f>
        <v>40564.441122685181</v>
      </c>
      <c r="T1667" s="11">
        <f t="shared" ref="T1667:T1730" si="161">IF(F1667="live", "", (I1667/86400)+25569+(-5/24))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8"/>
        <v>41.04</v>
      </c>
      <c r="Q1668" t="str">
        <f t="shared" si="159"/>
        <v>music</v>
      </c>
      <c r="R1668" t="str">
        <f t="shared" si="157"/>
        <v>pop</v>
      </c>
      <c r="S1668" s="10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8"/>
        <v>52.59</v>
      </c>
      <c r="Q1669" t="str">
        <f t="shared" si="159"/>
        <v>music</v>
      </c>
      <c r="R1669" t="str">
        <f t="shared" si="157"/>
        <v>pop</v>
      </c>
      <c r="S1669" s="10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8"/>
        <v>70.78</v>
      </c>
      <c r="Q1670" t="str">
        <f t="shared" si="159"/>
        <v>music</v>
      </c>
      <c r="R1670" t="str">
        <f t="shared" si="157"/>
        <v>pop</v>
      </c>
      <c r="S1670" s="10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8"/>
        <v>53.75</v>
      </c>
      <c r="Q1671" t="str">
        <f t="shared" si="159"/>
        <v>music</v>
      </c>
      <c r="R1671" t="str">
        <f t="shared" si="157"/>
        <v>pop</v>
      </c>
      <c r="S1671" s="10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8"/>
        <v>44.6</v>
      </c>
      <c r="Q1672" t="str">
        <f t="shared" si="159"/>
        <v>music</v>
      </c>
      <c r="R1672" t="str">
        <f t="shared" si="157"/>
        <v>pop</v>
      </c>
      <c r="S1672" s="10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8"/>
        <v>26.14</v>
      </c>
      <c r="Q1673" t="str">
        <f t="shared" si="159"/>
        <v>music</v>
      </c>
      <c r="R1673" t="str">
        <f t="shared" si="157"/>
        <v>pop</v>
      </c>
      <c r="S1673" s="10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8"/>
        <v>39.18</v>
      </c>
      <c r="Q1674" t="str">
        <f t="shared" si="159"/>
        <v>music</v>
      </c>
      <c r="R1674" t="str">
        <f t="shared" si="157"/>
        <v>pop</v>
      </c>
      <c r="S1674" s="10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8"/>
        <v>45.59</v>
      </c>
      <c r="Q1675" t="str">
        <f t="shared" si="159"/>
        <v>music</v>
      </c>
      <c r="R1675" t="str">
        <f t="shared" si="157"/>
        <v>pop</v>
      </c>
      <c r="S1675" s="10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8"/>
        <v>89.24</v>
      </c>
      <c r="Q1676" t="str">
        <f t="shared" si="159"/>
        <v>music</v>
      </c>
      <c r="R1676" t="str">
        <f t="shared" si="157"/>
        <v>pop</v>
      </c>
      <c r="S1676" s="10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8"/>
        <v>40.409999999999997</v>
      </c>
      <c r="Q1677" t="str">
        <f t="shared" si="159"/>
        <v>music</v>
      </c>
      <c r="R1677" t="str">
        <f t="shared" si="157"/>
        <v>pop</v>
      </c>
      <c r="S1677" s="10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8"/>
        <v>82.38</v>
      </c>
      <c r="Q1678" t="str">
        <f t="shared" si="159"/>
        <v>music</v>
      </c>
      <c r="R1678" t="str">
        <f t="shared" si="157"/>
        <v>pop</v>
      </c>
      <c r="S1678" s="10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8"/>
        <v>159.52000000000001</v>
      </c>
      <c r="Q1679" t="str">
        <f t="shared" si="159"/>
        <v>music</v>
      </c>
      <c r="R1679" t="str">
        <f t="shared" si="157"/>
        <v>pop</v>
      </c>
      <c r="S1679" s="10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8"/>
        <v>36.24</v>
      </c>
      <c r="Q1680" t="str">
        <f t="shared" si="159"/>
        <v>music</v>
      </c>
      <c r="R1680" t="str">
        <f t="shared" si="157"/>
        <v>pop</v>
      </c>
      <c r="S1680" s="10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8"/>
        <v>62.5</v>
      </c>
      <c r="Q1681" t="str">
        <f t="shared" si="159"/>
        <v>music</v>
      </c>
      <c r="R1681" t="str">
        <f t="shared" si="157"/>
        <v>pop</v>
      </c>
      <c r="S1681" s="10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8"/>
        <v>47</v>
      </c>
      <c r="Q1682" t="str">
        <f t="shared" si="159"/>
        <v>music</v>
      </c>
      <c r="R1682" t="str">
        <f t="shared" si="157"/>
        <v>pop</v>
      </c>
      <c r="S1682" s="10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8"/>
        <v>74.569999999999993</v>
      </c>
      <c r="Q1683" t="str">
        <f t="shared" si="159"/>
        <v>music</v>
      </c>
      <c r="R1683" t="str">
        <f t="shared" si="157"/>
        <v>faith</v>
      </c>
      <c r="S1683" s="10">
        <f t="shared" si="160"/>
        <v>42773.91300925926</v>
      </c>
      <c r="T1683" s="11" t="str">
        <f t="shared" si="161"/>
        <v/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>
        <f t="shared" si="158"/>
        <v>0</v>
      </c>
      <c r="Q1684" t="str">
        <f t="shared" si="159"/>
        <v>music</v>
      </c>
      <c r="R1684" t="str">
        <f t="shared" si="157"/>
        <v>faith</v>
      </c>
      <c r="S1684" s="10">
        <f t="shared" si="160"/>
        <v>42779.005324074074</v>
      </c>
      <c r="T1684" s="11" t="str">
        <f t="shared" si="161"/>
        <v/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57"/>
        <v>faith</v>
      </c>
      <c r="S1685" s="10">
        <f t="shared" si="160"/>
        <v>42808.57335648148</v>
      </c>
      <c r="T1685" s="11" t="str">
        <f t="shared" si="161"/>
        <v/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8"/>
        <v>86.43</v>
      </c>
      <c r="Q1686" t="str">
        <f t="shared" si="159"/>
        <v>music</v>
      </c>
      <c r="R1686" t="str">
        <f t="shared" si="157"/>
        <v>faith</v>
      </c>
      <c r="S1686" s="10">
        <f t="shared" si="160"/>
        <v>42783.606956018521</v>
      </c>
      <c r="T1686" s="11" t="str">
        <f t="shared" si="161"/>
        <v/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57"/>
        <v>faith</v>
      </c>
      <c r="S1687" s="10">
        <f t="shared" si="160"/>
        <v>42788.041932870365</v>
      </c>
      <c r="T1687" s="11" t="str">
        <f t="shared" si="161"/>
        <v/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57"/>
        <v>faith</v>
      </c>
      <c r="S1688" s="10">
        <f t="shared" si="160"/>
        <v>42792.635636574072</v>
      </c>
      <c r="T1688" s="11" t="str">
        <f t="shared" si="161"/>
        <v/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8"/>
        <v>80.12</v>
      </c>
      <c r="Q1689" t="str">
        <f t="shared" si="159"/>
        <v>music</v>
      </c>
      <c r="R1689" t="str">
        <f t="shared" si="157"/>
        <v>faith</v>
      </c>
      <c r="S1689" s="10">
        <f t="shared" si="160"/>
        <v>42801.838483796295</v>
      </c>
      <c r="T1689" s="11" t="str">
        <f t="shared" si="161"/>
        <v/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8"/>
        <v>253.14</v>
      </c>
      <c r="Q1690" t="str">
        <f t="shared" si="159"/>
        <v>music</v>
      </c>
      <c r="R1690" t="str">
        <f t="shared" si="157"/>
        <v>faith</v>
      </c>
      <c r="S1690" s="10">
        <f t="shared" si="160"/>
        <v>42804.326319444437</v>
      </c>
      <c r="T1690" s="11" t="str">
        <f t="shared" si="161"/>
        <v/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8"/>
        <v>171.42</v>
      </c>
      <c r="Q1691" t="str">
        <f t="shared" si="159"/>
        <v>music</v>
      </c>
      <c r="R1691" t="str">
        <f t="shared" si="157"/>
        <v>faith</v>
      </c>
      <c r="S1691" s="10">
        <f t="shared" si="160"/>
        <v>42780.734143518515</v>
      </c>
      <c r="T1691" s="11" t="str">
        <f t="shared" si="161"/>
        <v/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8"/>
        <v>57.72</v>
      </c>
      <c r="Q1692" t="str">
        <f t="shared" si="159"/>
        <v>music</v>
      </c>
      <c r="R1692" t="str">
        <f t="shared" si="157"/>
        <v>faith</v>
      </c>
      <c r="S1692" s="10">
        <f t="shared" si="160"/>
        <v>42801.222708333335</v>
      </c>
      <c r="T1692" s="11" t="str">
        <f t="shared" si="161"/>
        <v/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8"/>
        <v>264.26</v>
      </c>
      <c r="Q1693" t="str">
        <f t="shared" si="159"/>
        <v>music</v>
      </c>
      <c r="R1693" t="str">
        <f t="shared" si="157"/>
        <v>faith</v>
      </c>
      <c r="S1693" s="10">
        <f t="shared" si="160"/>
        <v>42795.493148148147</v>
      </c>
      <c r="T1693" s="11" t="str">
        <f t="shared" si="161"/>
        <v/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8"/>
        <v>159.33000000000001</v>
      </c>
      <c r="Q1694" t="str">
        <f t="shared" si="159"/>
        <v>music</v>
      </c>
      <c r="R1694" t="str">
        <f t="shared" si="157"/>
        <v>faith</v>
      </c>
      <c r="S1694" s="10">
        <f t="shared" si="160"/>
        <v>42787.94290509259</v>
      </c>
      <c r="T1694" s="11" t="str">
        <f t="shared" si="161"/>
        <v/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57"/>
        <v>faith</v>
      </c>
      <c r="S1695" s="10">
        <f t="shared" si="160"/>
        <v>42803.711944444447</v>
      </c>
      <c r="T1695" s="11" t="str">
        <f t="shared" si="161"/>
        <v/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57"/>
        <v>faith</v>
      </c>
      <c r="S1696" s="10">
        <f t="shared" si="160"/>
        <v>42791.461504629631</v>
      </c>
      <c r="T1696" s="11" t="str">
        <f t="shared" si="161"/>
        <v/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8"/>
        <v>61.08</v>
      </c>
      <c r="Q1697" t="str">
        <f t="shared" si="159"/>
        <v>music</v>
      </c>
      <c r="R1697" t="str">
        <f t="shared" si="157"/>
        <v>faith</v>
      </c>
      <c r="S1697" s="10">
        <f t="shared" si="160"/>
        <v>42800.823078703703</v>
      </c>
      <c r="T1697" s="11" t="str">
        <f t="shared" si="161"/>
        <v/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>
        <f t="shared" si="158"/>
        <v>0</v>
      </c>
      <c r="Q1698" t="str">
        <f t="shared" si="159"/>
        <v>music</v>
      </c>
      <c r="R1698" t="str">
        <f t="shared" si="157"/>
        <v>faith</v>
      </c>
      <c r="S1698" s="10">
        <f t="shared" si="160"/>
        <v>42795.861238425925</v>
      </c>
      <c r="T1698" s="11" t="str">
        <f t="shared" si="161"/>
        <v/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8"/>
        <v>114.81</v>
      </c>
      <c r="Q1699" t="str">
        <f t="shared" si="159"/>
        <v>music</v>
      </c>
      <c r="R1699" t="str">
        <f t="shared" si="157"/>
        <v>faith</v>
      </c>
      <c r="S1699" s="10">
        <f t="shared" si="160"/>
        <v>42804.824629629627</v>
      </c>
      <c r="T1699" s="11" t="str">
        <f t="shared" si="161"/>
        <v/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>
        <f t="shared" si="158"/>
        <v>0</v>
      </c>
      <c r="Q1700" t="str">
        <f t="shared" si="159"/>
        <v>music</v>
      </c>
      <c r="R1700" t="str">
        <f t="shared" si="157"/>
        <v>faith</v>
      </c>
      <c r="S1700" s="10">
        <f t="shared" si="160"/>
        <v>42795.999537037038</v>
      </c>
      <c r="T1700" s="11" t="str">
        <f t="shared" si="161"/>
        <v/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57"/>
        <v>faith</v>
      </c>
      <c r="S1701" s="10">
        <f t="shared" si="160"/>
        <v>42806.655613425923</v>
      </c>
      <c r="T1701" s="11" t="str">
        <f t="shared" si="161"/>
        <v/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8"/>
        <v>65.97</v>
      </c>
      <c r="Q1702" t="str">
        <f t="shared" si="159"/>
        <v>music</v>
      </c>
      <c r="R1702" t="str">
        <f t="shared" si="157"/>
        <v>faith</v>
      </c>
      <c r="S1702" s="10">
        <f t="shared" si="160"/>
        <v>42795.863310185181</v>
      </c>
      <c r="T1702" s="11" t="str">
        <f t="shared" si="161"/>
        <v/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57"/>
        <v>faith</v>
      </c>
      <c r="S1703" s="10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57"/>
        <v>faith</v>
      </c>
      <c r="S1704" s="10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57"/>
        <v>faith</v>
      </c>
      <c r="S1705" s="10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8"/>
        <v>118.36</v>
      </c>
      <c r="Q1706" t="str">
        <f t="shared" si="159"/>
        <v>music</v>
      </c>
      <c r="R1706" t="str">
        <f t="shared" si="157"/>
        <v>faith</v>
      </c>
      <c r="S1706" s="10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>
        <f t="shared" si="158"/>
        <v>0</v>
      </c>
      <c r="Q1707" t="str">
        <f t="shared" si="159"/>
        <v>music</v>
      </c>
      <c r="R1707" t="str">
        <f t="shared" si="157"/>
        <v>faith</v>
      </c>
      <c r="S1707" s="10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>
        <f t="shared" si="158"/>
        <v>0</v>
      </c>
      <c r="Q1708" t="str">
        <f t="shared" si="159"/>
        <v>music</v>
      </c>
      <c r="R1708" t="str">
        <f t="shared" si="157"/>
        <v>faith</v>
      </c>
      <c r="S1708" s="10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8"/>
        <v>54.11</v>
      </c>
      <c r="Q1709" t="str">
        <f t="shared" si="159"/>
        <v>music</v>
      </c>
      <c r="R1709" t="str">
        <f t="shared" si="157"/>
        <v>faith</v>
      </c>
      <c r="S1709" s="10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>
        <f t="shared" si="158"/>
        <v>0</v>
      </c>
      <c r="Q1710" t="str">
        <f t="shared" si="159"/>
        <v>music</v>
      </c>
      <c r="R1710" t="str">
        <f t="shared" si="157"/>
        <v>faith</v>
      </c>
      <c r="S1710" s="10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57"/>
        <v>faith</v>
      </c>
      <c r="S1711" s="10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57"/>
        <v>faith</v>
      </c>
      <c r="S1712" s="10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8"/>
        <v>525</v>
      </c>
      <c r="Q1713" t="str">
        <f t="shared" si="159"/>
        <v>music</v>
      </c>
      <c r="R1713" t="str">
        <f t="shared" si="157"/>
        <v>faith</v>
      </c>
      <c r="S1713" s="10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>
        <f t="shared" si="158"/>
        <v>0</v>
      </c>
      <c r="Q1714" t="str">
        <f t="shared" si="159"/>
        <v>music</v>
      </c>
      <c r="R1714" t="str">
        <f t="shared" si="157"/>
        <v>faith</v>
      </c>
      <c r="S1714" s="10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57"/>
        <v>faith</v>
      </c>
      <c r="S1715" s="10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8"/>
        <v>115.7</v>
      </c>
      <c r="Q1716" t="str">
        <f t="shared" si="159"/>
        <v>music</v>
      </c>
      <c r="R1716" t="str">
        <f t="shared" si="157"/>
        <v>faith</v>
      </c>
      <c r="S1716" s="10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57"/>
        <v>faith</v>
      </c>
      <c r="S1717" s="10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57"/>
        <v>faith</v>
      </c>
      <c r="S1718" s="10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8"/>
        <v>34.020000000000003</v>
      </c>
      <c r="Q1719" t="str">
        <f t="shared" si="159"/>
        <v>music</v>
      </c>
      <c r="R1719" t="str">
        <f t="shared" si="157"/>
        <v>faith</v>
      </c>
      <c r="S1719" s="10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57"/>
        <v>faith</v>
      </c>
      <c r="S1720" s="10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8"/>
        <v>11.66</v>
      </c>
      <c r="Q1721" t="str">
        <f t="shared" si="159"/>
        <v>music</v>
      </c>
      <c r="R1721" t="str">
        <f t="shared" si="157"/>
        <v>faith</v>
      </c>
      <c r="S1721" s="10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8"/>
        <v>28.12</v>
      </c>
      <c r="Q1722" t="str">
        <f t="shared" si="159"/>
        <v>music</v>
      </c>
      <c r="R1722" t="str">
        <f t="shared" si="157"/>
        <v>faith</v>
      </c>
      <c r="S1722" s="10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>
        <f t="shared" si="158"/>
        <v>0</v>
      </c>
      <c r="Q1723" t="str">
        <f t="shared" si="159"/>
        <v>music</v>
      </c>
      <c r="R1723" t="str">
        <f t="shared" si="157"/>
        <v>faith</v>
      </c>
      <c r="S1723" s="10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57"/>
        <v>faith</v>
      </c>
      <c r="S1724" s="10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8"/>
        <v>216.66</v>
      </c>
      <c r="Q1725" t="str">
        <f t="shared" si="159"/>
        <v>music</v>
      </c>
      <c r="R1725" t="str">
        <f t="shared" si="157"/>
        <v>faith</v>
      </c>
      <c r="S1725" s="10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57"/>
        <v>faith</v>
      </c>
      <c r="S1726" s="10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8"/>
        <v>62.22</v>
      </c>
      <c r="Q1727" t="str">
        <f t="shared" si="159"/>
        <v>music</v>
      </c>
      <c r="R1727" t="str">
        <f t="shared" si="157"/>
        <v>faith</v>
      </c>
      <c r="S1727" s="10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57"/>
        <v>faith</v>
      </c>
      <c r="S1728" s="10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57"/>
        <v>faith</v>
      </c>
      <c r="S1729" s="10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62">E1730/D1730</f>
        <v>0.68400000000000005</v>
      </c>
      <c r="P1730" s="6">
        <f t="shared" si="158"/>
        <v>122.14</v>
      </c>
      <c r="Q1730" t="str">
        <f t="shared" si="159"/>
        <v>music</v>
      </c>
      <c r="R1730" t="str">
        <f t="shared" ref="R1730:R1793" si="163">RIGHT(N1730,LEN(N1730)-FIND("/",N1730,1))</f>
        <v>faith</v>
      </c>
      <c r="S1730" s="10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2"/>
        <v>0</v>
      </c>
      <c r="P1731" s="6">
        <f t="shared" ref="P1731:P1794" si="164">IF(E1731&gt;0, ROUNDDOWN(E1731/L1731, 2),0)</f>
        <v>0</v>
      </c>
      <c r="Q1731" t="str">
        <f t="shared" ref="Q1731:Q1794" si="165">LEFT(N1731,FIND("/",N1731,1)-1)</f>
        <v>music</v>
      </c>
      <c r="R1731" t="str">
        <f t="shared" si="163"/>
        <v>faith</v>
      </c>
      <c r="S1731" s="10">
        <f t="shared" ref="S1731:S1794" si="166">(J1731/86400)+25569+(-5/24)</f>
        <v>42470.843819444439</v>
      </c>
      <c r="T1731" s="11">
        <f t="shared" ref="T1731:T1794" si="167">IF(F1731="live", "", (I1731/86400)+25569+(-5/24))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>
        <f t="shared" si="164"/>
        <v>0</v>
      </c>
      <c r="Q1732" t="str">
        <f t="shared" si="165"/>
        <v>music</v>
      </c>
      <c r="R1732" t="str">
        <f t="shared" si="163"/>
        <v>faith</v>
      </c>
      <c r="S1732" s="10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>
        <f t="shared" si="164"/>
        <v>0</v>
      </c>
      <c r="Q1733" t="str">
        <f t="shared" si="165"/>
        <v>music</v>
      </c>
      <c r="R1733" t="str">
        <f t="shared" si="163"/>
        <v>faith</v>
      </c>
      <c r="S1733" s="10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>
        <f t="shared" si="164"/>
        <v>0</v>
      </c>
      <c r="Q1734" t="str">
        <f t="shared" si="165"/>
        <v>music</v>
      </c>
      <c r="R1734" t="str">
        <f t="shared" si="163"/>
        <v>faith</v>
      </c>
      <c r="S1734" s="10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>
        <f t="shared" si="164"/>
        <v>0</v>
      </c>
      <c r="Q1735" t="str">
        <f t="shared" si="165"/>
        <v>music</v>
      </c>
      <c r="R1735" t="str">
        <f t="shared" si="163"/>
        <v>faith</v>
      </c>
      <c r="S1735" s="10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3"/>
        <v>faith</v>
      </c>
      <c r="S1736" s="10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4"/>
        <v>55</v>
      </c>
      <c r="Q1737" t="str">
        <f t="shared" si="165"/>
        <v>music</v>
      </c>
      <c r="R1737" t="str">
        <f t="shared" si="163"/>
        <v>faith</v>
      </c>
      <c r="S1737" s="10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3"/>
        <v>faith</v>
      </c>
      <c r="S1738" s="10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4"/>
        <v>56.66</v>
      </c>
      <c r="Q1739" t="str">
        <f t="shared" si="165"/>
        <v>music</v>
      </c>
      <c r="R1739" t="str">
        <f t="shared" si="163"/>
        <v>faith</v>
      </c>
      <c r="S1739" s="10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3"/>
        <v>faith</v>
      </c>
      <c r="S1740" s="10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4"/>
        <v>1</v>
      </c>
      <c r="Q1741" t="str">
        <f t="shared" si="165"/>
        <v>music</v>
      </c>
      <c r="R1741" t="str">
        <f t="shared" si="163"/>
        <v>faith</v>
      </c>
      <c r="S1741" s="10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>
        <f t="shared" si="164"/>
        <v>0</v>
      </c>
      <c r="Q1742" t="str">
        <f t="shared" si="165"/>
        <v>music</v>
      </c>
      <c r="R1742" t="str">
        <f t="shared" si="163"/>
        <v>faith</v>
      </c>
      <c r="S1742" s="10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4"/>
        <v>25.57</v>
      </c>
      <c r="Q1743" t="str">
        <f t="shared" si="165"/>
        <v>photography</v>
      </c>
      <c r="R1743" t="str">
        <f t="shared" si="163"/>
        <v>photobooks</v>
      </c>
      <c r="S1743" s="10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4"/>
        <v>63.97</v>
      </c>
      <c r="Q1744" t="str">
        <f t="shared" si="165"/>
        <v>photography</v>
      </c>
      <c r="R1744" t="str">
        <f t="shared" si="163"/>
        <v>photobooks</v>
      </c>
      <c r="S1744" s="10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4"/>
        <v>89.92</v>
      </c>
      <c r="Q1745" t="str">
        <f t="shared" si="165"/>
        <v>photography</v>
      </c>
      <c r="R1745" t="str">
        <f t="shared" si="163"/>
        <v>photobooks</v>
      </c>
      <c r="S1745" s="10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4"/>
        <v>93.07</v>
      </c>
      <c r="Q1746" t="str">
        <f t="shared" si="165"/>
        <v>photography</v>
      </c>
      <c r="R1746" t="str">
        <f t="shared" si="163"/>
        <v>photobooks</v>
      </c>
      <c r="S1746" s="10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4"/>
        <v>89.67</v>
      </c>
      <c r="Q1747" t="str">
        <f t="shared" si="165"/>
        <v>photography</v>
      </c>
      <c r="R1747" t="str">
        <f t="shared" si="163"/>
        <v>photobooks</v>
      </c>
      <c r="S1747" s="10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4"/>
        <v>207.61</v>
      </c>
      <c r="Q1748" t="str">
        <f t="shared" si="165"/>
        <v>photography</v>
      </c>
      <c r="R1748" t="str">
        <f t="shared" si="163"/>
        <v>photobooks</v>
      </c>
      <c r="S1748" s="10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4"/>
        <v>59.4</v>
      </c>
      <c r="Q1749" t="str">
        <f t="shared" si="165"/>
        <v>photography</v>
      </c>
      <c r="R1749" t="str">
        <f t="shared" si="163"/>
        <v>photobooks</v>
      </c>
      <c r="S1749" s="10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4"/>
        <v>358.97</v>
      </c>
      <c r="Q1750" t="str">
        <f t="shared" si="165"/>
        <v>photography</v>
      </c>
      <c r="R1750" t="str">
        <f t="shared" si="163"/>
        <v>photobooks</v>
      </c>
      <c r="S1750" s="10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4"/>
        <v>94.73</v>
      </c>
      <c r="Q1751" t="str">
        <f t="shared" si="165"/>
        <v>photography</v>
      </c>
      <c r="R1751" t="str">
        <f t="shared" si="163"/>
        <v>photobooks</v>
      </c>
      <c r="S1751" s="10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4"/>
        <v>80.64</v>
      </c>
      <c r="Q1752" t="str">
        <f t="shared" si="165"/>
        <v>photography</v>
      </c>
      <c r="R1752" t="str">
        <f t="shared" si="163"/>
        <v>photobooks</v>
      </c>
      <c r="S1752" s="10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4"/>
        <v>168.68</v>
      </c>
      <c r="Q1753" t="str">
        <f t="shared" si="165"/>
        <v>photography</v>
      </c>
      <c r="R1753" t="str">
        <f t="shared" si="163"/>
        <v>photobooks</v>
      </c>
      <c r="S1753" s="10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4"/>
        <v>34.68</v>
      </c>
      <c r="Q1754" t="str">
        <f t="shared" si="165"/>
        <v>photography</v>
      </c>
      <c r="R1754" t="str">
        <f t="shared" si="163"/>
        <v>photobooks</v>
      </c>
      <c r="S1754" s="10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4"/>
        <v>462.85</v>
      </c>
      <c r="Q1755" t="str">
        <f t="shared" si="165"/>
        <v>photography</v>
      </c>
      <c r="R1755" t="str">
        <f t="shared" si="163"/>
        <v>photobooks</v>
      </c>
      <c r="S1755" s="10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4"/>
        <v>104.38</v>
      </c>
      <c r="Q1756" t="str">
        <f t="shared" si="165"/>
        <v>photography</v>
      </c>
      <c r="R1756" t="str">
        <f t="shared" si="163"/>
        <v>photobooks</v>
      </c>
      <c r="S1756" s="10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4"/>
        <v>7.5</v>
      </c>
      <c r="Q1757" t="str">
        <f t="shared" si="165"/>
        <v>photography</v>
      </c>
      <c r="R1757" t="str">
        <f t="shared" si="163"/>
        <v>photobooks</v>
      </c>
      <c r="S1757" s="10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3"/>
        <v>photobooks</v>
      </c>
      <c r="S1758" s="10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4"/>
        <v>414.28</v>
      </c>
      <c r="Q1759" t="str">
        <f t="shared" si="165"/>
        <v>photography</v>
      </c>
      <c r="R1759" t="str">
        <f t="shared" si="163"/>
        <v>photobooks</v>
      </c>
      <c r="S1759" s="10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4"/>
        <v>42.48</v>
      </c>
      <c r="Q1760" t="str">
        <f t="shared" si="165"/>
        <v>photography</v>
      </c>
      <c r="R1760" t="str">
        <f t="shared" si="163"/>
        <v>photobooks</v>
      </c>
      <c r="S1760" s="10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4"/>
        <v>108.77</v>
      </c>
      <c r="Q1761" t="str">
        <f t="shared" si="165"/>
        <v>photography</v>
      </c>
      <c r="R1761" t="str">
        <f t="shared" si="163"/>
        <v>photobooks</v>
      </c>
      <c r="S1761" s="10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4"/>
        <v>81.09</v>
      </c>
      <c r="Q1762" t="str">
        <f t="shared" si="165"/>
        <v>photography</v>
      </c>
      <c r="R1762" t="str">
        <f t="shared" si="163"/>
        <v>photobooks</v>
      </c>
      <c r="S1762" s="10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4"/>
        <v>51.66</v>
      </c>
      <c r="Q1763" t="str">
        <f t="shared" si="165"/>
        <v>photography</v>
      </c>
      <c r="R1763" t="str">
        <f t="shared" si="163"/>
        <v>photobooks</v>
      </c>
      <c r="S1763" s="10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3"/>
        <v>photobooks</v>
      </c>
      <c r="S1764" s="10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4"/>
        <v>103.63</v>
      </c>
      <c r="Q1765" t="str">
        <f t="shared" si="165"/>
        <v>photography</v>
      </c>
      <c r="R1765" t="str">
        <f t="shared" si="163"/>
        <v>photobooks</v>
      </c>
      <c r="S1765" s="10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4"/>
        <v>55.28</v>
      </c>
      <c r="Q1766" t="str">
        <f t="shared" si="165"/>
        <v>photography</v>
      </c>
      <c r="R1766" t="str">
        <f t="shared" si="163"/>
        <v>photobooks</v>
      </c>
      <c r="S1766" s="10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4"/>
        <v>72.16</v>
      </c>
      <c r="Q1767" t="str">
        <f t="shared" si="165"/>
        <v>photography</v>
      </c>
      <c r="R1767" t="str">
        <f t="shared" si="163"/>
        <v>photobooks</v>
      </c>
      <c r="S1767" s="10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4"/>
        <v>0</v>
      </c>
      <c r="Q1768" t="str">
        <f t="shared" si="165"/>
        <v>photography</v>
      </c>
      <c r="R1768" t="str">
        <f t="shared" si="163"/>
        <v>photobooks</v>
      </c>
      <c r="S1768" s="10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4"/>
        <v>58.61</v>
      </c>
      <c r="Q1769" t="str">
        <f t="shared" si="165"/>
        <v>photography</v>
      </c>
      <c r="R1769" t="str">
        <f t="shared" si="163"/>
        <v>photobooks</v>
      </c>
      <c r="S1769" s="10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4"/>
        <v>12.46</v>
      </c>
      <c r="Q1770" t="str">
        <f t="shared" si="165"/>
        <v>photography</v>
      </c>
      <c r="R1770" t="str">
        <f t="shared" si="163"/>
        <v>photobooks</v>
      </c>
      <c r="S1770" s="10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4"/>
        <v>49.13</v>
      </c>
      <c r="Q1771" t="str">
        <f t="shared" si="165"/>
        <v>photography</v>
      </c>
      <c r="R1771" t="str">
        <f t="shared" si="163"/>
        <v>photobooks</v>
      </c>
      <c r="S1771" s="10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3"/>
        <v>photobooks</v>
      </c>
      <c r="S1772" s="10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3"/>
        <v>photobooks</v>
      </c>
      <c r="S1773" s="10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4"/>
        <v>45.15</v>
      </c>
      <c r="Q1774" t="str">
        <f t="shared" si="165"/>
        <v>photography</v>
      </c>
      <c r="R1774" t="str">
        <f t="shared" si="163"/>
        <v>photobooks</v>
      </c>
      <c r="S1774" s="10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4"/>
        <v>98.78</v>
      </c>
      <c r="Q1775" t="str">
        <f t="shared" si="165"/>
        <v>photography</v>
      </c>
      <c r="R1775" t="str">
        <f t="shared" si="163"/>
        <v>photobooks</v>
      </c>
      <c r="S1775" s="10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4"/>
        <v>88.3</v>
      </c>
      <c r="Q1776" t="str">
        <f t="shared" si="165"/>
        <v>photography</v>
      </c>
      <c r="R1776" t="str">
        <f t="shared" si="163"/>
        <v>photobooks</v>
      </c>
      <c r="S1776" s="10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4"/>
        <v>170.62</v>
      </c>
      <c r="Q1777" t="str">
        <f t="shared" si="165"/>
        <v>photography</v>
      </c>
      <c r="R1777" t="str">
        <f t="shared" si="163"/>
        <v>photobooks</v>
      </c>
      <c r="S1777" s="10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3"/>
        <v>photobooks</v>
      </c>
      <c r="S1778" s="10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3"/>
        <v>photobooks</v>
      </c>
      <c r="S1779" s="10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4"/>
        <v>66.33</v>
      </c>
      <c r="Q1780" t="str">
        <f t="shared" si="165"/>
        <v>photography</v>
      </c>
      <c r="R1780" t="str">
        <f t="shared" si="163"/>
        <v>photobooks</v>
      </c>
      <c r="S1780" s="10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4"/>
        <v>104.89</v>
      </c>
      <c r="Q1781" t="str">
        <f t="shared" si="165"/>
        <v>photography</v>
      </c>
      <c r="R1781" t="str">
        <f t="shared" si="163"/>
        <v>photobooks</v>
      </c>
      <c r="S1781" s="10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4"/>
        <v>78.44</v>
      </c>
      <c r="Q1782" t="str">
        <f t="shared" si="165"/>
        <v>photography</v>
      </c>
      <c r="R1782" t="str">
        <f t="shared" si="163"/>
        <v>photobooks</v>
      </c>
      <c r="S1782" s="10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4"/>
        <v>59.04</v>
      </c>
      <c r="Q1783" t="str">
        <f t="shared" si="165"/>
        <v>photography</v>
      </c>
      <c r="R1783" t="str">
        <f t="shared" si="163"/>
        <v>photobooks</v>
      </c>
      <c r="S1783" s="10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4"/>
        <v>71.34</v>
      </c>
      <c r="Q1784" t="str">
        <f t="shared" si="165"/>
        <v>photography</v>
      </c>
      <c r="R1784" t="str">
        <f t="shared" si="163"/>
        <v>photobooks</v>
      </c>
      <c r="S1784" s="10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4"/>
        <v>51.22</v>
      </c>
      <c r="Q1785" t="str">
        <f t="shared" si="165"/>
        <v>photography</v>
      </c>
      <c r="R1785" t="str">
        <f t="shared" si="163"/>
        <v>photobooks</v>
      </c>
      <c r="S1785" s="10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4"/>
        <v>60.24</v>
      </c>
      <c r="Q1786" t="str">
        <f t="shared" si="165"/>
        <v>photography</v>
      </c>
      <c r="R1786" t="str">
        <f t="shared" si="163"/>
        <v>photobooks</v>
      </c>
      <c r="S1786" s="10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4"/>
        <v>44.93</v>
      </c>
      <c r="Q1787" t="str">
        <f t="shared" si="165"/>
        <v>photography</v>
      </c>
      <c r="R1787" t="str">
        <f t="shared" si="163"/>
        <v>photobooks</v>
      </c>
      <c r="S1787" s="10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4"/>
        <v>31.2</v>
      </c>
      <c r="Q1788" t="str">
        <f t="shared" si="165"/>
        <v>photography</v>
      </c>
      <c r="R1788" t="str">
        <f t="shared" si="163"/>
        <v>photobooks</v>
      </c>
      <c r="S1788" s="10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4"/>
        <v>63.87</v>
      </c>
      <c r="Q1789" t="str">
        <f t="shared" si="165"/>
        <v>photography</v>
      </c>
      <c r="R1789" t="str">
        <f t="shared" si="163"/>
        <v>photobooks</v>
      </c>
      <c r="S1789" s="10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3"/>
        <v>photobooks</v>
      </c>
      <c r="S1790" s="10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3"/>
        <v>photobooks</v>
      </c>
      <c r="S1791" s="10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4"/>
        <v>109.06</v>
      </c>
      <c r="Q1792" t="str">
        <f t="shared" si="165"/>
        <v>photography</v>
      </c>
      <c r="R1792" t="str">
        <f t="shared" si="163"/>
        <v>photobooks</v>
      </c>
      <c r="S1792" s="10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3"/>
        <v>photobooks</v>
      </c>
      <c r="S1793" s="10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68">E1794/D1794</f>
        <v>0.61124000000000001</v>
      </c>
      <c r="P1794" s="6">
        <f t="shared" si="164"/>
        <v>109.93</v>
      </c>
      <c r="Q1794" t="str">
        <f t="shared" si="165"/>
        <v>photography</v>
      </c>
      <c r="R1794" t="str">
        <f t="shared" ref="R1794:R1857" si="169">RIGHT(N1794,LEN(N1794)-FIND("/",N1794,1))</f>
        <v>photobooks</v>
      </c>
      <c r="S1794" s="10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8"/>
        <v>1.3333333333333334E-2</v>
      </c>
      <c r="P1795" s="6">
        <f t="shared" ref="P1795:P1858" si="170">IF(E1795&gt;0, ROUNDDOWN(E1795/L1795, 2),0)</f>
        <v>20</v>
      </c>
      <c r="Q1795" t="str">
        <f t="shared" ref="Q1795:Q1858" si="171">LEFT(N1795,FIND("/",N1795,1)-1)</f>
        <v>photography</v>
      </c>
      <c r="R1795" t="str">
        <f t="shared" si="169"/>
        <v>photobooks</v>
      </c>
      <c r="S1795" s="10">
        <f t="shared" ref="S1795:S1858" si="172">(J1795/86400)+25569+(-5/24)</f>
        <v>41940.683333333327</v>
      </c>
      <c r="T1795" s="11">
        <f t="shared" ref="T1795:T1858" si="173">IF(F1795="live", "", (I1795/86400)+25569+(-5/24))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70"/>
        <v>55.38</v>
      </c>
      <c r="Q1796" t="str">
        <f t="shared" si="171"/>
        <v>photography</v>
      </c>
      <c r="R1796" t="str">
        <f t="shared" si="169"/>
        <v>photobooks</v>
      </c>
      <c r="S1796" s="10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70"/>
        <v>133.9</v>
      </c>
      <c r="Q1797" t="str">
        <f t="shared" si="171"/>
        <v>photography</v>
      </c>
      <c r="R1797" t="str">
        <f t="shared" si="169"/>
        <v>photobooks</v>
      </c>
      <c r="S1797" s="10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70"/>
        <v>48.72</v>
      </c>
      <c r="Q1798" t="str">
        <f t="shared" si="171"/>
        <v>photography</v>
      </c>
      <c r="R1798" t="str">
        <f t="shared" si="169"/>
        <v>photobooks</v>
      </c>
      <c r="S1798" s="10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69"/>
        <v>photobooks</v>
      </c>
      <c r="S1799" s="10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70"/>
        <v>58.97</v>
      </c>
      <c r="Q1800" t="str">
        <f t="shared" si="171"/>
        <v>photography</v>
      </c>
      <c r="R1800" t="str">
        <f t="shared" si="169"/>
        <v>photobooks</v>
      </c>
      <c r="S1800" s="10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70"/>
        <v>11.63</v>
      </c>
      <c r="Q1801" t="str">
        <f t="shared" si="171"/>
        <v>photography</v>
      </c>
      <c r="R1801" t="str">
        <f t="shared" si="169"/>
        <v>photobooks</v>
      </c>
      <c r="S1801" s="10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70"/>
        <v>83.71</v>
      </c>
      <c r="Q1802" t="str">
        <f t="shared" si="171"/>
        <v>photography</v>
      </c>
      <c r="R1802" t="str">
        <f t="shared" si="169"/>
        <v>photobooks</v>
      </c>
      <c r="S1802" s="10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70"/>
        <v>63.64</v>
      </c>
      <c r="Q1803" t="str">
        <f t="shared" si="171"/>
        <v>photography</v>
      </c>
      <c r="R1803" t="str">
        <f t="shared" si="169"/>
        <v>photobooks</v>
      </c>
      <c r="S1803" s="10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70"/>
        <v>94.27</v>
      </c>
      <c r="Q1804" t="str">
        <f t="shared" si="171"/>
        <v>photography</v>
      </c>
      <c r="R1804" t="str">
        <f t="shared" si="169"/>
        <v>photobooks</v>
      </c>
      <c r="S1804" s="10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70"/>
        <v>71.86</v>
      </c>
      <c r="Q1805" t="str">
        <f t="shared" si="171"/>
        <v>photography</v>
      </c>
      <c r="R1805" t="str">
        <f t="shared" si="169"/>
        <v>photobooks</v>
      </c>
      <c r="S1805" s="10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70"/>
        <v>104.84</v>
      </c>
      <c r="Q1806" t="str">
        <f t="shared" si="171"/>
        <v>photography</v>
      </c>
      <c r="R1806" t="str">
        <f t="shared" si="169"/>
        <v>photobooks</v>
      </c>
      <c r="S1806" s="10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70"/>
        <v>67.13</v>
      </c>
      <c r="Q1807" t="str">
        <f t="shared" si="171"/>
        <v>photography</v>
      </c>
      <c r="R1807" t="str">
        <f t="shared" si="169"/>
        <v>photobooks</v>
      </c>
      <c r="S1807" s="10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70"/>
        <v>73.87</v>
      </c>
      <c r="Q1808" t="str">
        <f t="shared" si="171"/>
        <v>photography</v>
      </c>
      <c r="R1808" t="str">
        <f t="shared" si="169"/>
        <v>photobooks</v>
      </c>
      <c r="S1808" s="10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70"/>
        <v>69.12</v>
      </c>
      <c r="Q1809" t="str">
        <f t="shared" si="171"/>
        <v>photography</v>
      </c>
      <c r="R1809" t="str">
        <f t="shared" si="169"/>
        <v>photobooks</v>
      </c>
      <c r="S1809" s="10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70"/>
        <v>120.77</v>
      </c>
      <c r="Q1810" t="str">
        <f t="shared" si="171"/>
        <v>photography</v>
      </c>
      <c r="R1810" t="str">
        <f t="shared" si="169"/>
        <v>photobooks</v>
      </c>
      <c r="S1810" s="10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70"/>
        <v>42.22</v>
      </c>
      <c r="Q1811" t="str">
        <f t="shared" si="171"/>
        <v>photography</v>
      </c>
      <c r="R1811" t="str">
        <f t="shared" si="169"/>
        <v>photobooks</v>
      </c>
      <c r="S1811" s="10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69"/>
        <v>photobooks</v>
      </c>
      <c r="S1812" s="10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70"/>
        <v>1.53</v>
      </c>
      <c r="Q1813" t="str">
        <f t="shared" si="171"/>
        <v>photography</v>
      </c>
      <c r="R1813" t="str">
        <f t="shared" si="169"/>
        <v>photobooks</v>
      </c>
      <c r="S1813" s="10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70"/>
        <v>37.6</v>
      </c>
      <c r="Q1814" t="str">
        <f t="shared" si="171"/>
        <v>photography</v>
      </c>
      <c r="R1814" t="str">
        <f t="shared" si="169"/>
        <v>photobooks</v>
      </c>
      <c r="S1814" s="10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>
        <f t="shared" si="170"/>
        <v>0</v>
      </c>
      <c r="Q1815" t="str">
        <f t="shared" si="171"/>
        <v>photography</v>
      </c>
      <c r="R1815" t="str">
        <f t="shared" si="169"/>
        <v>photobooks</v>
      </c>
      <c r="S1815" s="10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70"/>
        <v>42.15</v>
      </c>
      <c r="Q1816" t="str">
        <f t="shared" si="171"/>
        <v>photography</v>
      </c>
      <c r="R1816" t="str">
        <f t="shared" si="169"/>
        <v>photobooks</v>
      </c>
      <c r="S1816" s="10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>
        <f t="shared" si="170"/>
        <v>0</v>
      </c>
      <c r="Q1817" t="str">
        <f t="shared" si="171"/>
        <v>photography</v>
      </c>
      <c r="R1817" t="str">
        <f t="shared" si="169"/>
        <v>photobooks</v>
      </c>
      <c r="S1817" s="10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70"/>
        <v>84.83</v>
      </c>
      <c r="Q1818" t="str">
        <f t="shared" si="171"/>
        <v>photography</v>
      </c>
      <c r="R1818" t="str">
        <f t="shared" si="169"/>
        <v>photobooks</v>
      </c>
      <c r="S1818" s="10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69"/>
        <v>photobooks</v>
      </c>
      <c r="S1819" s="10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>
        <f t="shared" si="170"/>
        <v>0</v>
      </c>
      <c r="Q1820" t="str">
        <f t="shared" si="171"/>
        <v>photography</v>
      </c>
      <c r="R1820" t="str">
        <f t="shared" si="169"/>
        <v>photobooks</v>
      </c>
      <c r="S1820" s="10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69"/>
        <v>photobooks</v>
      </c>
      <c r="S1821" s="10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70"/>
        <v>213.37</v>
      </c>
      <c r="Q1822" t="str">
        <f t="shared" si="171"/>
        <v>photography</v>
      </c>
      <c r="R1822" t="str">
        <f t="shared" si="169"/>
        <v>photobooks</v>
      </c>
      <c r="S1822" s="10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70"/>
        <v>59.16</v>
      </c>
      <c r="Q1823" t="str">
        <f t="shared" si="171"/>
        <v>music</v>
      </c>
      <c r="R1823" t="str">
        <f t="shared" si="169"/>
        <v>rock</v>
      </c>
      <c r="S1823" s="10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70"/>
        <v>27.27</v>
      </c>
      <c r="Q1824" t="str">
        <f t="shared" si="171"/>
        <v>music</v>
      </c>
      <c r="R1824" t="str">
        <f t="shared" si="169"/>
        <v>rock</v>
      </c>
      <c r="S1824" s="10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70"/>
        <v>24.57</v>
      </c>
      <c r="Q1825" t="str">
        <f t="shared" si="171"/>
        <v>music</v>
      </c>
      <c r="R1825" t="str">
        <f t="shared" si="169"/>
        <v>rock</v>
      </c>
      <c r="S1825" s="10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69"/>
        <v>rock</v>
      </c>
      <c r="S1826" s="10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70"/>
        <v>42.02</v>
      </c>
      <c r="Q1827" t="str">
        <f t="shared" si="171"/>
        <v>music</v>
      </c>
      <c r="R1827" t="str">
        <f t="shared" si="169"/>
        <v>rock</v>
      </c>
      <c r="S1827" s="10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70"/>
        <v>53.15</v>
      </c>
      <c r="Q1828" t="str">
        <f t="shared" si="171"/>
        <v>music</v>
      </c>
      <c r="R1828" t="str">
        <f t="shared" si="169"/>
        <v>rock</v>
      </c>
      <c r="S1828" s="10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70"/>
        <v>83.88</v>
      </c>
      <c r="Q1829" t="str">
        <f t="shared" si="171"/>
        <v>music</v>
      </c>
      <c r="R1829" t="str">
        <f t="shared" si="169"/>
        <v>rock</v>
      </c>
      <c r="S1829" s="10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70"/>
        <v>417.33</v>
      </c>
      <c r="Q1830" t="str">
        <f t="shared" si="171"/>
        <v>music</v>
      </c>
      <c r="R1830" t="str">
        <f t="shared" si="169"/>
        <v>rock</v>
      </c>
      <c r="S1830" s="10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70"/>
        <v>75.760000000000005</v>
      </c>
      <c r="Q1831" t="str">
        <f t="shared" si="171"/>
        <v>music</v>
      </c>
      <c r="R1831" t="str">
        <f t="shared" si="169"/>
        <v>rock</v>
      </c>
      <c r="S1831" s="10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70"/>
        <v>67.38</v>
      </c>
      <c r="Q1832" t="str">
        <f t="shared" si="171"/>
        <v>music</v>
      </c>
      <c r="R1832" t="str">
        <f t="shared" si="169"/>
        <v>rock</v>
      </c>
      <c r="S1832" s="10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70"/>
        <v>73.569999999999993</v>
      </c>
      <c r="Q1833" t="str">
        <f t="shared" si="171"/>
        <v>music</v>
      </c>
      <c r="R1833" t="str">
        <f t="shared" si="169"/>
        <v>rock</v>
      </c>
      <c r="S1833" s="10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69"/>
        <v>rock</v>
      </c>
      <c r="S1834" s="10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70"/>
        <v>42</v>
      </c>
      <c r="Q1835" t="str">
        <f t="shared" si="171"/>
        <v>music</v>
      </c>
      <c r="R1835" t="str">
        <f t="shared" si="169"/>
        <v>rock</v>
      </c>
      <c r="S1835" s="10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70"/>
        <v>131.16</v>
      </c>
      <c r="Q1836" t="str">
        <f t="shared" si="171"/>
        <v>music</v>
      </c>
      <c r="R1836" t="str">
        <f t="shared" si="169"/>
        <v>rock</v>
      </c>
      <c r="S1836" s="10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70"/>
        <v>47.27</v>
      </c>
      <c r="Q1837" t="str">
        <f t="shared" si="171"/>
        <v>music</v>
      </c>
      <c r="R1837" t="str">
        <f t="shared" si="169"/>
        <v>rock</v>
      </c>
      <c r="S1837" s="10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70"/>
        <v>182.12</v>
      </c>
      <c r="Q1838" t="str">
        <f t="shared" si="171"/>
        <v>music</v>
      </c>
      <c r="R1838" t="str">
        <f t="shared" si="169"/>
        <v>rock</v>
      </c>
      <c r="S1838" s="10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70"/>
        <v>61.36</v>
      </c>
      <c r="Q1839" t="str">
        <f t="shared" si="171"/>
        <v>music</v>
      </c>
      <c r="R1839" t="str">
        <f t="shared" si="169"/>
        <v>rock</v>
      </c>
      <c r="S1839" s="10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70"/>
        <v>35.76</v>
      </c>
      <c r="Q1840" t="str">
        <f t="shared" si="171"/>
        <v>music</v>
      </c>
      <c r="R1840" t="str">
        <f t="shared" si="169"/>
        <v>rock</v>
      </c>
      <c r="S1840" s="10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70"/>
        <v>45.62</v>
      </c>
      <c r="Q1841" t="str">
        <f t="shared" si="171"/>
        <v>music</v>
      </c>
      <c r="R1841" t="str">
        <f t="shared" si="169"/>
        <v>rock</v>
      </c>
      <c r="S1841" s="10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70"/>
        <v>75.38</v>
      </c>
      <c r="Q1842" t="str">
        <f t="shared" si="171"/>
        <v>music</v>
      </c>
      <c r="R1842" t="str">
        <f t="shared" si="169"/>
        <v>rock</v>
      </c>
      <c r="S1842" s="10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70"/>
        <v>50.87</v>
      </c>
      <c r="Q1843" t="str">
        <f t="shared" si="171"/>
        <v>music</v>
      </c>
      <c r="R1843" t="str">
        <f t="shared" si="169"/>
        <v>rock</v>
      </c>
      <c r="S1843" s="10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70"/>
        <v>119.28</v>
      </c>
      <c r="Q1844" t="str">
        <f t="shared" si="171"/>
        <v>music</v>
      </c>
      <c r="R1844" t="str">
        <f t="shared" si="169"/>
        <v>rock</v>
      </c>
      <c r="S1844" s="10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70"/>
        <v>92.54</v>
      </c>
      <c r="Q1845" t="str">
        <f t="shared" si="171"/>
        <v>music</v>
      </c>
      <c r="R1845" t="str">
        <f t="shared" si="169"/>
        <v>rock</v>
      </c>
      <c r="S1845" s="10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70"/>
        <v>76.05</v>
      </c>
      <c r="Q1846" t="str">
        <f t="shared" si="171"/>
        <v>music</v>
      </c>
      <c r="R1846" t="str">
        <f t="shared" si="169"/>
        <v>rock</v>
      </c>
      <c r="S1846" s="10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70"/>
        <v>52.63</v>
      </c>
      <c r="Q1847" t="str">
        <f t="shared" si="171"/>
        <v>music</v>
      </c>
      <c r="R1847" t="str">
        <f t="shared" si="169"/>
        <v>rock</v>
      </c>
      <c r="S1847" s="10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70"/>
        <v>98.99</v>
      </c>
      <c r="Q1848" t="str">
        <f t="shared" si="171"/>
        <v>music</v>
      </c>
      <c r="R1848" t="str">
        <f t="shared" si="169"/>
        <v>rock</v>
      </c>
      <c r="S1848" s="10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70"/>
        <v>79.52</v>
      </c>
      <c r="Q1849" t="str">
        <f t="shared" si="171"/>
        <v>music</v>
      </c>
      <c r="R1849" t="str">
        <f t="shared" si="169"/>
        <v>rock</v>
      </c>
      <c r="S1849" s="10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70"/>
        <v>134.19999999999999</v>
      </c>
      <c r="Q1850" t="str">
        <f t="shared" si="171"/>
        <v>music</v>
      </c>
      <c r="R1850" t="str">
        <f t="shared" si="169"/>
        <v>rock</v>
      </c>
      <c r="S1850" s="10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70"/>
        <v>37.619999999999997</v>
      </c>
      <c r="Q1851" t="str">
        <f t="shared" si="171"/>
        <v>music</v>
      </c>
      <c r="R1851" t="str">
        <f t="shared" si="169"/>
        <v>rock</v>
      </c>
      <c r="S1851" s="10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70"/>
        <v>51.04</v>
      </c>
      <c r="Q1852" t="str">
        <f t="shared" si="171"/>
        <v>music</v>
      </c>
      <c r="R1852" t="str">
        <f t="shared" si="169"/>
        <v>rock</v>
      </c>
      <c r="S1852" s="10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70"/>
        <v>50.03</v>
      </c>
      <c r="Q1853" t="str">
        <f t="shared" si="171"/>
        <v>music</v>
      </c>
      <c r="R1853" t="str">
        <f t="shared" si="169"/>
        <v>rock</v>
      </c>
      <c r="S1853" s="10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70"/>
        <v>133.93</v>
      </c>
      <c r="Q1854" t="str">
        <f t="shared" si="171"/>
        <v>music</v>
      </c>
      <c r="R1854" t="str">
        <f t="shared" si="169"/>
        <v>rock</v>
      </c>
      <c r="S1854" s="10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70"/>
        <v>58.21</v>
      </c>
      <c r="Q1855" t="str">
        <f t="shared" si="171"/>
        <v>music</v>
      </c>
      <c r="R1855" t="str">
        <f t="shared" si="169"/>
        <v>rock</v>
      </c>
      <c r="S1855" s="10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70"/>
        <v>88.03</v>
      </c>
      <c r="Q1856" t="str">
        <f t="shared" si="171"/>
        <v>music</v>
      </c>
      <c r="R1856" t="str">
        <f t="shared" si="169"/>
        <v>rock</v>
      </c>
      <c r="S1856" s="10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70"/>
        <v>70.569999999999993</v>
      </c>
      <c r="Q1857" t="str">
        <f t="shared" si="171"/>
        <v>music</v>
      </c>
      <c r="R1857" t="str">
        <f t="shared" si="169"/>
        <v>rock</v>
      </c>
      <c r="S1857" s="10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74">E1858/D1858</f>
        <v>1.0125</v>
      </c>
      <c r="P1858" s="6">
        <f t="shared" si="170"/>
        <v>53.28</v>
      </c>
      <c r="Q1858" t="str">
        <f t="shared" si="171"/>
        <v>music</v>
      </c>
      <c r="R1858" t="str">
        <f t="shared" ref="R1858:R1921" si="175">RIGHT(N1858,LEN(N1858)-FIND("/",N1858,1))</f>
        <v>rock</v>
      </c>
      <c r="S1858" s="10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4"/>
        <v>1</v>
      </c>
      <c r="P1859" s="6">
        <f t="shared" ref="P1859:P1922" si="176">IF(E1859&gt;0, ROUNDDOWN(E1859/L1859, 2),0)</f>
        <v>136.36000000000001</v>
      </c>
      <c r="Q1859" t="str">
        <f t="shared" ref="Q1859:Q1922" si="177">LEFT(N1859,FIND("/",N1859,1)-1)</f>
        <v>music</v>
      </c>
      <c r="R1859" t="str">
        <f t="shared" si="175"/>
        <v>rock</v>
      </c>
      <c r="S1859" s="10">
        <f t="shared" ref="S1859:S1922" si="178">(J1859/86400)+25569+(-5/24)</f>
        <v>41864.560335648144</v>
      </c>
      <c r="T1859" s="11">
        <f t="shared" ref="T1859:T1922" si="179">IF(F1859="live", "", (I1859/86400)+25569+(-5/24))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6"/>
        <v>40.54</v>
      </c>
      <c r="Q1860" t="str">
        <f t="shared" si="177"/>
        <v>music</v>
      </c>
      <c r="R1860" t="str">
        <f t="shared" si="175"/>
        <v>rock</v>
      </c>
      <c r="S1860" s="10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6"/>
        <v>70.62</v>
      </c>
      <c r="Q1861" t="str">
        <f t="shared" si="177"/>
        <v>music</v>
      </c>
      <c r="R1861" t="str">
        <f t="shared" si="175"/>
        <v>rock</v>
      </c>
      <c r="S1861" s="10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6"/>
        <v>52.68</v>
      </c>
      <c r="Q1862" t="str">
        <f t="shared" si="177"/>
        <v>music</v>
      </c>
      <c r="R1862" t="str">
        <f t="shared" si="175"/>
        <v>rock</v>
      </c>
      <c r="S1862" s="10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>
        <f t="shared" si="176"/>
        <v>0</v>
      </c>
      <c r="Q1863" t="str">
        <f t="shared" si="177"/>
        <v>games</v>
      </c>
      <c r="R1863" t="str">
        <f t="shared" si="175"/>
        <v>mobile games</v>
      </c>
      <c r="S1863" s="10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6"/>
        <v>90.93</v>
      </c>
      <c r="Q1864" t="str">
        <f t="shared" si="177"/>
        <v>games</v>
      </c>
      <c r="R1864" t="str">
        <f t="shared" si="175"/>
        <v>mobile games</v>
      </c>
      <c r="S1864" s="10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5"/>
        <v>mobile games</v>
      </c>
      <c r="S1865" s="10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6"/>
        <v>58.08</v>
      </c>
      <c r="Q1866" t="str">
        <f t="shared" si="177"/>
        <v>games</v>
      </c>
      <c r="R1866" t="str">
        <f t="shared" si="175"/>
        <v>mobile games</v>
      </c>
      <c r="S1866" s="10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5"/>
        <v>mobile games</v>
      </c>
      <c r="S1867" s="10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5"/>
        <v>mobile games</v>
      </c>
      <c r="S1868" s="10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5"/>
        <v>mobile games</v>
      </c>
      <c r="S1869" s="10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6"/>
        <v>71.58</v>
      </c>
      <c r="Q1870" t="str">
        <f t="shared" si="177"/>
        <v>games</v>
      </c>
      <c r="R1870" t="str">
        <f t="shared" si="175"/>
        <v>mobile games</v>
      </c>
      <c r="S1870" s="10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>
        <f t="shared" si="176"/>
        <v>0</v>
      </c>
      <c r="Q1871" t="str">
        <f t="shared" si="177"/>
        <v>games</v>
      </c>
      <c r="R1871" t="str">
        <f t="shared" si="175"/>
        <v>mobile games</v>
      </c>
      <c r="S1871" s="10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6"/>
        <v>32.81</v>
      </c>
      <c r="Q1872" t="str">
        <f t="shared" si="177"/>
        <v>games</v>
      </c>
      <c r="R1872" t="str">
        <f t="shared" si="175"/>
        <v>mobile games</v>
      </c>
      <c r="S1872" s="10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6"/>
        <v>49.11</v>
      </c>
      <c r="Q1873" t="str">
        <f t="shared" si="177"/>
        <v>games</v>
      </c>
      <c r="R1873" t="str">
        <f t="shared" si="175"/>
        <v>mobile games</v>
      </c>
      <c r="S1873" s="10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6"/>
        <v>16.3</v>
      </c>
      <c r="Q1874" t="str">
        <f t="shared" si="177"/>
        <v>games</v>
      </c>
      <c r="R1874" t="str">
        <f t="shared" si="175"/>
        <v>mobile games</v>
      </c>
      <c r="S1874" s="10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5"/>
        <v>mobile games</v>
      </c>
      <c r="S1875" s="10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5"/>
        <v>mobile games</v>
      </c>
      <c r="S1876" s="10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5"/>
        <v>mobile games</v>
      </c>
      <c r="S1877" s="10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>
        <f t="shared" si="176"/>
        <v>0</v>
      </c>
      <c r="Q1878" t="str">
        <f t="shared" si="177"/>
        <v>games</v>
      </c>
      <c r="R1878" t="str">
        <f t="shared" si="175"/>
        <v>mobile games</v>
      </c>
      <c r="S1878" s="10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>
        <f t="shared" si="176"/>
        <v>0</v>
      </c>
      <c r="Q1879" t="str">
        <f t="shared" si="177"/>
        <v>games</v>
      </c>
      <c r="R1879" t="str">
        <f t="shared" si="175"/>
        <v>mobile games</v>
      </c>
      <c r="S1879" s="10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>
        <f t="shared" si="176"/>
        <v>0</v>
      </c>
      <c r="Q1880" t="str">
        <f t="shared" si="177"/>
        <v>games</v>
      </c>
      <c r="R1880" t="str">
        <f t="shared" si="175"/>
        <v>mobile games</v>
      </c>
      <c r="S1880" s="10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5"/>
        <v>mobile games</v>
      </c>
      <c r="S1881" s="10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6"/>
        <v>41.83</v>
      </c>
      <c r="Q1882" t="str">
        <f t="shared" si="177"/>
        <v>games</v>
      </c>
      <c r="R1882" t="str">
        <f t="shared" si="175"/>
        <v>mobile games</v>
      </c>
      <c r="S1882" s="10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6"/>
        <v>49.33</v>
      </c>
      <c r="Q1883" t="str">
        <f t="shared" si="177"/>
        <v>music</v>
      </c>
      <c r="R1883" t="str">
        <f t="shared" si="175"/>
        <v>indie rock</v>
      </c>
      <c r="S1883" s="10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6"/>
        <v>41.72</v>
      </c>
      <c r="Q1884" t="str">
        <f t="shared" si="177"/>
        <v>music</v>
      </c>
      <c r="R1884" t="str">
        <f t="shared" si="175"/>
        <v>indie rock</v>
      </c>
      <c r="S1884" s="10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6"/>
        <v>32.71</v>
      </c>
      <c r="Q1885" t="str">
        <f t="shared" si="177"/>
        <v>music</v>
      </c>
      <c r="R1885" t="str">
        <f t="shared" si="175"/>
        <v>indie rock</v>
      </c>
      <c r="S1885" s="10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6"/>
        <v>51.96</v>
      </c>
      <c r="Q1886" t="str">
        <f t="shared" si="177"/>
        <v>music</v>
      </c>
      <c r="R1886" t="str">
        <f t="shared" si="175"/>
        <v>indie rock</v>
      </c>
      <c r="S1886" s="10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6"/>
        <v>50.68</v>
      </c>
      <c r="Q1887" t="str">
        <f t="shared" si="177"/>
        <v>music</v>
      </c>
      <c r="R1887" t="str">
        <f t="shared" si="175"/>
        <v>indie rock</v>
      </c>
      <c r="S1887" s="10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6"/>
        <v>42.24</v>
      </c>
      <c r="Q1888" t="str">
        <f t="shared" si="177"/>
        <v>music</v>
      </c>
      <c r="R1888" t="str">
        <f t="shared" si="175"/>
        <v>indie rock</v>
      </c>
      <c r="S1888" s="10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6"/>
        <v>416.87</v>
      </c>
      <c r="Q1889" t="str">
        <f t="shared" si="177"/>
        <v>music</v>
      </c>
      <c r="R1889" t="str">
        <f t="shared" si="175"/>
        <v>indie rock</v>
      </c>
      <c r="S1889" s="10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6"/>
        <v>46.65</v>
      </c>
      <c r="Q1890" t="str">
        <f t="shared" si="177"/>
        <v>music</v>
      </c>
      <c r="R1890" t="str">
        <f t="shared" si="175"/>
        <v>indie rock</v>
      </c>
      <c r="S1890" s="10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6"/>
        <v>48.45</v>
      </c>
      <c r="Q1891" t="str">
        <f t="shared" si="177"/>
        <v>music</v>
      </c>
      <c r="R1891" t="str">
        <f t="shared" si="175"/>
        <v>indie rock</v>
      </c>
      <c r="S1891" s="10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6"/>
        <v>70.52</v>
      </c>
      <c r="Q1892" t="str">
        <f t="shared" si="177"/>
        <v>music</v>
      </c>
      <c r="R1892" t="str">
        <f t="shared" si="175"/>
        <v>indie rock</v>
      </c>
      <c r="S1892" s="10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6"/>
        <v>87.95</v>
      </c>
      <c r="Q1893" t="str">
        <f t="shared" si="177"/>
        <v>music</v>
      </c>
      <c r="R1893" t="str">
        <f t="shared" si="175"/>
        <v>indie rock</v>
      </c>
      <c r="S1893" s="10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6"/>
        <v>26.26</v>
      </c>
      <c r="Q1894" t="str">
        <f t="shared" si="177"/>
        <v>music</v>
      </c>
      <c r="R1894" t="str">
        <f t="shared" si="175"/>
        <v>indie rock</v>
      </c>
      <c r="S1894" s="10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6"/>
        <v>57.77</v>
      </c>
      <c r="Q1895" t="str">
        <f t="shared" si="177"/>
        <v>music</v>
      </c>
      <c r="R1895" t="str">
        <f t="shared" si="175"/>
        <v>indie rock</v>
      </c>
      <c r="S1895" s="10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6"/>
        <v>57.25</v>
      </c>
      <c r="Q1896" t="str">
        <f t="shared" si="177"/>
        <v>music</v>
      </c>
      <c r="R1896" t="str">
        <f t="shared" si="175"/>
        <v>indie rock</v>
      </c>
      <c r="S1896" s="10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6"/>
        <v>196.34</v>
      </c>
      <c r="Q1897" t="str">
        <f t="shared" si="177"/>
        <v>music</v>
      </c>
      <c r="R1897" t="str">
        <f t="shared" si="175"/>
        <v>indie rock</v>
      </c>
      <c r="S1897" s="10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5"/>
        <v>indie rock</v>
      </c>
      <c r="S1898" s="10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6"/>
        <v>35.549999999999997</v>
      </c>
      <c r="Q1899" t="str">
        <f t="shared" si="177"/>
        <v>music</v>
      </c>
      <c r="R1899" t="str">
        <f t="shared" si="175"/>
        <v>indie rock</v>
      </c>
      <c r="S1899" s="10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6"/>
        <v>68.8</v>
      </c>
      <c r="Q1900" t="str">
        <f t="shared" si="177"/>
        <v>music</v>
      </c>
      <c r="R1900" t="str">
        <f t="shared" si="175"/>
        <v>indie rock</v>
      </c>
      <c r="S1900" s="10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6"/>
        <v>28.57</v>
      </c>
      <c r="Q1901" t="str">
        <f t="shared" si="177"/>
        <v>music</v>
      </c>
      <c r="R1901" t="str">
        <f t="shared" si="175"/>
        <v>indie rock</v>
      </c>
      <c r="S1901" s="10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6"/>
        <v>50.63</v>
      </c>
      <c r="Q1902" t="str">
        <f t="shared" si="177"/>
        <v>music</v>
      </c>
      <c r="R1902" t="str">
        <f t="shared" si="175"/>
        <v>indie rock</v>
      </c>
      <c r="S1902" s="10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5"/>
        <v>gadgets</v>
      </c>
      <c r="S1903" s="10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6"/>
        <v>4</v>
      </c>
      <c r="Q1904" t="str">
        <f t="shared" si="177"/>
        <v>technology</v>
      </c>
      <c r="R1904" t="str">
        <f t="shared" si="175"/>
        <v>gadgets</v>
      </c>
      <c r="S1904" s="10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6"/>
        <v>34.090000000000003</v>
      </c>
      <c r="Q1905" t="str">
        <f t="shared" si="177"/>
        <v>technology</v>
      </c>
      <c r="R1905" t="str">
        <f t="shared" si="175"/>
        <v>gadgets</v>
      </c>
      <c r="S1905" s="10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6"/>
        <v>25</v>
      </c>
      <c r="Q1906" t="str">
        <f t="shared" si="177"/>
        <v>technology</v>
      </c>
      <c r="R1906" t="str">
        <f t="shared" si="175"/>
        <v>gadgets</v>
      </c>
      <c r="S1906" s="10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5"/>
        <v>gadgets</v>
      </c>
      <c r="S1907" s="10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6"/>
        <v>215.95</v>
      </c>
      <c r="Q1908" t="str">
        <f t="shared" si="177"/>
        <v>technology</v>
      </c>
      <c r="R1908" t="str">
        <f t="shared" si="175"/>
        <v>gadgets</v>
      </c>
      <c r="S1908" s="10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5"/>
        <v>gadgets</v>
      </c>
      <c r="S1909" s="10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5"/>
        <v>gadgets</v>
      </c>
      <c r="S1910" s="10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6"/>
        <v>129.97</v>
      </c>
      <c r="Q1911" t="str">
        <f t="shared" si="177"/>
        <v>technology</v>
      </c>
      <c r="R1911" t="str">
        <f t="shared" si="175"/>
        <v>gadgets</v>
      </c>
      <c r="S1911" s="10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6"/>
        <v>117.49</v>
      </c>
      <c r="Q1912" t="str">
        <f t="shared" si="177"/>
        <v>technology</v>
      </c>
      <c r="R1912" t="str">
        <f t="shared" si="175"/>
        <v>gadgets</v>
      </c>
      <c r="S1912" s="10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5"/>
        <v>gadgets</v>
      </c>
      <c r="S1913" s="10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6"/>
        <v>70.59</v>
      </c>
      <c r="Q1914" t="str">
        <f t="shared" si="177"/>
        <v>technology</v>
      </c>
      <c r="R1914" t="str">
        <f t="shared" si="175"/>
        <v>gadgets</v>
      </c>
      <c r="S1914" s="10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5"/>
        <v>gadgets</v>
      </c>
      <c r="S1915" s="10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5"/>
        <v>gadgets</v>
      </c>
      <c r="S1916" s="10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6"/>
        <v>2</v>
      </c>
      <c r="Q1917" t="str">
        <f t="shared" si="177"/>
        <v>technology</v>
      </c>
      <c r="R1917" t="str">
        <f t="shared" si="175"/>
        <v>gadgets</v>
      </c>
      <c r="S1917" s="10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5"/>
        <v>gadgets</v>
      </c>
      <c r="S1918" s="10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6"/>
        <v>2928.92</v>
      </c>
      <c r="Q1919" t="str">
        <f t="shared" si="177"/>
        <v>technology</v>
      </c>
      <c r="R1919" t="str">
        <f t="shared" si="175"/>
        <v>gadgets</v>
      </c>
      <c r="S1919" s="10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6"/>
        <v>28.88</v>
      </c>
      <c r="Q1920" t="str">
        <f t="shared" si="177"/>
        <v>technology</v>
      </c>
      <c r="R1920" t="str">
        <f t="shared" si="175"/>
        <v>gadgets</v>
      </c>
      <c r="S1920" s="10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6"/>
        <v>29.62</v>
      </c>
      <c r="Q1921" t="str">
        <f t="shared" si="177"/>
        <v>technology</v>
      </c>
      <c r="R1921" t="str">
        <f t="shared" si="175"/>
        <v>gadgets</v>
      </c>
      <c r="S1921" s="10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0">E1922/D1922</f>
        <v>0.43030000000000002</v>
      </c>
      <c r="P1922" s="6">
        <f t="shared" si="176"/>
        <v>40.98</v>
      </c>
      <c r="Q1922" t="str">
        <f t="shared" si="177"/>
        <v>technology</v>
      </c>
      <c r="R1922" t="str">
        <f t="shared" ref="R1922:R1985" si="181">RIGHT(N1922,LEN(N1922)-FIND("/",N1922,1))</f>
        <v>gadgets</v>
      </c>
      <c r="S1922" s="10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0"/>
        <v>1.3680000000000001</v>
      </c>
      <c r="P1923" s="6">
        <f t="shared" ref="P1923:P1986" si="182">IF(E1923&gt;0, ROUNDDOWN(E1923/L1923, 2),0)</f>
        <v>54</v>
      </c>
      <c r="Q1923" t="str">
        <f t="shared" ref="Q1923:Q1986" si="183">LEFT(N1923,FIND("/",N1923,1)-1)</f>
        <v>music</v>
      </c>
      <c r="R1923" t="str">
        <f t="shared" si="181"/>
        <v>indie rock</v>
      </c>
      <c r="S1923" s="10">
        <f t="shared" ref="S1923:S1986" si="184">(J1923/86400)+25569+(-5/24)</f>
        <v>41074.013229166667</v>
      </c>
      <c r="T1923" s="11">
        <f t="shared" ref="T1923:T1986" si="185">IF(F1923="live", "", (I1923/86400)+25569+(-5/24))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2"/>
        <v>36.1</v>
      </c>
      <c r="Q1924" t="str">
        <f t="shared" si="183"/>
        <v>music</v>
      </c>
      <c r="R1924" t="str">
        <f t="shared" si="181"/>
        <v>indie rock</v>
      </c>
      <c r="S1924" s="10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2"/>
        <v>23.15</v>
      </c>
      <c r="Q1925" t="str">
        <f t="shared" si="183"/>
        <v>music</v>
      </c>
      <c r="R1925" t="str">
        <f t="shared" si="181"/>
        <v>indie rock</v>
      </c>
      <c r="S1925" s="10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1"/>
        <v>indie rock</v>
      </c>
      <c r="S1926" s="10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2"/>
        <v>31.82</v>
      </c>
      <c r="Q1927" t="str">
        <f t="shared" si="183"/>
        <v>music</v>
      </c>
      <c r="R1927" t="str">
        <f t="shared" si="181"/>
        <v>indie rock</v>
      </c>
      <c r="S1927" s="10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2"/>
        <v>27.38</v>
      </c>
      <c r="Q1928" t="str">
        <f t="shared" si="183"/>
        <v>music</v>
      </c>
      <c r="R1928" t="str">
        <f t="shared" si="181"/>
        <v>indie rock</v>
      </c>
      <c r="S1928" s="10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2"/>
        <v>56.36</v>
      </c>
      <c r="Q1929" t="str">
        <f t="shared" si="183"/>
        <v>music</v>
      </c>
      <c r="R1929" t="str">
        <f t="shared" si="181"/>
        <v>indie rock</v>
      </c>
      <c r="S1929" s="10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2"/>
        <v>77.349999999999994</v>
      </c>
      <c r="Q1930" t="str">
        <f t="shared" si="183"/>
        <v>music</v>
      </c>
      <c r="R1930" t="str">
        <f t="shared" si="181"/>
        <v>indie rock</v>
      </c>
      <c r="S1930" s="10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2"/>
        <v>42.8</v>
      </c>
      <c r="Q1931" t="str">
        <f t="shared" si="183"/>
        <v>music</v>
      </c>
      <c r="R1931" t="str">
        <f t="shared" si="181"/>
        <v>indie rock</v>
      </c>
      <c r="S1931" s="10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2"/>
        <v>48.84</v>
      </c>
      <c r="Q1932" t="str">
        <f t="shared" si="183"/>
        <v>music</v>
      </c>
      <c r="R1932" t="str">
        <f t="shared" si="181"/>
        <v>indie rock</v>
      </c>
      <c r="S1932" s="10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2"/>
        <v>48.24</v>
      </c>
      <c r="Q1933" t="str">
        <f t="shared" si="183"/>
        <v>music</v>
      </c>
      <c r="R1933" t="str">
        <f t="shared" si="181"/>
        <v>indie rock</v>
      </c>
      <c r="S1933" s="10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2"/>
        <v>70.209999999999994</v>
      </c>
      <c r="Q1934" t="str">
        <f t="shared" si="183"/>
        <v>music</v>
      </c>
      <c r="R1934" t="str">
        <f t="shared" si="181"/>
        <v>indie rock</v>
      </c>
      <c r="S1934" s="10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2"/>
        <v>94.05</v>
      </c>
      <c r="Q1935" t="str">
        <f t="shared" si="183"/>
        <v>music</v>
      </c>
      <c r="R1935" t="str">
        <f t="shared" si="181"/>
        <v>indie rock</v>
      </c>
      <c r="S1935" s="10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2"/>
        <v>80.27</v>
      </c>
      <c r="Q1936" t="str">
        <f t="shared" si="183"/>
        <v>music</v>
      </c>
      <c r="R1936" t="str">
        <f t="shared" si="181"/>
        <v>indie rock</v>
      </c>
      <c r="S1936" s="10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1"/>
        <v>indie rock</v>
      </c>
      <c r="S1937" s="10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2"/>
        <v>60.26</v>
      </c>
      <c r="Q1938" t="str">
        <f t="shared" si="183"/>
        <v>music</v>
      </c>
      <c r="R1938" t="str">
        <f t="shared" si="181"/>
        <v>indie rock</v>
      </c>
      <c r="S1938" s="10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2"/>
        <v>38.74</v>
      </c>
      <c r="Q1939" t="str">
        <f t="shared" si="183"/>
        <v>music</v>
      </c>
      <c r="R1939" t="str">
        <f t="shared" si="181"/>
        <v>indie rock</v>
      </c>
      <c r="S1939" s="10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2"/>
        <v>152.54</v>
      </c>
      <c r="Q1940" t="str">
        <f t="shared" si="183"/>
        <v>music</v>
      </c>
      <c r="R1940" t="str">
        <f t="shared" si="181"/>
        <v>indie rock</v>
      </c>
      <c r="S1940" s="10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2"/>
        <v>115.31</v>
      </c>
      <c r="Q1941" t="str">
        <f t="shared" si="183"/>
        <v>music</v>
      </c>
      <c r="R1941" t="str">
        <f t="shared" si="181"/>
        <v>indie rock</v>
      </c>
      <c r="S1941" s="10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2"/>
        <v>35.83</v>
      </c>
      <c r="Q1942" t="str">
        <f t="shared" si="183"/>
        <v>music</v>
      </c>
      <c r="R1942" t="str">
        <f t="shared" si="181"/>
        <v>indie rock</v>
      </c>
      <c r="S1942" s="10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2"/>
        <v>64.569999999999993</v>
      </c>
      <c r="Q1943" t="str">
        <f t="shared" si="183"/>
        <v>technology</v>
      </c>
      <c r="R1943" t="str">
        <f t="shared" si="181"/>
        <v>hardware</v>
      </c>
      <c r="S1943" s="10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2"/>
        <v>87.43</v>
      </c>
      <c r="Q1944" t="str">
        <f t="shared" si="183"/>
        <v>technology</v>
      </c>
      <c r="R1944" t="str">
        <f t="shared" si="181"/>
        <v>hardware</v>
      </c>
      <c r="S1944" s="10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2"/>
        <v>68.81</v>
      </c>
      <c r="Q1945" t="str">
        <f t="shared" si="183"/>
        <v>technology</v>
      </c>
      <c r="R1945" t="str">
        <f t="shared" si="181"/>
        <v>hardware</v>
      </c>
      <c r="S1945" s="10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2"/>
        <v>176.2</v>
      </c>
      <c r="Q1946" t="str">
        <f t="shared" si="183"/>
        <v>technology</v>
      </c>
      <c r="R1946" t="str">
        <f t="shared" si="181"/>
        <v>hardware</v>
      </c>
      <c r="S1946" s="10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2"/>
        <v>511.79</v>
      </c>
      <c r="Q1947" t="str">
        <f t="shared" si="183"/>
        <v>technology</v>
      </c>
      <c r="R1947" t="str">
        <f t="shared" si="181"/>
        <v>hardware</v>
      </c>
      <c r="S1947" s="10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2"/>
        <v>160.44</v>
      </c>
      <c r="Q1948" t="str">
        <f t="shared" si="183"/>
        <v>technology</v>
      </c>
      <c r="R1948" t="str">
        <f t="shared" si="181"/>
        <v>hardware</v>
      </c>
      <c r="S1948" s="10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2"/>
        <v>35</v>
      </c>
      <c r="Q1949" t="str">
        <f t="shared" si="183"/>
        <v>technology</v>
      </c>
      <c r="R1949" t="str">
        <f t="shared" si="181"/>
        <v>hardware</v>
      </c>
      <c r="S1949" s="10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2"/>
        <v>188.5</v>
      </c>
      <c r="Q1950" t="str">
        <f t="shared" si="183"/>
        <v>technology</v>
      </c>
      <c r="R1950" t="str">
        <f t="shared" si="181"/>
        <v>hardware</v>
      </c>
      <c r="S1950" s="10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2"/>
        <v>56.2</v>
      </c>
      <c r="Q1951" t="str">
        <f t="shared" si="183"/>
        <v>technology</v>
      </c>
      <c r="R1951" t="str">
        <f t="shared" si="181"/>
        <v>hardware</v>
      </c>
      <c r="S1951" s="10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2"/>
        <v>51.3</v>
      </c>
      <c r="Q1952" t="str">
        <f t="shared" si="183"/>
        <v>technology</v>
      </c>
      <c r="R1952" t="str">
        <f t="shared" si="181"/>
        <v>hardware</v>
      </c>
      <c r="S1952" s="10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2"/>
        <v>127.36</v>
      </c>
      <c r="Q1953" t="str">
        <f t="shared" si="183"/>
        <v>technology</v>
      </c>
      <c r="R1953" t="str">
        <f t="shared" si="181"/>
        <v>hardware</v>
      </c>
      <c r="S1953" s="10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2"/>
        <v>101.85</v>
      </c>
      <c r="Q1954" t="str">
        <f t="shared" si="183"/>
        <v>technology</v>
      </c>
      <c r="R1954" t="str">
        <f t="shared" si="181"/>
        <v>hardware</v>
      </c>
      <c r="S1954" s="10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2"/>
        <v>230.55</v>
      </c>
      <c r="Q1955" t="str">
        <f t="shared" si="183"/>
        <v>technology</v>
      </c>
      <c r="R1955" t="str">
        <f t="shared" si="181"/>
        <v>hardware</v>
      </c>
      <c r="S1955" s="10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2"/>
        <v>842.1</v>
      </c>
      <c r="Q1956" t="str">
        <f t="shared" si="183"/>
        <v>technology</v>
      </c>
      <c r="R1956" t="str">
        <f t="shared" si="181"/>
        <v>hardware</v>
      </c>
      <c r="S1956" s="10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2"/>
        <v>577.27</v>
      </c>
      <c r="Q1957" t="str">
        <f t="shared" si="183"/>
        <v>technology</v>
      </c>
      <c r="R1957" t="str">
        <f t="shared" si="181"/>
        <v>hardware</v>
      </c>
      <c r="S1957" s="10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2"/>
        <v>483.34</v>
      </c>
      <c r="Q1958" t="str">
        <f t="shared" si="183"/>
        <v>technology</v>
      </c>
      <c r="R1958" t="str">
        <f t="shared" si="181"/>
        <v>hardware</v>
      </c>
      <c r="S1958" s="10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2"/>
        <v>76.13</v>
      </c>
      <c r="Q1959" t="str">
        <f t="shared" si="183"/>
        <v>technology</v>
      </c>
      <c r="R1959" t="str">
        <f t="shared" si="181"/>
        <v>hardware</v>
      </c>
      <c r="S1959" s="10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2"/>
        <v>74.099999999999994</v>
      </c>
      <c r="Q1960" t="str">
        <f t="shared" si="183"/>
        <v>technology</v>
      </c>
      <c r="R1960" t="str">
        <f t="shared" si="181"/>
        <v>hardware</v>
      </c>
      <c r="S1960" s="10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2"/>
        <v>36.96</v>
      </c>
      <c r="Q1961" t="str">
        <f t="shared" si="183"/>
        <v>technology</v>
      </c>
      <c r="R1961" t="str">
        <f t="shared" si="181"/>
        <v>hardware</v>
      </c>
      <c r="S1961" s="10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2"/>
        <v>2500.96</v>
      </c>
      <c r="Q1962" t="str">
        <f t="shared" si="183"/>
        <v>technology</v>
      </c>
      <c r="R1962" t="str">
        <f t="shared" si="181"/>
        <v>hardware</v>
      </c>
      <c r="S1962" s="10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2"/>
        <v>67.69</v>
      </c>
      <c r="Q1963" t="str">
        <f t="shared" si="183"/>
        <v>technology</v>
      </c>
      <c r="R1963" t="str">
        <f t="shared" si="181"/>
        <v>hardware</v>
      </c>
      <c r="S1963" s="10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2"/>
        <v>63.04</v>
      </c>
      <c r="Q1964" t="str">
        <f t="shared" si="183"/>
        <v>technology</v>
      </c>
      <c r="R1964" t="str">
        <f t="shared" si="181"/>
        <v>hardware</v>
      </c>
      <c r="S1964" s="10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1"/>
        <v>hardware</v>
      </c>
      <c r="S1965" s="10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2"/>
        <v>180.75</v>
      </c>
      <c r="Q1966" t="str">
        <f t="shared" si="183"/>
        <v>technology</v>
      </c>
      <c r="R1966" t="str">
        <f t="shared" si="181"/>
        <v>hardware</v>
      </c>
      <c r="S1966" s="10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2"/>
        <v>127.32</v>
      </c>
      <c r="Q1967" t="str">
        <f t="shared" si="183"/>
        <v>technology</v>
      </c>
      <c r="R1967" t="str">
        <f t="shared" si="181"/>
        <v>hardware</v>
      </c>
      <c r="S1967" s="10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2"/>
        <v>136.63999999999999</v>
      </c>
      <c r="Q1968" t="str">
        <f t="shared" si="183"/>
        <v>technology</v>
      </c>
      <c r="R1968" t="str">
        <f t="shared" si="181"/>
        <v>hardware</v>
      </c>
      <c r="S1968" s="10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2"/>
        <v>182.78</v>
      </c>
      <c r="Q1969" t="str">
        <f t="shared" si="183"/>
        <v>technology</v>
      </c>
      <c r="R1969" t="str">
        <f t="shared" si="181"/>
        <v>hardware</v>
      </c>
      <c r="S1969" s="10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2"/>
        <v>279.37</v>
      </c>
      <c r="Q1970" t="str">
        <f t="shared" si="183"/>
        <v>technology</v>
      </c>
      <c r="R1970" t="str">
        <f t="shared" si="181"/>
        <v>hardware</v>
      </c>
      <c r="S1970" s="10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2"/>
        <v>61.37</v>
      </c>
      <c r="Q1971" t="str">
        <f t="shared" si="183"/>
        <v>technology</v>
      </c>
      <c r="R1971" t="str">
        <f t="shared" si="181"/>
        <v>hardware</v>
      </c>
      <c r="S1971" s="10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2"/>
        <v>80.72</v>
      </c>
      <c r="Q1972" t="str">
        <f t="shared" si="183"/>
        <v>technology</v>
      </c>
      <c r="R1972" t="str">
        <f t="shared" si="181"/>
        <v>hardware</v>
      </c>
      <c r="S1972" s="10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2"/>
        <v>272.35000000000002</v>
      </c>
      <c r="Q1973" t="str">
        <f t="shared" si="183"/>
        <v>technology</v>
      </c>
      <c r="R1973" t="str">
        <f t="shared" si="181"/>
        <v>hardware</v>
      </c>
      <c r="S1973" s="10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2"/>
        <v>70.84</v>
      </c>
      <c r="Q1974" t="str">
        <f t="shared" si="183"/>
        <v>technology</v>
      </c>
      <c r="R1974" t="str">
        <f t="shared" si="181"/>
        <v>hardware</v>
      </c>
      <c r="S1974" s="10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2"/>
        <v>247.94</v>
      </c>
      <c r="Q1975" t="str">
        <f t="shared" si="183"/>
        <v>technology</v>
      </c>
      <c r="R1975" t="str">
        <f t="shared" si="181"/>
        <v>hardware</v>
      </c>
      <c r="S1975" s="10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2"/>
        <v>186.81</v>
      </c>
      <c r="Q1976" t="str">
        <f t="shared" si="183"/>
        <v>technology</v>
      </c>
      <c r="R1976" t="str">
        <f t="shared" si="181"/>
        <v>hardware</v>
      </c>
      <c r="S1976" s="10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2"/>
        <v>131.97999999999999</v>
      </c>
      <c r="Q1977" t="str">
        <f t="shared" si="183"/>
        <v>technology</v>
      </c>
      <c r="R1977" t="str">
        <f t="shared" si="181"/>
        <v>hardware</v>
      </c>
      <c r="S1977" s="10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2"/>
        <v>29.31</v>
      </c>
      <c r="Q1978" t="str">
        <f t="shared" si="183"/>
        <v>technology</v>
      </c>
      <c r="R1978" t="str">
        <f t="shared" si="181"/>
        <v>hardware</v>
      </c>
      <c r="S1978" s="10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2"/>
        <v>245.02</v>
      </c>
      <c r="Q1979" t="str">
        <f t="shared" si="183"/>
        <v>technology</v>
      </c>
      <c r="R1979" t="str">
        <f t="shared" si="181"/>
        <v>hardware</v>
      </c>
      <c r="S1979" s="10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2"/>
        <v>1323.25</v>
      </c>
      <c r="Q1980" t="str">
        <f t="shared" si="183"/>
        <v>technology</v>
      </c>
      <c r="R1980" t="str">
        <f t="shared" si="181"/>
        <v>hardware</v>
      </c>
      <c r="S1980" s="10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2"/>
        <v>282.64999999999998</v>
      </c>
      <c r="Q1981" t="str">
        <f t="shared" si="183"/>
        <v>technology</v>
      </c>
      <c r="R1981" t="str">
        <f t="shared" si="181"/>
        <v>hardware</v>
      </c>
      <c r="S1981" s="10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2"/>
        <v>91.21</v>
      </c>
      <c r="Q1982" t="str">
        <f t="shared" si="183"/>
        <v>technology</v>
      </c>
      <c r="R1982" t="str">
        <f t="shared" si="181"/>
        <v>hardware</v>
      </c>
      <c r="S1982" s="10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1"/>
        <v>people</v>
      </c>
      <c r="S1983" s="10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>
        <f t="shared" si="182"/>
        <v>0</v>
      </c>
      <c r="Q1984" t="str">
        <f t="shared" si="183"/>
        <v>photography</v>
      </c>
      <c r="R1984" t="str">
        <f t="shared" si="181"/>
        <v>people</v>
      </c>
      <c r="S1984" s="10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2"/>
        <v>88.68</v>
      </c>
      <c r="Q1985" t="str">
        <f t="shared" si="183"/>
        <v>photography</v>
      </c>
      <c r="R1985" t="str">
        <f t="shared" si="181"/>
        <v>people</v>
      </c>
      <c r="S1985" s="10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86">E1986/D1986</f>
        <v>0.21146666666666666</v>
      </c>
      <c r="P1986" s="6">
        <f t="shared" si="182"/>
        <v>453.14</v>
      </c>
      <c r="Q1986" t="str">
        <f t="shared" si="183"/>
        <v>photography</v>
      </c>
      <c r="R1986" t="str">
        <f t="shared" ref="R1986:R2049" si="187">RIGHT(N1986,LEN(N1986)-FIND("/",N1986,1))</f>
        <v>people</v>
      </c>
      <c r="S1986" s="10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6"/>
        <v>3.1875000000000001E-2</v>
      </c>
      <c r="P1987" s="6">
        <f t="shared" ref="P1987:P2050" si="188">IF(E1987&gt;0, ROUNDDOWN(E1987/L1987, 2),0)</f>
        <v>12.75</v>
      </c>
      <c r="Q1987" t="str">
        <f t="shared" ref="Q1987:Q2050" si="189">LEFT(N1987,FIND("/",N1987,1)-1)</f>
        <v>photography</v>
      </c>
      <c r="R1987" t="str">
        <f t="shared" si="187"/>
        <v>people</v>
      </c>
      <c r="S1987" s="10">
        <f t="shared" ref="S1987:S2050" si="190">(J1987/86400)+25569+(-5/24)</f>
        <v>42555.490405092591</v>
      </c>
      <c r="T1987" s="11">
        <f t="shared" ref="T1987:T2050" si="191">IF(F1987="live", "", (I1987/86400)+25569+(-5/24))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87"/>
        <v>people</v>
      </c>
      <c r="S1988" s="10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8"/>
        <v>83.42</v>
      </c>
      <c r="Q1989" t="str">
        <f t="shared" si="189"/>
        <v>photography</v>
      </c>
      <c r="R1989" t="str">
        <f t="shared" si="187"/>
        <v>people</v>
      </c>
      <c r="S1989" s="10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87"/>
        <v>people</v>
      </c>
      <c r="S1990" s="10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8"/>
        <v>50</v>
      </c>
      <c r="Q1991" t="str">
        <f t="shared" si="189"/>
        <v>photography</v>
      </c>
      <c r="R1991" t="str">
        <f t="shared" si="187"/>
        <v>people</v>
      </c>
      <c r="S1991" s="10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87"/>
        <v>people</v>
      </c>
      <c r="S1992" s="10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8"/>
        <v>46.66</v>
      </c>
      <c r="Q1993" t="str">
        <f t="shared" si="189"/>
        <v>photography</v>
      </c>
      <c r="R1993" t="str">
        <f t="shared" si="187"/>
        <v>people</v>
      </c>
      <c r="S1993" s="10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87"/>
        <v>people</v>
      </c>
      <c r="S1994" s="10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>
        <f t="shared" si="188"/>
        <v>0</v>
      </c>
      <c r="Q1995" t="str">
        <f t="shared" si="189"/>
        <v>photography</v>
      </c>
      <c r="R1995" t="str">
        <f t="shared" si="187"/>
        <v>people</v>
      </c>
      <c r="S1995" s="10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>
        <f t="shared" si="188"/>
        <v>0</v>
      </c>
      <c r="Q1996" t="str">
        <f t="shared" si="189"/>
        <v>photography</v>
      </c>
      <c r="R1996" t="str">
        <f t="shared" si="187"/>
        <v>people</v>
      </c>
      <c r="S1996" s="10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8"/>
        <v>26</v>
      </c>
      <c r="Q1997" t="str">
        <f t="shared" si="189"/>
        <v>photography</v>
      </c>
      <c r="R1997" t="str">
        <f t="shared" si="187"/>
        <v>people</v>
      </c>
      <c r="S1997" s="10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>
        <f t="shared" si="188"/>
        <v>0</v>
      </c>
      <c r="Q1998" t="str">
        <f t="shared" si="189"/>
        <v>photography</v>
      </c>
      <c r="R1998" t="str">
        <f t="shared" si="187"/>
        <v>people</v>
      </c>
      <c r="S1998" s="10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>
        <f t="shared" si="188"/>
        <v>0</v>
      </c>
      <c r="Q1999" t="str">
        <f t="shared" si="189"/>
        <v>photography</v>
      </c>
      <c r="R1999" t="str">
        <f t="shared" si="187"/>
        <v>people</v>
      </c>
      <c r="S1999" s="10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8"/>
        <v>218.33</v>
      </c>
      <c r="Q2000" t="str">
        <f t="shared" si="189"/>
        <v>photography</v>
      </c>
      <c r="R2000" t="str">
        <f t="shared" si="187"/>
        <v>people</v>
      </c>
      <c r="S2000" s="10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8"/>
        <v>33.71</v>
      </c>
      <c r="Q2001" t="str">
        <f t="shared" si="189"/>
        <v>photography</v>
      </c>
      <c r="R2001" t="str">
        <f t="shared" si="187"/>
        <v>people</v>
      </c>
      <c r="S2001" s="10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8"/>
        <v>25</v>
      </c>
      <c r="Q2002" t="str">
        <f t="shared" si="189"/>
        <v>photography</v>
      </c>
      <c r="R2002" t="str">
        <f t="shared" si="187"/>
        <v>people</v>
      </c>
      <c r="S2002" s="10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8"/>
        <v>128.38</v>
      </c>
      <c r="Q2003" t="str">
        <f t="shared" si="189"/>
        <v>technology</v>
      </c>
      <c r="R2003" t="str">
        <f t="shared" si="187"/>
        <v>hardware</v>
      </c>
      <c r="S2003" s="10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8"/>
        <v>78.83</v>
      </c>
      <c r="Q2004" t="str">
        <f t="shared" si="189"/>
        <v>technology</v>
      </c>
      <c r="R2004" t="str">
        <f t="shared" si="187"/>
        <v>hardware</v>
      </c>
      <c r="S2004" s="10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8"/>
        <v>91.76</v>
      </c>
      <c r="Q2005" t="str">
        <f t="shared" si="189"/>
        <v>technology</v>
      </c>
      <c r="R2005" t="str">
        <f t="shared" si="187"/>
        <v>hardware</v>
      </c>
      <c r="S2005" s="10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8"/>
        <v>331.1</v>
      </c>
      <c r="Q2006" t="str">
        <f t="shared" si="189"/>
        <v>technology</v>
      </c>
      <c r="R2006" t="str">
        <f t="shared" si="187"/>
        <v>hardware</v>
      </c>
      <c r="S2006" s="10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8"/>
        <v>194.26</v>
      </c>
      <c r="Q2007" t="str">
        <f t="shared" si="189"/>
        <v>technology</v>
      </c>
      <c r="R2007" t="str">
        <f t="shared" si="187"/>
        <v>hardware</v>
      </c>
      <c r="S2007" s="10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8"/>
        <v>408.97</v>
      </c>
      <c r="Q2008" t="str">
        <f t="shared" si="189"/>
        <v>technology</v>
      </c>
      <c r="R2008" t="str">
        <f t="shared" si="187"/>
        <v>hardware</v>
      </c>
      <c r="S2008" s="10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8"/>
        <v>84.45</v>
      </c>
      <c r="Q2009" t="str">
        <f t="shared" si="189"/>
        <v>technology</v>
      </c>
      <c r="R2009" t="str">
        <f t="shared" si="187"/>
        <v>hardware</v>
      </c>
      <c r="S2009" s="10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8"/>
        <v>44.85</v>
      </c>
      <c r="Q2010" t="str">
        <f t="shared" si="189"/>
        <v>technology</v>
      </c>
      <c r="R2010" t="str">
        <f t="shared" si="187"/>
        <v>hardware</v>
      </c>
      <c r="S2010" s="10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8"/>
        <v>383.36</v>
      </c>
      <c r="Q2011" t="str">
        <f t="shared" si="189"/>
        <v>technology</v>
      </c>
      <c r="R2011" t="str">
        <f t="shared" si="187"/>
        <v>hardware</v>
      </c>
      <c r="S2011" s="10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8"/>
        <v>55.27</v>
      </c>
      <c r="Q2012" t="str">
        <f t="shared" si="189"/>
        <v>technology</v>
      </c>
      <c r="R2012" t="str">
        <f t="shared" si="187"/>
        <v>hardware</v>
      </c>
      <c r="S2012" s="10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8"/>
        <v>422.02</v>
      </c>
      <c r="Q2013" t="str">
        <f t="shared" si="189"/>
        <v>technology</v>
      </c>
      <c r="R2013" t="str">
        <f t="shared" si="187"/>
        <v>hardware</v>
      </c>
      <c r="S2013" s="10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8"/>
        <v>64.180000000000007</v>
      </c>
      <c r="Q2014" t="str">
        <f t="shared" si="189"/>
        <v>technology</v>
      </c>
      <c r="R2014" t="str">
        <f t="shared" si="187"/>
        <v>hardware</v>
      </c>
      <c r="S2014" s="10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8"/>
        <v>173.57</v>
      </c>
      <c r="Q2015" t="str">
        <f t="shared" si="189"/>
        <v>technology</v>
      </c>
      <c r="R2015" t="str">
        <f t="shared" si="187"/>
        <v>hardware</v>
      </c>
      <c r="S2015" s="10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8"/>
        <v>88.6</v>
      </c>
      <c r="Q2016" t="str">
        <f t="shared" si="189"/>
        <v>technology</v>
      </c>
      <c r="R2016" t="str">
        <f t="shared" si="187"/>
        <v>hardware</v>
      </c>
      <c r="S2016" s="10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8"/>
        <v>50.22</v>
      </c>
      <c r="Q2017" t="str">
        <f t="shared" si="189"/>
        <v>technology</v>
      </c>
      <c r="R2017" t="str">
        <f t="shared" si="187"/>
        <v>hardware</v>
      </c>
      <c r="S2017" s="10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8"/>
        <v>192.38</v>
      </c>
      <c r="Q2018" t="str">
        <f t="shared" si="189"/>
        <v>technology</v>
      </c>
      <c r="R2018" t="str">
        <f t="shared" si="187"/>
        <v>hardware</v>
      </c>
      <c r="S2018" s="10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8"/>
        <v>73.41</v>
      </c>
      <c r="Q2019" t="str">
        <f t="shared" si="189"/>
        <v>technology</v>
      </c>
      <c r="R2019" t="str">
        <f t="shared" si="187"/>
        <v>hardware</v>
      </c>
      <c r="S2019" s="10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8"/>
        <v>147.68</v>
      </c>
      <c r="Q2020" t="str">
        <f t="shared" si="189"/>
        <v>technology</v>
      </c>
      <c r="R2020" t="str">
        <f t="shared" si="187"/>
        <v>hardware</v>
      </c>
      <c r="S2020" s="10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8"/>
        <v>108.96</v>
      </c>
      <c r="Q2021" t="str">
        <f t="shared" si="189"/>
        <v>technology</v>
      </c>
      <c r="R2021" t="str">
        <f t="shared" si="187"/>
        <v>hardware</v>
      </c>
      <c r="S2021" s="10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8"/>
        <v>23.64</v>
      </c>
      <c r="Q2022" t="str">
        <f t="shared" si="189"/>
        <v>technology</v>
      </c>
      <c r="R2022" t="str">
        <f t="shared" si="187"/>
        <v>hardware</v>
      </c>
      <c r="S2022" s="10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8"/>
        <v>147.94</v>
      </c>
      <c r="Q2023" t="str">
        <f t="shared" si="189"/>
        <v>technology</v>
      </c>
      <c r="R2023" t="str">
        <f t="shared" si="187"/>
        <v>hardware</v>
      </c>
      <c r="S2023" s="10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8"/>
        <v>385.03</v>
      </c>
      <c r="Q2024" t="str">
        <f t="shared" si="189"/>
        <v>technology</v>
      </c>
      <c r="R2024" t="str">
        <f t="shared" si="187"/>
        <v>hardware</v>
      </c>
      <c r="S2024" s="10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8"/>
        <v>457.39</v>
      </c>
      <c r="Q2025" t="str">
        <f t="shared" si="189"/>
        <v>technology</v>
      </c>
      <c r="R2025" t="str">
        <f t="shared" si="187"/>
        <v>hardware</v>
      </c>
      <c r="S2025" s="10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8"/>
        <v>222.99</v>
      </c>
      <c r="Q2026" t="str">
        <f t="shared" si="189"/>
        <v>technology</v>
      </c>
      <c r="R2026" t="str">
        <f t="shared" si="187"/>
        <v>hardware</v>
      </c>
      <c r="S2026" s="10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8"/>
        <v>220.74</v>
      </c>
      <c r="Q2027" t="str">
        <f t="shared" si="189"/>
        <v>technology</v>
      </c>
      <c r="R2027" t="str">
        <f t="shared" si="187"/>
        <v>hardware</v>
      </c>
      <c r="S2027" s="10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8"/>
        <v>73.5</v>
      </c>
      <c r="Q2028" t="str">
        <f t="shared" si="189"/>
        <v>technology</v>
      </c>
      <c r="R2028" t="str">
        <f t="shared" si="187"/>
        <v>hardware</v>
      </c>
      <c r="S2028" s="10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8"/>
        <v>223.09</v>
      </c>
      <c r="Q2029" t="str">
        <f t="shared" si="189"/>
        <v>technology</v>
      </c>
      <c r="R2029" t="str">
        <f t="shared" si="187"/>
        <v>hardware</v>
      </c>
      <c r="S2029" s="10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8"/>
        <v>47.91</v>
      </c>
      <c r="Q2030" t="str">
        <f t="shared" si="189"/>
        <v>technology</v>
      </c>
      <c r="R2030" t="str">
        <f t="shared" si="187"/>
        <v>hardware</v>
      </c>
      <c r="S2030" s="10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8"/>
        <v>96.06</v>
      </c>
      <c r="Q2031" t="str">
        <f t="shared" si="189"/>
        <v>technology</v>
      </c>
      <c r="R2031" t="str">
        <f t="shared" si="187"/>
        <v>hardware</v>
      </c>
      <c r="S2031" s="10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8"/>
        <v>118.61</v>
      </c>
      <c r="Q2032" t="str">
        <f t="shared" si="189"/>
        <v>technology</v>
      </c>
      <c r="R2032" t="str">
        <f t="shared" si="187"/>
        <v>hardware</v>
      </c>
      <c r="S2032" s="10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8"/>
        <v>118.45</v>
      </c>
      <c r="Q2033" t="str">
        <f t="shared" si="189"/>
        <v>technology</v>
      </c>
      <c r="R2033" t="str">
        <f t="shared" si="187"/>
        <v>hardware</v>
      </c>
      <c r="S2033" s="10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8"/>
        <v>143.21</v>
      </c>
      <c r="Q2034" t="str">
        <f t="shared" si="189"/>
        <v>technology</v>
      </c>
      <c r="R2034" t="str">
        <f t="shared" si="187"/>
        <v>hardware</v>
      </c>
      <c r="S2034" s="10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8"/>
        <v>282.70999999999998</v>
      </c>
      <c r="Q2035" t="str">
        <f t="shared" si="189"/>
        <v>technology</v>
      </c>
      <c r="R2035" t="str">
        <f t="shared" si="187"/>
        <v>hardware</v>
      </c>
      <c r="S2035" s="10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8"/>
        <v>593.92999999999995</v>
      </c>
      <c r="Q2036" t="str">
        <f t="shared" si="189"/>
        <v>technology</v>
      </c>
      <c r="R2036" t="str">
        <f t="shared" si="187"/>
        <v>hardware</v>
      </c>
      <c r="S2036" s="10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8"/>
        <v>262.14999999999998</v>
      </c>
      <c r="Q2037" t="str">
        <f t="shared" si="189"/>
        <v>technology</v>
      </c>
      <c r="R2037" t="str">
        <f t="shared" si="187"/>
        <v>hardware</v>
      </c>
      <c r="S2037" s="10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8"/>
        <v>46.58</v>
      </c>
      <c r="Q2038" t="str">
        <f t="shared" si="189"/>
        <v>technology</v>
      </c>
      <c r="R2038" t="str">
        <f t="shared" si="187"/>
        <v>hardware</v>
      </c>
      <c r="S2038" s="10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8"/>
        <v>70.040000000000006</v>
      </c>
      <c r="Q2039" t="str">
        <f t="shared" si="189"/>
        <v>technology</v>
      </c>
      <c r="R2039" t="str">
        <f t="shared" si="187"/>
        <v>hardware</v>
      </c>
      <c r="S2039" s="10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8"/>
        <v>164.9</v>
      </c>
      <c r="Q2040" t="str">
        <f t="shared" si="189"/>
        <v>technology</v>
      </c>
      <c r="R2040" t="str">
        <f t="shared" si="187"/>
        <v>hardware</v>
      </c>
      <c r="S2040" s="10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8"/>
        <v>449.26</v>
      </c>
      <c r="Q2041" t="str">
        <f t="shared" si="189"/>
        <v>technology</v>
      </c>
      <c r="R2041" t="str">
        <f t="shared" si="187"/>
        <v>hardware</v>
      </c>
      <c r="S2041" s="10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8"/>
        <v>27.47</v>
      </c>
      <c r="Q2042" t="str">
        <f t="shared" si="189"/>
        <v>technology</v>
      </c>
      <c r="R2042" t="str">
        <f t="shared" si="187"/>
        <v>hardware</v>
      </c>
      <c r="S2042" s="10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8"/>
        <v>143.97</v>
      </c>
      <c r="Q2043" t="str">
        <f t="shared" si="189"/>
        <v>technology</v>
      </c>
      <c r="R2043" t="str">
        <f t="shared" si="187"/>
        <v>hardware</v>
      </c>
      <c r="S2043" s="10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8"/>
        <v>88.23</v>
      </c>
      <c r="Q2044" t="str">
        <f t="shared" si="189"/>
        <v>technology</v>
      </c>
      <c r="R2044" t="str">
        <f t="shared" si="187"/>
        <v>hardware</v>
      </c>
      <c r="S2044" s="10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8"/>
        <v>36.32</v>
      </c>
      <c r="Q2045" t="str">
        <f t="shared" si="189"/>
        <v>technology</v>
      </c>
      <c r="R2045" t="str">
        <f t="shared" si="187"/>
        <v>hardware</v>
      </c>
      <c r="S2045" s="10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8"/>
        <v>90.17</v>
      </c>
      <c r="Q2046" t="str">
        <f t="shared" si="189"/>
        <v>technology</v>
      </c>
      <c r="R2046" t="str">
        <f t="shared" si="187"/>
        <v>hardware</v>
      </c>
      <c r="S2046" s="10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8"/>
        <v>152.62</v>
      </c>
      <c r="Q2047" t="str">
        <f t="shared" si="189"/>
        <v>technology</v>
      </c>
      <c r="R2047" t="str">
        <f t="shared" si="187"/>
        <v>hardware</v>
      </c>
      <c r="S2047" s="10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8"/>
        <v>55.8</v>
      </c>
      <c r="Q2048" t="str">
        <f t="shared" si="189"/>
        <v>technology</v>
      </c>
      <c r="R2048" t="str">
        <f t="shared" si="187"/>
        <v>hardware</v>
      </c>
      <c r="S2048" s="10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8"/>
        <v>227.85</v>
      </c>
      <c r="Q2049" t="str">
        <f t="shared" si="189"/>
        <v>technology</v>
      </c>
      <c r="R2049" t="str">
        <f t="shared" si="187"/>
        <v>hardware</v>
      </c>
      <c r="S2049" s="10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92">E2050/D2050</f>
        <v>1.4833229411764706</v>
      </c>
      <c r="P2050" s="6">
        <f t="shared" si="188"/>
        <v>91.82</v>
      </c>
      <c r="Q2050" t="str">
        <f t="shared" si="189"/>
        <v>technology</v>
      </c>
      <c r="R2050" t="str">
        <f t="shared" ref="R2050:R2113" si="193">RIGHT(N2050,LEN(N2050)-FIND("/",N2050,1))</f>
        <v>hardware</v>
      </c>
      <c r="S2050" s="10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2"/>
        <v>1.2019070000000001</v>
      </c>
      <c r="P2051" s="6">
        <f t="shared" ref="P2051:P2114" si="194">IF(E2051&gt;0, ROUNDDOWN(E2051/L2051, 2),0)</f>
        <v>80.989999999999995</v>
      </c>
      <c r="Q2051" t="str">
        <f t="shared" ref="Q2051:Q2114" si="195">LEFT(N2051,FIND("/",N2051,1)-1)</f>
        <v>technology</v>
      </c>
      <c r="R2051" t="str">
        <f t="shared" si="193"/>
        <v>hardware</v>
      </c>
      <c r="S2051" s="10">
        <f t="shared" ref="S2051:S2114" si="196">(J2051/86400)+25569+(-5/24)</f>
        <v>41575.319016203699</v>
      </c>
      <c r="T2051" s="11">
        <f t="shared" ref="T2051:T2114" si="197">IF(F2051="live", "", (I2051/86400)+25569+(-5/24))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4"/>
        <v>278.39</v>
      </c>
      <c r="Q2052" t="str">
        <f t="shared" si="195"/>
        <v>technology</v>
      </c>
      <c r="R2052" t="str">
        <f t="shared" si="193"/>
        <v>hardware</v>
      </c>
      <c r="S2052" s="10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4"/>
        <v>43.09</v>
      </c>
      <c r="Q2053" t="str">
        <f t="shared" si="195"/>
        <v>technology</v>
      </c>
      <c r="R2053" t="str">
        <f t="shared" si="193"/>
        <v>hardware</v>
      </c>
      <c r="S2053" s="10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4"/>
        <v>326.29000000000002</v>
      </c>
      <c r="Q2054" t="str">
        <f t="shared" si="195"/>
        <v>technology</v>
      </c>
      <c r="R2054" t="str">
        <f t="shared" si="193"/>
        <v>hardware</v>
      </c>
      <c r="S2054" s="10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4"/>
        <v>41.74</v>
      </c>
      <c r="Q2055" t="str">
        <f t="shared" si="195"/>
        <v>technology</v>
      </c>
      <c r="R2055" t="str">
        <f t="shared" si="193"/>
        <v>hardware</v>
      </c>
      <c r="S2055" s="10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4"/>
        <v>64.02</v>
      </c>
      <c r="Q2056" t="str">
        <f t="shared" si="195"/>
        <v>technology</v>
      </c>
      <c r="R2056" t="str">
        <f t="shared" si="193"/>
        <v>hardware</v>
      </c>
      <c r="S2056" s="10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4"/>
        <v>99.45</v>
      </c>
      <c r="Q2057" t="str">
        <f t="shared" si="195"/>
        <v>technology</v>
      </c>
      <c r="R2057" t="str">
        <f t="shared" si="193"/>
        <v>hardware</v>
      </c>
      <c r="S2057" s="10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4"/>
        <v>138.49</v>
      </c>
      <c r="Q2058" t="str">
        <f t="shared" si="195"/>
        <v>technology</v>
      </c>
      <c r="R2058" t="str">
        <f t="shared" si="193"/>
        <v>hardware</v>
      </c>
      <c r="S2058" s="10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4"/>
        <v>45.54</v>
      </c>
      <c r="Q2059" t="str">
        <f t="shared" si="195"/>
        <v>technology</v>
      </c>
      <c r="R2059" t="str">
        <f t="shared" si="193"/>
        <v>hardware</v>
      </c>
      <c r="S2059" s="10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4"/>
        <v>10.5</v>
      </c>
      <c r="Q2060" t="str">
        <f t="shared" si="195"/>
        <v>technology</v>
      </c>
      <c r="R2060" t="str">
        <f t="shared" si="193"/>
        <v>hardware</v>
      </c>
      <c r="S2060" s="10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4"/>
        <v>114.76</v>
      </c>
      <c r="Q2061" t="str">
        <f t="shared" si="195"/>
        <v>technology</v>
      </c>
      <c r="R2061" t="str">
        <f t="shared" si="193"/>
        <v>hardware</v>
      </c>
      <c r="S2061" s="10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4"/>
        <v>35.99</v>
      </c>
      <c r="Q2062" t="str">
        <f t="shared" si="195"/>
        <v>technology</v>
      </c>
      <c r="R2062" t="str">
        <f t="shared" si="193"/>
        <v>hardware</v>
      </c>
      <c r="S2062" s="10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4"/>
        <v>154.16999999999999</v>
      </c>
      <c r="Q2063" t="str">
        <f t="shared" si="195"/>
        <v>technology</v>
      </c>
      <c r="R2063" t="str">
        <f t="shared" si="193"/>
        <v>hardware</v>
      </c>
      <c r="S2063" s="10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4"/>
        <v>566.38</v>
      </c>
      <c r="Q2064" t="str">
        <f t="shared" si="195"/>
        <v>technology</v>
      </c>
      <c r="R2064" t="str">
        <f t="shared" si="193"/>
        <v>hardware</v>
      </c>
      <c r="S2064" s="10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4"/>
        <v>120.85</v>
      </c>
      <c r="Q2065" t="str">
        <f t="shared" si="195"/>
        <v>technology</v>
      </c>
      <c r="R2065" t="str">
        <f t="shared" si="193"/>
        <v>hardware</v>
      </c>
      <c r="S2065" s="10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4"/>
        <v>86.16</v>
      </c>
      <c r="Q2066" t="str">
        <f t="shared" si="195"/>
        <v>technology</v>
      </c>
      <c r="R2066" t="str">
        <f t="shared" si="193"/>
        <v>hardware</v>
      </c>
      <c r="S2066" s="10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4"/>
        <v>51.21</v>
      </c>
      <c r="Q2067" t="str">
        <f t="shared" si="195"/>
        <v>technology</v>
      </c>
      <c r="R2067" t="str">
        <f t="shared" si="193"/>
        <v>hardware</v>
      </c>
      <c r="S2067" s="10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4"/>
        <v>67.260000000000005</v>
      </c>
      <c r="Q2068" t="str">
        <f t="shared" si="195"/>
        <v>technology</v>
      </c>
      <c r="R2068" t="str">
        <f t="shared" si="193"/>
        <v>hardware</v>
      </c>
      <c r="S2068" s="10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3"/>
        <v>hardware</v>
      </c>
      <c r="S2069" s="10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4"/>
        <v>346.13</v>
      </c>
      <c r="Q2070" t="str">
        <f t="shared" si="195"/>
        <v>technology</v>
      </c>
      <c r="R2070" t="str">
        <f t="shared" si="193"/>
        <v>hardware</v>
      </c>
      <c r="S2070" s="10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4"/>
        <v>244.11</v>
      </c>
      <c r="Q2071" t="str">
        <f t="shared" si="195"/>
        <v>technology</v>
      </c>
      <c r="R2071" t="str">
        <f t="shared" si="193"/>
        <v>hardware</v>
      </c>
      <c r="S2071" s="10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4"/>
        <v>259.25</v>
      </c>
      <c r="Q2072" t="str">
        <f t="shared" si="195"/>
        <v>technology</v>
      </c>
      <c r="R2072" t="str">
        <f t="shared" si="193"/>
        <v>hardware</v>
      </c>
      <c r="S2072" s="10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4"/>
        <v>201.96</v>
      </c>
      <c r="Q2073" t="str">
        <f t="shared" si="195"/>
        <v>technology</v>
      </c>
      <c r="R2073" t="str">
        <f t="shared" si="193"/>
        <v>hardware</v>
      </c>
      <c r="S2073" s="10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4"/>
        <v>226.2</v>
      </c>
      <c r="Q2074" t="str">
        <f t="shared" si="195"/>
        <v>technology</v>
      </c>
      <c r="R2074" t="str">
        <f t="shared" si="193"/>
        <v>hardware</v>
      </c>
      <c r="S2074" s="10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3"/>
        <v>hardware</v>
      </c>
      <c r="S2075" s="10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3"/>
        <v>hardware</v>
      </c>
      <c r="S2076" s="10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4"/>
        <v>20.46</v>
      </c>
      <c r="Q2077" t="str">
        <f t="shared" si="195"/>
        <v>technology</v>
      </c>
      <c r="R2077" t="str">
        <f t="shared" si="193"/>
        <v>hardware</v>
      </c>
      <c r="S2077" s="10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4"/>
        <v>116.35</v>
      </c>
      <c r="Q2078" t="str">
        <f t="shared" si="195"/>
        <v>technology</v>
      </c>
      <c r="R2078" t="str">
        <f t="shared" si="193"/>
        <v>hardware</v>
      </c>
      <c r="S2078" s="10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4"/>
        <v>307.2</v>
      </c>
      <c r="Q2079" t="str">
        <f t="shared" si="195"/>
        <v>technology</v>
      </c>
      <c r="R2079" t="str">
        <f t="shared" si="193"/>
        <v>hardware</v>
      </c>
      <c r="S2079" s="10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4"/>
        <v>546.67999999999995</v>
      </c>
      <c r="Q2080" t="str">
        <f t="shared" si="195"/>
        <v>technology</v>
      </c>
      <c r="R2080" t="str">
        <f t="shared" si="193"/>
        <v>hardware</v>
      </c>
      <c r="S2080" s="10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4"/>
        <v>47.47</v>
      </c>
      <c r="Q2081" t="str">
        <f t="shared" si="195"/>
        <v>technology</v>
      </c>
      <c r="R2081" t="str">
        <f t="shared" si="193"/>
        <v>hardware</v>
      </c>
      <c r="S2081" s="10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3"/>
        <v>hardware</v>
      </c>
      <c r="S2082" s="10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4"/>
        <v>72.900000000000006</v>
      </c>
      <c r="Q2083" t="str">
        <f t="shared" si="195"/>
        <v>music</v>
      </c>
      <c r="R2083" t="str">
        <f t="shared" si="193"/>
        <v>indie rock</v>
      </c>
      <c r="S2083" s="10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4"/>
        <v>43.71</v>
      </c>
      <c r="Q2084" t="str">
        <f t="shared" si="195"/>
        <v>music</v>
      </c>
      <c r="R2084" t="str">
        <f t="shared" si="193"/>
        <v>indie rock</v>
      </c>
      <c r="S2084" s="10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3"/>
        <v>indie rock</v>
      </c>
      <c r="S2085" s="10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4"/>
        <v>70.650000000000006</v>
      </c>
      <c r="Q2086" t="str">
        <f t="shared" si="195"/>
        <v>music</v>
      </c>
      <c r="R2086" t="str">
        <f t="shared" si="193"/>
        <v>indie rock</v>
      </c>
      <c r="S2086" s="10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4"/>
        <v>89.3</v>
      </c>
      <c r="Q2087" t="str">
        <f t="shared" si="195"/>
        <v>music</v>
      </c>
      <c r="R2087" t="str">
        <f t="shared" si="193"/>
        <v>indie rock</v>
      </c>
      <c r="S2087" s="10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4"/>
        <v>115.08</v>
      </c>
      <c r="Q2088" t="str">
        <f t="shared" si="195"/>
        <v>music</v>
      </c>
      <c r="R2088" t="str">
        <f t="shared" si="193"/>
        <v>indie rock</v>
      </c>
      <c r="S2088" s="10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3"/>
        <v>indie rock</v>
      </c>
      <c r="S2089" s="10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4"/>
        <v>46.2</v>
      </c>
      <c r="Q2090" t="str">
        <f t="shared" si="195"/>
        <v>music</v>
      </c>
      <c r="R2090" t="str">
        <f t="shared" si="193"/>
        <v>indie rock</v>
      </c>
      <c r="S2090" s="10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4"/>
        <v>48.54</v>
      </c>
      <c r="Q2091" t="str">
        <f t="shared" si="195"/>
        <v>music</v>
      </c>
      <c r="R2091" t="str">
        <f t="shared" si="193"/>
        <v>indie rock</v>
      </c>
      <c r="S2091" s="10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4"/>
        <v>57.52</v>
      </c>
      <c r="Q2092" t="str">
        <f t="shared" si="195"/>
        <v>music</v>
      </c>
      <c r="R2092" t="str">
        <f t="shared" si="193"/>
        <v>indie rock</v>
      </c>
      <c r="S2092" s="10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4"/>
        <v>88.14</v>
      </c>
      <c r="Q2093" t="str">
        <f t="shared" si="195"/>
        <v>music</v>
      </c>
      <c r="R2093" t="str">
        <f t="shared" si="193"/>
        <v>indie rock</v>
      </c>
      <c r="S2093" s="10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4"/>
        <v>110.49</v>
      </c>
      <c r="Q2094" t="str">
        <f t="shared" si="195"/>
        <v>music</v>
      </c>
      <c r="R2094" t="str">
        <f t="shared" si="193"/>
        <v>indie rock</v>
      </c>
      <c r="S2094" s="10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4"/>
        <v>66.819999999999993</v>
      </c>
      <c r="Q2095" t="str">
        <f t="shared" si="195"/>
        <v>music</v>
      </c>
      <c r="R2095" t="str">
        <f t="shared" si="193"/>
        <v>indie rock</v>
      </c>
      <c r="S2095" s="10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4"/>
        <v>58.59</v>
      </c>
      <c r="Q2096" t="str">
        <f t="shared" si="195"/>
        <v>music</v>
      </c>
      <c r="R2096" t="str">
        <f t="shared" si="193"/>
        <v>indie rock</v>
      </c>
      <c r="S2096" s="10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4"/>
        <v>113.63</v>
      </c>
      <c r="Q2097" t="str">
        <f t="shared" si="195"/>
        <v>music</v>
      </c>
      <c r="R2097" t="str">
        <f t="shared" si="193"/>
        <v>indie rock</v>
      </c>
      <c r="S2097" s="10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4"/>
        <v>43.57</v>
      </c>
      <c r="Q2098" t="str">
        <f t="shared" si="195"/>
        <v>music</v>
      </c>
      <c r="R2098" t="str">
        <f t="shared" si="193"/>
        <v>indie rock</v>
      </c>
      <c r="S2098" s="10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4"/>
        <v>78.94</v>
      </c>
      <c r="Q2099" t="str">
        <f t="shared" si="195"/>
        <v>music</v>
      </c>
      <c r="R2099" t="str">
        <f t="shared" si="193"/>
        <v>indie rock</v>
      </c>
      <c r="S2099" s="10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4"/>
        <v>188.12</v>
      </c>
      <c r="Q2100" t="str">
        <f t="shared" si="195"/>
        <v>music</v>
      </c>
      <c r="R2100" t="str">
        <f t="shared" si="193"/>
        <v>indie rock</v>
      </c>
      <c r="S2100" s="10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4"/>
        <v>63.03</v>
      </c>
      <c r="Q2101" t="str">
        <f t="shared" si="195"/>
        <v>music</v>
      </c>
      <c r="R2101" t="str">
        <f t="shared" si="193"/>
        <v>indie rock</v>
      </c>
      <c r="S2101" s="10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4"/>
        <v>30.37</v>
      </c>
      <c r="Q2102" t="str">
        <f t="shared" si="195"/>
        <v>music</v>
      </c>
      <c r="R2102" t="str">
        <f t="shared" si="193"/>
        <v>indie rock</v>
      </c>
      <c r="S2102" s="10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4"/>
        <v>51.47</v>
      </c>
      <c r="Q2103" t="str">
        <f t="shared" si="195"/>
        <v>music</v>
      </c>
      <c r="R2103" t="str">
        <f t="shared" si="193"/>
        <v>indie rock</v>
      </c>
      <c r="S2103" s="10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4"/>
        <v>35.78</v>
      </c>
      <c r="Q2104" t="str">
        <f t="shared" si="195"/>
        <v>music</v>
      </c>
      <c r="R2104" t="str">
        <f t="shared" si="193"/>
        <v>indie rock</v>
      </c>
      <c r="S2104" s="10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4"/>
        <v>98.81</v>
      </c>
      <c r="Q2105" t="str">
        <f t="shared" si="195"/>
        <v>music</v>
      </c>
      <c r="R2105" t="str">
        <f t="shared" si="193"/>
        <v>indie rock</v>
      </c>
      <c r="S2105" s="10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3"/>
        <v>indie rock</v>
      </c>
      <c r="S2106" s="10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4"/>
        <v>51.31</v>
      </c>
      <c r="Q2107" t="str">
        <f t="shared" si="195"/>
        <v>music</v>
      </c>
      <c r="R2107" t="str">
        <f t="shared" si="193"/>
        <v>indie rock</v>
      </c>
      <c r="S2107" s="10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4"/>
        <v>53.52</v>
      </c>
      <c r="Q2108" t="str">
        <f t="shared" si="195"/>
        <v>music</v>
      </c>
      <c r="R2108" t="str">
        <f t="shared" si="193"/>
        <v>indie rock</v>
      </c>
      <c r="S2108" s="10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4"/>
        <v>37.14</v>
      </c>
      <c r="Q2109" t="str">
        <f t="shared" si="195"/>
        <v>music</v>
      </c>
      <c r="R2109" t="str">
        <f t="shared" si="193"/>
        <v>indie rock</v>
      </c>
      <c r="S2109" s="10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4"/>
        <v>89.89</v>
      </c>
      <c r="Q2110" t="str">
        <f t="shared" si="195"/>
        <v>music</v>
      </c>
      <c r="R2110" t="str">
        <f t="shared" si="193"/>
        <v>indie rock</v>
      </c>
      <c r="S2110" s="10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4"/>
        <v>106.52</v>
      </c>
      <c r="Q2111" t="str">
        <f t="shared" si="195"/>
        <v>music</v>
      </c>
      <c r="R2111" t="str">
        <f t="shared" si="193"/>
        <v>indie rock</v>
      </c>
      <c r="S2111" s="10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4"/>
        <v>52.81</v>
      </c>
      <c r="Q2112" t="str">
        <f t="shared" si="195"/>
        <v>music</v>
      </c>
      <c r="R2112" t="str">
        <f t="shared" si="193"/>
        <v>indie rock</v>
      </c>
      <c r="S2112" s="10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4"/>
        <v>54.61</v>
      </c>
      <c r="Q2113" t="str">
        <f t="shared" si="195"/>
        <v>music</v>
      </c>
      <c r="R2113" t="str">
        <f t="shared" si="193"/>
        <v>indie rock</v>
      </c>
      <c r="S2113" s="10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98">E2114/D2114</f>
        <v>1</v>
      </c>
      <c r="P2114" s="6">
        <f t="shared" si="194"/>
        <v>27.27</v>
      </c>
      <c r="Q2114" t="str">
        <f t="shared" si="195"/>
        <v>music</v>
      </c>
      <c r="R2114" t="str">
        <f t="shared" ref="R2114:R2177" si="199">RIGHT(N2114,LEN(N2114)-FIND("/",N2114,1))</f>
        <v>indie rock</v>
      </c>
      <c r="S2114" s="10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8"/>
        <v>1.0485714285714285</v>
      </c>
      <c r="P2115" s="6">
        <f t="shared" ref="P2115:P2178" si="200">IF(E2115&gt;0, ROUNDDOWN(E2115/L2115, 2),0)</f>
        <v>68.59</v>
      </c>
      <c r="Q2115" t="str">
        <f t="shared" ref="Q2115:Q2178" si="201">LEFT(N2115,FIND("/",N2115,1)-1)</f>
        <v>music</v>
      </c>
      <c r="R2115" t="str">
        <f t="shared" si="199"/>
        <v>indie rock</v>
      </c>
      <c r="S2115" s="10">
        <f t="shared" ref="S2115:S2178" si="202">(J2115/86400)+25569+(-5/24)</f>
        <v>41870.657129629624</v>
      </c>
      <c r="T2115" s="11">
        <f t="shared" ref="T2115:T2178" si="203">IF(F2115="live", "", (I2115/86400)+25569+(-5/24))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200"/>
        <v>35.61</v>
      </c>
      <c r="Q2116" t="str">
        <f t="shared" si="201"/>
        <v>music</v>
      </c>
      <c r="R2116" t="str">
        <f t="shared" si="199"/>
        <v>indie rock</v>
      </c>
      <c r="S2116" s="10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200"/>
        <v>94.02</v>
      </c>
      <c r="Q2117" t="str">
        <f t="shared" si="201"/>
        <v>music</v>
      </c>
      <c r="R2117" t="str">
        <f t="shared" si="199"/>
        <v>indie rock</v>
      </c>
      <c r="S2117" s="10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200"/>
        <v>526.45000000000005</v>
      </c>
      <c r="Q2118" t="str">
        <f t="shared" si="201"/>
        <v>music</v>
      </c>
      <c r="R2118" t="str">
        <f t="shared" si="199"/>
        <v>indie rock</v>
      </c>
      <c r="S2118" s="10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200"/>
        <v>50.65</v>
      </c>
      <c r="Q2119" t="str">
        <f t="shared" si="201"/>
        <v>music</v>
      </c>
      <c r="R2119" t="str">
        <f t="shared" si="199"/>
        <v>indie rock</v>
      </c>
      <c r="S2119" s="10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200"/>
        <v>79.180000000000007</v>
      </c>
      <c r="Q2120" t="str">
        <f t="shared" si="201"/>
        <v>music</v>
      </c>
      <c r="R2120" t="str">
        <f t="shared" si="199"/>
        <v>indie rock</v>
      </c>
      <c r="S2120" s="10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200"/>
        <v>91.59</v>
      </c>
      <c r="Q2121" t="str">
        <f t="shared" si="201"/>
        <v>music</v>
      </c>
      <c r="R2121" t="str">
        <f t="shared" si="199"/>
        <v>indie rock</v>
      </c>
      <c r="S2121" s="10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200"/>
        <v>116.96</v>
      </c>
      <c r="Q2122" t="str">
        <f t="shared" si="201"/>
        <v>music</v>
      </c>
      <c r="R2122" t="str">
        <f t="shared" si="199"/>
        <v>indie rock</v>
      </c>
      <c r="S2122" s="10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199"/>
        <v>video games</v>
      </c>
      <c r="S2123" s="10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200"/>
        <v>103.33</v>
      </c>
      <c r="Q2124" t="str">
        <f t="shared" si="201"/>
        <v>games</v>
      </c>
      <c r="R2124" t="str">
        <f t="shared" si="199"/>
        <v>video games</v>
      </c>
      <c r="S2124" s="10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200"/>
        <v>10</v>
      </c>
      <c r="Q2125" t="str">
        <f t="shared" si="201"/>
        <v>games</v>
      </c>
      <c r="R2125" t="str">
        <f t="shared" si="199"/>
        <v>video games</v>
      </c>
      <c r="S2125" s="10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199"/>
        <v>video games</v>
      </c>
      <c r="S2126" s="10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200"/>
        <v>31.55</v>
      </c>
      <c r="Q2127" t="str">
        <f t="shared" si="201"/>
        <v>games</v>
      </c>
      <c r="R2127" t="str">
        <f t="shared" si="199"/>
        <v>video games</v>
      </c>
      <c r="S2127" s="10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199"/>
        <v>video games</v>
      </c>
      <c r="S2128" s="10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200"/>
        <v>34.22</v>
      </c>
      <c r="Q2129" t="str">
        <f t="shared" si="201"/>
        <v>games</v>
      </c>
      <c r="R2129" t="str">
        <f t="shared" si="199"/>
        <v>video games</v>
      </c>
      <c r="S2129" s="10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199"/>
        <v>video games</v>
      </c>
      <c r="S2130" s="10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200"/>
        <v>19.66</v>
      </c>
      <c r="Q2131" t="str">
        <f t="shared" si="201"/>
        <v>games</v>
      </c>
      <c r="R2131" t="str">
        <f t="shared" si="199"/>
        <v>video games</v>
      </c>
      <c r="S2131" s="10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199"/>
        <v>video games</v>
      </c>
      <c r="S2132" s="10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200"/>
        <v>8.33</v>
      </c>
      <c r="Q2133" t="str">
        <f t="shared" si="201"/>
        <v>games</v>
      </c>
      <c r="R2133" t="str">
        <f t="shared" si="199"/>
        <v>video games</v>
      </c>
      <c r="S2133" s="10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200"/>
        <v>21.34</v>
      </c>
      <c r="Q2134" t="str">
        <f t="shared" si="201"/>
        <v>games</v>
      </c>
      <c r="R2134" t="str">
        <f t="shared" si="199"/>
        <v>video games</v>
      </c>
      <c r="S2134" s="10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200"/>
        <v>5.33</v>
      </c>
      <c r="Q2135" t="str">
        <f t="shared" si="201"/>
        <v>games</v>
      </c>
      <c r="R2135" t="str">
        <f t="shared" si="199"/>
        <v>video games</v>
      </c>
      <c r="S2135" s="10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200"/>
        <v>34.659999999999997</v>
      </c>
      <c r="Q2136" t="str">
        <f t="shared" si="201"/>
        <v>games</v>
      </c>
      <c r="R2136" t="str">
        <f t="shared" si="199"/>
        <v>video games</v>
      </c>
      <c r="S2136" s="10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200"/>
        <v>21.72</v>
      </c>
      <c r="Q2137" t="str">
        <f t="shared" si="201"/>
        <v>games</v>
      </c>
      <c r="R2137" t="str">
        <f t="shared" si="199"/>
        <v>video games</v>
      </c>
      <c r="S2137" s="10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200"/>
        <v>11.92</v>
      </c>
      <c r="Q2138" t="str">
        <f t="shared" si="201"/>
        <v>games</v>
      </c>
      <c r="R2138" t="str">
        <f t="shared" si="199"/>
        <v>video games</v>
      </c>
      <c r="S2138" s="10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200"/>
        <v>26.59</v>
      </c>
      <c r="Q2139" t="str">
        <f t="shared" si="201"/>
        <v>games</v>
      </c>
      <c r="R2139" t="str">
        <f t="shared" si="199"/>
        <v>video games</v>
      </c>
      <c r="S2139" s="10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200"/>
        <v>10.66</v>
      </c>
      <c r="Q2140" t="str">
        <f t="shared" si="201"/>
        <v>games</v>
      </c>
      <c r="R2140" t="str">
        <f t="shared" si="199"/>
        <v>video games</v>
      </c>
      <c r="S2140" s="10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200"/>
        <v>29.03</v>
      </c>
      <c r="Q2141" t="str">
        <f t="shared" si="201"/>
        <v>games</v>
      </c>
      <c r="R2141" t="str">
        <f t="shared" si="199"/>
        <v>video games</v>
      </c>
      <c r="S2141" s="10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200"/>
        <v>50.9</v>
      </c>
      <c r="Q2142" t="str">
        <f t="shared" si="201"/>
        <v>games</v>
      </c>
      <c r="R2142" t="str">
        <f t="shared" si="199"/>
        <v>video games</v>
      </c>
      <c r="S2142" s="10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>
        <f t="shared" si="200"/>
        <v>0</v>
      </c>
      <c r="Q2143" t="str">
        <f t="shared" si="201"/>
        <v>games</v>
      </c>
      <c r="R2143" t="str">
        <f t="shared" si="199"/>
        <v>video games</v>
      </c>
      <c r="S2143" s="10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200"/>
        <v>50.08</v>
      </c>
      <c r="Q2144" t="str">
        <f t="shared" si="201"/>
        <v>games</v>
      </c>
      <c r="R2144" t="str">
        <f t="shared" si="199"/>
        <v>video games</v>
      </c>
      <c r="S2144" s="10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200"/>
        <v>45</v>
      </c>
      <c r="Q2145" t="str">
        <f t="shared" si="201"/>
        <v>games</v>
      </c>
      <c r="R2145" t="str">
        <f t="shared" si="199"/>
        <v>video games</v>
      </c>
      <c r="S2145" s="10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200"/>
        <v>25.29</v>
      </c>
      <c r="Q2146" t="str">
        <f t="shared" si="201"/>
        <v>games</v>
      </c>
      <c r="R2146" t="str">
        <f t="shared" si="199"/>
        <v>video games</v>
      </c>
      <c r="S2146" s="10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200"/>
        <v>51.29</v>
      </c>
      <c r="Q2147" t="str">
        <f t="shared" si="201"/>
        <v>games</v>
      </c>
      <c r="R2147" t="str">
        <f t="shared" si="199"/>
        <v>video games</v>
      </c>
      <c r="S2147" s="10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199"/>
        <v>video games</v>
      </c>
      <c r="S2148" s="10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200"/>
        <v>49.38</v>
      </c>
      <c r="Q2149" t="str">
        <f t="shared" si="201"/>
        <v>games</v>
      </c>
      <c r="R2149" t="str">
        <f t="shared" si="199"/>
        <v>video games</v>
      </c>
      <c r="S2149" s="10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200"/>
        <v>1</v>
      </c>
      <c r="Q2150" t="str">
        <f t="shared" si="201"/>
        <v>games</v>
      </c>
      <c r="R2150" t="str">
        <f t="shared" si="199"/>
        <v>video games</v>
      </c>
      <c r="S2150" s="10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>
        <f t="shared" si="200"/>
        <v>0</v>
      </c>
      <c r="Q2151" t="str">
        <f t="shared" si="201"/>
        <v>games</v>
      </c>
      <c r="R2151" t="str">
        <f t="shared" si="199"/>
        <v>video games</v>
      </c>
      <c r="S2151" s="10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199"/>
        <v>video games</v>
      </c>
      <c r="S2152" s="10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200"/>
        <v>19.66</v>
      </c>
      <c r="Q2153" t="str">
        <f t="shared" si="201"/>
        <v>games</v>
      </c>
      <c r="R2153" t="str">
        <f t="shared" si="199"/>
        <v>video games</v>
      </c>
      <c r="S2153" s="10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199"/>
        <v>video games</v>
      </c>
      <c r="S2154" s="10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199"/>
        <v>video games</v>
      </c>
      <c r="S2155" s="10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199"/>
        <v>video games</v>
      </c>
      <c r="S2156" s="10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200"/>
        <v>23</v>
      </c>
      <c r="Q2157" t="str">
        <f t="shared" si="201"/>
        <v>games</v>
      </c>
      <c r="R2157" t="str">
        <f t="shared" si="199"/>
        <v>video games</v>
      </c>
      <c r="S2157" s="10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200"/>
        <v>17.98</v>
      </c>
      <c r="Q2158" t="str">
        <f t="shared" si="201"/>
        <v>games</v>
      </c>
      <c r="R2158" t="str">
        <f t="shared" si="199"/>
        <v>video games</v>
      </c>
      <c r="S2158" s="10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200"/>
        <v>370.94</v>
      </c>
      <c r="Q2159" t="str">
        <f t="shared" si="201"/>
        <v>games</v>
      </c>
      <c r="R2159" t="str">
        <f t="shared" si="199"/>
        <v>video games</v>
      </c>
      <c r="S2159" s="10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200"/>
        <v>63.56</v>
      </c>
      <c r="Q2160" t="str">
        <f t="shared" si="201"/>
        <v>games</v>
      </c>
      <c r="R2160" t="str">
        <f t="shared" si="199"/>
        <v>video games</v>
      </c>
      <c r="S2160" s="10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199"/>
        <v>video games</v>
      </c>
      <c r="S2161" s="10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200"/>
        <v>5.31</v>
      </c>
      <c r="Q2162" t="str">
        <f t="shared" si="201"/>
        <v>games</v>
      </c>
      <c r="R2162" t="str">
        <f t="shared" si="199"/>
        <v>video games</v>
      </c>
      <c r="S2162" s="10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200"/>
        <v>35.61</v>
      </c>
      <c r="Q2163" t="str">
        <f t="shared" si="201"/>
        <v>music</v>
      </c>
      <c r="R2163" t="str">
        <f t="shared" si="199"/>
        <v>rock</v>
      </c>
      <c r="S2163" s="10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200"/>
        <v>87.1</v>
      </c>
      <c r="Q2164" t="str">
        <f t="shared" si="201"/>
        <v>music</v>
      </c>
      <c r="R2164" t="str">
        <f t="shared" si="199"/>
        <v>rock</v>
      </c>
      <c r="S2164" s="10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200"/>
        <v>75.11</v>
      </c>
      <c r="Q2165" t="str">
        <f t="shared" si="201"/>
        <v>music</v>
      </c>
      <c r="R2165" t="str">
        <f t="shared" si="199"/>
        <v>rock</v>
      </c>
      <c r="S2165" s="10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200"/>
        <v>68.010000000000005</v>
      </c>
      <c r="Q2166" t="str">
        <f t="shared" si="201"/>
        <v>music</v>
      </c>
      <c r="R2166" t="str">
        <f t="shared" si="199"/>
        <v>rock</v>
      </c>
      <c r="S2166" s="10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200"/>
        <v>29.62</v>
      </c>
      <c r="Q2167" t="str">
        <f t="shared" si="201"/>
        <v>music</v>
      </c>
      <c r="R2167" t="str">
        <f t="shared" si="199"/>
        <v>rock</v>
      </c>
      <c r="S2167" s="10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200"/>
        <v>91.62</v>
      </c>
      <c r="Q2168" t="str">
        <f t="shared" si="201"/>
        <v>music</v>
      </c>
      <c r="R2168" t="str">
        <f t="shared" si="199"/>
        <v>rock</v>
      </c>
      <c r="S2168" s="10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200"/>
        <v>22.5</v>
      </c>
      <c r="Q2169" t="str">
        <f t="shared" si="201"/>
        <v>music</v>
      </c>
      <c r="R2169" t="str">
        <f t="shared" si="199"/>
        <v>rock</v>
      </c>
      <c r="S2169" s="10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200"/>
        <v>64.36</v>
      </c>
      <c r="Q2170" t="str">
        <f t="shared" si="201"/>
        <v>music</v>
      </c>
      <c r="R2170" t="str">
        <f t="shared" si="199"/>
        <v>rock</v>
      </c>
      <c r="S2170" s="10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200"/>
        <v>21.85</v>
      </c>
      <c r="Q2171" t="str">
        <f t="shared" si="201"/>
        <v>music</v>
      </c>
      <c r="R2171" t="str">
        <f t="shared" si="199"/>
        <v>rock</v>
      </c>
      <c r="S2171" s="10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200"/>
        <v>33.31</v>
      </c>
      <c r="Q2172" t="str">
        <f t="shared" si="201"/>
        <v>music</v>
      </c>
      <c r="R2172" t="str">
        <f t="shared" si="199"/>
        <v>rock</v>
      </c>
      <c r="S2172" s="10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200"/>
        <v>90.27</v>
      </c>
      <c r="Q2173" t="str">
        <f t="shared" si="201"/>
        <v>music</v>
      </c>
      <c r="R2173" t="str">
        <f t="shared" si="199"/>
        <v>rock</v>
      </c>
      <c r="S2173" s="10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200"/>
        <v>76.92</v>
      </c>
      <c r="Q2174" t="str">
        <f t="shared" si="201"/>
        <v>music</v>
      </c>
      <c r="R2174" t="str">
        <f t="shared" si="199"/>
        <v>rock</v>
      </c>
      <c r="S2174" s="10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200"/>
        <v>59.23</v>
      </c>
      <c r="Q2175" t="str">
        <f t="shared" si="201"/>
        <v>music</v>
      </c>
      <c r="R2175" t="str">
        <f t="shared" si="199"/>
        <v>rock</v>
      </c>
      <c r="S2175" s="10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200"/>
        <v>65.38</v>
      </c>
      <c r="Q2176" t="str">
        <f t="shared" si="201"/>
        <v>music</v>
      </c>
      <c r="R2176" t="str">
        <f t="shared" si="199"/>
        <v>rock</v>
      </c>
      <c r="S2176" s="10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200"/>
        <v>67.3</v>
      </c>
      <c r="Q2177" t="str">
        <f t="shared" si="201"/>
        <v>music</v>
      </c>
      <c r="R2177" t="str">
        <f t="shared" si="199"/>
        <v>rock</v>
      </c>
      <c r="S2177" s="10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04">E2178/D2178</f>
        <v>1.2602</v>
      </c>
      <c r="P2178" s="6">
        <f t="shared" si="200"/>
        <v>88.74</v>
      </c>
      <c r="Q2178" t="str">
        <f t="shared" si="201"/>
        <v>music</v>
      </c>
      <c r="R2178" t="str">
        <f t="shared" ref="R2178:R2241" si="205">RIGHT(N2178,LEN(N2178)-FIND("/",N2178,1))</f>
        <v>rock</v>
      </c>
      <c r="S2178" s="10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4"/>
        <v>1.0012000000000001</v>
      </c>
      <c r="P2179" s="6">
        <f t="shared" ref="P2179:P2242" si="206">IF(E2179&gt;0, ROUNDDOWN(E2179/L2179, 2),0)</f>
        <v>65.86</v>
      </c>
      <c r="Q2179" t="str">
        <f t="shared" ref="Q2179:Q2242" si="207">LEFT(N2179,FIND("/",N2179,1)-1)</f>
        <v>music</v>
      </c>
      <c r="R2179" t="str">
        <f t="shared" si="205"/>
        <v>rock</v>
      </c>
      <c r="S2179" s="10">
        <f t="shared" ref="S2179:S2242" si="208">(J2179/86400)+25569+(-5/24)</f>
        <v>42502.042442129627</v>
      </c>
      <c r="T2179" s="11">
        <f t="shared" ref="T2179:T2242" si="209">IF(F2179="live", "", (I2179/86400)+25569+(-5/24))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6"/>
        <v>40.340000000000003</v>
      </c>
      <c r="Q2180" t="str">
        <f t="shared" si="207"/>
        <v>music</v>
      </c>
      <c r="R2180" t="str">
        <f t="shared" si="205"/>
        <v>rock</v>
      </c>
      <c r="S2180" s="10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6"/>
        <v>76.849999999999994</v>
      </c>
      <c r="Q2181" t="str">
        <f t="shared" si="207"/>
        <v>music</v>
      </c>
      <c r="R2181" t="str">
        <f t="shared" si="205"/>
        <v>rock</v>
      </c>
      <c r="S2181" s="10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6"/>
        <v>68.7</v>
      </c>
      <c r="Q2182" t="str">
        <f t="shared" si="207"/>
        <v>music</v>
      </c>
      <c r="R2182" t="str">
        <f t="shared" si="205"/>
        <v>rock</v>
      </c>
      <c r="S2182" s="10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6"/>
        <v>57.77</v>
      </c>
      <c r="Q2183" t="str">
        <f t="shared" si="207"/>
        <v>games</v>
      </c>
      <c r="R2183" t="str">
        <f t="shared" si="205"/>
        <v>tabletop games</v>
      </c>
      <c r="S2183" s="10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6"/>
        <v>44.17</v>
      </c>
      <c r="Q2184" t="str">
        <f t="shared" si="207"/>
        <v>games</v>
      </c>
      <c r="R2184" t="str">
        <f t="shared" si="205"/>
        <v>tabletop games</v>
      </c>
      <c r="S2184" s="10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6"/>
        <v>31.56</v>
      </c>
      <c r="Q2185" t="str">
        <f t="shared" si="207"/>
        <v>games</v>
      </c>
      <c r="R2185" t="str">
        <f t="shared" si="205"/>
        <v>tabletop games</v>
      </c>
      <c r="S2185" s="10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6"/>
        <v>107.04</v>
      </c>
      <c r="Q2186" t="str">
        <f t="shared" si="207"/>
        <v>games</v>
      </c>
      <c r="R2186" t="str">
        <f t="shared" si="205"/>
        <v>tabletop games</v>
      </c>
      <c r="S2186" s="10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6"/>
        <v>149.03</v>
      </c>
      <c r="Q2187" t="str">
        <f t="shared" si="207"/>
        <v>games</v>
      </c>
      <c r="R2187" t="str">
        <f t="shared" si="205"/>
        <v>tabletop games</v>
      </c>
      <c r="S2187" s="10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6"/>
        <v>55.95</v>
      </c>
      <c r="Q2188" t="str">
        <f t="shared" si="207"/>
        <v>games</v>
      </c>
      <c r="R2188" t="str">
        <f t="shared" si="205"/>
        <v>tabletop games</v>
      </c>
      <c r="S2188" s="10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6"/>
        <v>56.97</v>
      </c>
      <c r="Q2189" t="str">
        <f t="shared" si="207"/>
        <v>games</v>
      </c>
      <c r="R2189" t="str">
        <f t="shared" si="205"/>
        <v>tabletop games</v>
      </c>
      <c r="S2189" s="10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6"/>
        <v>44.05</v>
      </c>
      <c r="Q2190" t="str">
        <f t="shared" si="207"/>
        <v>games</v>
      </c>
      <c r="R2190" t="str">
        <f t="shared" si="205"/>
        <v>tabletop games</v>
      </c>
      <c r="S2190" s="10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6"/>
        <v>68.62</v>
      </c>
      <c r="Q2191" t="str">
        <f t="shared" si="207"/>
        <v>games</v>
      </c>
      <c r="R2191" t="str">
        <f t="shared" si="205"/>
        <v>tabletop games</v>
      </c>
      <c r="S2191" s="10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6"/>
        <v>65.31</v>
      </c>
      <c r="Q2192" t="str">
        <f t="shared" si="207"/>
        <v>games</v>
      </c>
      <c r="R2192" t="str">
        <f t="shared" si="205"/>
        <v>tabletop games</v>
      </c>
      <c r="S2192" s="10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5"/>
        <v>tabletop games</v>
      </c>
      <c r="S2193" s="10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6"/>
        <v>40.07</v>
      </c>
      <c r="Q2194" t="str">
        <f t="shared" si="207"/>
        <v>games</v>
      </c>
      <c r="R2194" t="str">
        <f t="shared" si="205"/>
        <v>tabletop games</v>
      </c>
      <c r="S2194" s="10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6"/>
        <v>75.64</v>
      </c>
      <c r="Q2195" t="str">
        <f t="shared" si="207"/>
        <v>games</v>
      </c>
      <c r="R2195" t="str">
        <f t="shared" si="205"/>
        <v>tabletop games</v>
      </c>
      <c r="S2195" s="10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6"/>
        <v>61.2</v>
      </c>
      <c r="Q2196" t="str">
        <f t="shared" si="207"/>
        <v>games</v>
      </c>
      <c r="R2196" t="str">
        <f t="shared" si="205"/>
        <v>tabletop games</v>
      </c>
      <c r="S2196" s="10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6"/>
        <v>48.13</v>
      </c>
      <c r="Q2197" t="str">
        <f t="shared" si="207"/>
        <v>games</v>
      </c>
      <c r="R2197" t="str">
        <f t="shared" si="205"/>
        <v>tabletop games</v>
      </c>
      <c r="S2197" s="10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6"/>
        <v>68.099999999999994</v>
      </c>
      <c r="Q2198" t="str">
        <f t="shared" si="207"/>
        <v>games</v>
      </c>
      <c r="R2198" t="str">
        <f t="shared" si="205"/>
        <v>tabletop games</v>
      </c>
      <c r="S2198" s="10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6"/>
        <v>65.89</v>
      </c>
      <c r="Q2199" t="str">
        <f t="shared" si="207"/>
        <v>games</v>
      </c>
      <c r="R2199" t="str">
        <f t="shared" si="205"/>
        <v>tabletop games</v>
      </c>
      <c r="S2199" s="10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6"/>
        <v>81.650000000000006</v>
      </c>
      <c r="Q2200" t="str">
        <f t="shared" si="207"/>
        <v>games</v>
      </c>
      <c r="R2200" t="str">
        <f t="shared" si="205"/>
        <v>tabletop games</v>
      </c>
      <c r="S2200" s="10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6"/>
        <v>52.7</v>
      </c>
      <c r="Q2201" t="str">
        <f t="shared" si="207"/>
        <v>games</v>
      </c>
      <c r="R2201" t="str">
        <f t="shared" si="205"/>
        <v>tabletop games</v>
      </c>
      <c r="S2201" s="10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6"/>
        <v>41.22</v>
      </c>
      <c r="Q2202" t="str">
        <f t="shared" si="207"/>
        <v>games</v>
      </c>
      <c r="R2202" t="str">
        <f t="shared" si="205"/>
        <v>tabletop games</v>
      </c>
      <c r="S2202" s="10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6"/>
        <v>15.03</v>
      </c>
      <c r="Q2203" t="str">
        <f t="shared" si="207"/>
        <v>music</v>
      </c>
      <c r="R2203" t="str">
        <f t="shared" si="205"/>
        <v>electronic music</v>
      </c>
      <c r="S2203" s="10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6"/>
        <v>39.06</v>
      </c>
      <c r="Q2204" t="str">
        <f t="shared" si="207"/>
        <v>music</v>
      </c>
      <c r="R2204" t="str">
        <f t="shared" si="205"/>
        <v>electronic music</v>
      </c>
      <c r="S2204" s="10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5"/>
        <v>electronic music</v>
      </c>
      <c r="S2205" s="10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6"/>
        <v>27.3</v>
      </c>
      <c r="Q2206" t="str">
        <f t="shared" si="207"/>
        <v>music</v>
      </c>
      <c r="R2206" t="str">
        <f t="shared" si="205"/>
        <v>electronic music</v>
      </c>
      <c r="S2206" s="10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6"/>
        <v>42.22</v>
      </c>
      <c r="Q2207" t="str">
        <f t="shared" si="207"/>
        <v>music</v>
      </c>
      <c r="R2207" t="str">
        <f t="shared" si="205"/>
        <v>electronic music</v>
      </c>
      <c r="S2207" s="10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6"/>
        <v>33.229999999999997</v>
      </c>
      <c r="Q2208" t="str">
        <f t="shared" si="207"/>
        <v>music</v>
      </c>
      <c r="R2208" t="str">
        <f t="shared" si="205"/>
        <v>electronic music</v>
      </c>
      <c r="S2208" s="10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6"/>
        <v>285.70999999999998</v>
      </c>
      <c r="Q2209" t="str">
        <f t="shared" si="207"/>
        <v>music</v>
      </c>
      <c r="R2209" t="str">
        <f t="shared" si="205"/>
        <v>electronic music</v>
      </c>
      <c r="S2209" s="10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6"/>
        <v>42.33</v>
      </c>
      <c r="Q2210" t="str">
        <f t="shared" si="207"/>
        <v>music</v>
      </c>
      <c r="R2210" t="str">
        <f t="shared" si="205"/>
        <v>electronic music</v>
      </c>
      <c r="S2210" s="10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6"/>
        <v>50.26</v>
      </c>
      <c r="Q2211" t="str">
        <f t="shared" si="207"/>
        <v>music</v>
      </c>
      <c r="R2211" t="str">
        <f t="shared" si="205"/>
        <v>electronic music</v>
      </c>
      <c r="S2211" s="10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6"/>
        <v>61.9</v>
      </c>
      <c r="Q2212" t="str">
        <f t="shared" si="207"/>
        <v>music</v>
      </c>
      <c r="R2212" t="str">
        <f t="shared" si="205"/>
        <v>electronic music</v>
      </c>
      <c r="S2212" s="10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6"/>
        <v>40.75</v>
      </c>
      <c r="Q2213" t="str">
        <f t="shared" si="207"/>
        <v>music</v>
      </c>
      <c r="R2213" t="str">
        <f t="shared" si="205"/>
        <v>electronic music</v>
      </c>
      <c r="S2213" s="10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6"/>
        <v>55.79</v>
      </c>
      <c r="Q2214" t="str">
        <f t="shared" si="207"/>
        <v>music</v>
      </c>
      <c r="R2214" t="str">
        <f t="shared" si="205"/>
        <v>electronic music</v>
      </c>
      <c r="S2214" s="10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6"/>
        <v>10</v>
      </c>
      <c r="Q2215" t="str">
        <f t="shared" si="207"/>
        <v>music</v>
      </c>
      <c r="R2215" t="str">
        <f t="shared" si="205"/>
        <v>electronic music</v>
      </c>
      <c r="S2215" s="10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6"/>
        <v>73.12</v>
      </c>
      <c r="Q2216" t="str">
        <f t="shared" si="207"/>
        <v>music</v>
      </c>
      <c r="R2216" t="str">
        <f t="shared" si="205"/>
        <v>electronic music</v>
      </c>
      <c r="S2216" s="10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6"/>
        <v>26.06</v>
      </c>
      <c r="Q2217" t="str">
        <f t="shared" si="207"/>
        <v>music</v>
      </c>
      <c r="R2217" t="str">
        <f t="shared" si="205"/>
        <v>electronic music</v>
      </c>
      <c r="S2217" s="10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6"/>
        <v>22.64</v>
      </c>
      <c r="Q2218" t="str">
        <f t="shared" si="207"/>
        <v>music</v>
      </c>
      <c r="R2218" t="str">
        <f t="shared" si="205"/>
        <v>electronic music</v>
      </c>
      <c r="S2218" s="10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6"/>
        <v>47.22</v>
      </c>
      <c r="Q2219" t="str">
        <f t="shared" si="207"/>
        <v>music</v>
      </c>
      <c r="R2219" t="str">
        <f t="shared" si="205"/>
        <v>electronic music</v>
      </c>
      <c r="S2219" s="10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6"/>
        <v>32.32</v>
      </c>
      <c r="Q2220" t="str">
        <f t="shared" si="207"/>
        <v>music</v>
      </c>
      <c r="R2220" t="str">
        <f t="shared" si="205"/>
        <v>electronic music</v>
      </c>
      <c r="S2220" s="10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6"/>
        <v>53.42</v>
      </c>
      <c r="Q2221" t="str">
        <f t="shared" si="207"/>
        <v>music</v>
      </c>
      <c r="R2221" t="str">
        <f t="shared" si="205"/>
        <v>electronic music</v>
      </c>
      <c r="S2221" s="10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6"/>
        <v>51.3</v>
      </c>
      <c r="Q2222" t="str">
        <f t="shared" si="207"/>
        <v>music</v>
      </c>
      <c r="R2222" t="str">
        <f t="shared" si="205"/>
        <v>electronic music</v>
      </c>
      <c r="S2222" s="10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6"/>
        <v>37.19</v>
      </c>
      <c r="Q2223" t="str">
        <f t="shared" si="207"/>
        <v>games</v>
      </c>
      <c r="R2223" t="str">
        <f t="shared" si="205"/>
        <v>tabletop games</v>
      </c>
      <c r="S2223" s="10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5"/>
        <v>tabletop games</v>
      </c>
      <c r="S2224" s="10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5"/>
        <v>tabletop games</v>
      </c>
      <c r="S2225" s="10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6"/>
        <v>82.14</v>
      </c>
      <c r="Q2226" t="str">
        <f t="shared" si="207"/>
        <v>games</v>
      </c>
      <c r="R2226" t="str">
        <f t="shared" si="205"/>
        <v>tabletop games</v>
      </c>
      <c r="S2226" s="10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6"/>
        <v>164.79</v>
      </c>
      <c r="Q2227" t="str">
        <f t="shared" si="207"/>
        <v>games</v>
      </c>
      <c r="R2227" t="str">
        <f t="shared" si="205"/>
        <v>tabletop games</v>
      </c>
      <c r="S2227" s="10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6"/>
        <v>60.82</v>
      </c>
      <c r="Q2228" t="str">
        <f t="shared" si="207"/>
        <v>games</v>
      </c>
      <c r="R2228" t="str">
        <f t="shared" si="205"/>
        <v>tabletop games</v>
      </c>
      <c r="S2228" s="10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6"/>
        <v>67.97</v>
      </c>
      <c r="Q2229" t="str">
        <f t="shared" si="207"/>
        <v>games</v>
      </c>
      <c r="R2229" t="str">
        <f t="shared" si="205"/>
        <v>tabletop games</v>
      </c>
      <c r="S2229" s="10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6"/>
        <v>81.56</v>
      </c>
      <c r="Q2230" t="str">
        <f t="shared" si="207"/>
        <v>games</v>
      </c>
      <c r="R2230" t="str">
        <f t="shared" si="205"/>
        <v>tabletop games</v>
      </c>
      <c r="S2230" s="10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6"/>
        <v>25.42</v>
      </c>
      <c r="Q2231" t="str">
        <f t="shared" si="207"/>
        <v>games</v>
      </c>
      <c r="R2231" t="str">
        <f t="shared" si="205"/>
        <v>tabletop games</v>
      </c>
      <c r="S2231" s="10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6"/>
        <v>21.49</v>
      </c>
      <c r="Q2232" t="str">
        <f t="shared" si="207"/>
        <v>games</v>
      </c>
      <c r="R2232" t="str">
        <f t="shared" si="205"/>
        <v>tabletop games</v>
      </c>
      <c r="S2232" s="10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6"/>
        <v>27.22</v>
      </c>
      <c r="Q2233" t="str">
        <f t="shared" si="207"/>
        <v>games</v>
      </c>
      <c r="R2233" t="str">
        <f t="shared" si="205"/>
        <v>tabletop games</v>
      </c>
      <c r="S2233" s="10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6"/>
        <v>25.09</v>
      </c>
      <c r="Q2234" t="str">
        <f t="shared" si="207"/>
        <v>games</v>
      </c>
      <c r="R2234" t="str">
        <f t="shared" si="205"/>
        <v>tabletop games</v>
      </c>
      <c r="S2234" s="10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6"/>
        <v>21.23</v>
      </c>
      <c r="Q2235" t="str">
        <f t="shared" si="207"/>
        <v>games</v>
      </c>
      <c r="R2235" t="str">
        <f t="shared" si="205"/>
        <v>tabletop games</v>
      </c>
      <c r="S2235" s="10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6"/>
        <v>41.6</v>
      </c>
      <c r="Q2236" t="str">
        <f t="shared" si="207"/>
        <v>games</v>
      </c>
      <c r="R2236" t="str">
        <f t="shared" si="205"/>
        <v>tabletop games</v>
      </c>
      <c r="S2236" s="10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6"/>
        <v>135.58000000000001</v>
      </c>
      <c r="Q2237" t="str">
        <f t="shared" si="207"/>
        <v>games</v>
      </c>
      <c r="R2237" t="str">
        <f t="shared" si="205"/>
        <v>tabletop games</v>
      </c>
      <c r="S2237" s="10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6"/>
        <v>22.11</v>
      </c>
      <c r="Q2238" t="str">
        <f t="shared" si="207"/>
        <v>games</v>
      </c>
      <c r="R2238" t="str">
        <f t="shared" si="205"/>
        <v>tabletop games</v>
      </c>
      <c r="S2238" s="10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6"/>
        <v>64.62</v>
      </c>
      <c r="Q2239" t="str">
        <f t="shared" si="207"/>
        <v>games</v>
      </c>
      <c r="R2239" t="str">
        <f t="shared" si="205"/>
        <v>tabletop games</v>
      </c>
      <c r="S2239" s="10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6"/>
        <v>69.56</v>
      </c>
      <c r="Q2240" t="str">
        <f t="shared" si="207"/>
        <v>games</v>
      </c>
      <c r="R2240" t="str">
        <f t="shared" si="205"/>
        <v>tabletop games</v>
      </c>
      <c r="S2240" s="10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6"/>
        <v>75.13</v>
      </c>
      <c r="Q2241" t="str">
        <f t="shared" si="207"/>
        <v>games</v>
      </c>
      <c r="R2241" t="str">
        <f t="shared" si="205"/>
        <v>tabletop games</v>
      </c>
      <c r="S2241" s="10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0">E2242/D2242</f>
        <v>2.7067999999999999</v>
      </c>
      <c r="P2242" s="6">
        <f t="shared" si="206"/>
        <v>140.97</v>
      </c>
      <c r="Q2242" t="str">
        <f t="shared" si="207"/>
        <v>games</v>
      </c>
      <c r="R2242" t="str">
        <f t="shared" ref="R2242:R2305" si="211">RIGHT(N2242,LEN(N2242)-FIND("/",N2242,1))</f>
        <v>tabletop games</v>
      </c>
      <c r="S2242" s="10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0"/>
        <v>8.0640000000000001</v>
      </c>
      <c r="P2243" s="6">
        <f t="shared" ref="P2243:P2306" si="212">IF(E2243&gt;0, ROUNDDOWN(E2243/L2243, 2),0)</f>
        <v>49.47</v>
      </c>
      <c r="Q2243" t="str">
        <f t="shared" ref="Q2243:Q2306" si="213">LEFT(N2243,FIND("/",N2243,1)-1)</f>
        <v>games</v>
      </c>
      <c r="R2243" t="str">
        <f t="shared" si="211"/>
        <v>tabletop games</v>
      </c>
      <c r="S2243" s="10">
        <f t="shared" ref="S2243:S2306" si="214">(J2243/86400)+25569+(-5/24)</f>
        <v>42766.619212962956</v>
      </c>
      <c r="T2243" s="11">
        <f t="shared" ref="T2243:T2306" si="215">IF(F2243="live", "", (I2243/86400)+25569+(-5/24))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2"/>
        <v>53.86</v>
      </c>
      <c r="Q2244" t="str">
        <f t="shared" si="213"/>
        <v>games</v>
      </c>
      <c r="R2244" t="str">
        <f t="shared" si="211"/>
        <v>tabletop games</v>
      </c>
      <c r="S2244" s="10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2"/>
        <v>4.57</v>
      </c>
      <c r="Q2245" t="str">
        <f t="shared" si="213"/>
        <v>games</v>
      </c>
      <c r="R2245" t="str">
        <f t="shared" si="211"/>
        <v>tabletop games</v>
      </c>
      <c r="S2245" s="10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2"/>
        <v>65</v>
      </c>
      <c r="Q2246" t="str">
        <f t="shared" si="213"/>
        <v>games</v>
      </c>
      <c r="R2246" t="str">
        <f t="shared" si="211"/>
        <v>tabletop games</v>
      </c>
      <c r="S2246" s="10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2"/>
        <v>53.47</v>
      </c>
      <c r="Q2247" t="str">
        <f t="shared" si="213"/>
        <v>games</v>
      </c>
      <c r="R2247" t="str">
        <f t="shared" si="211"/>
        <v>tabletop games</v>
      </c>
      <c r="S2247" s="10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2"/>
        <v>43.91</v>
      </c>
      <c r="Q2248" t="str">
        <f t="shared" si="213"/>
        <v>games</v>
      </c>
      <c r="R2248" t="str">
        <f t="shared" si="211"/>
        <v>tabletop games</v>
      </c>
      <c r="S2248" s="10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2"/>
        <v>50.85</v>
      </c>
      <c r="Q2249" t="str">
        <f t="shared" si="213"/>
        <v>games</v>
      </c>
      <c r="R2249" t="str">
        <f t="shared" si="211"/>
        <v>tabletop games</v>
      </c>
      <c r="S2249" s="10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2"/>
        <v>58.63</v>
      </c>
      <c r="Q2250" t="str">
        <f t="shared" si="213"/>
        <v>games</v>
      </c>
      <c r="R2250" t="str">
        <f t="shared" si="211"/>
        <v>tabletop games</v>
      </c>
      <c r="S2250" s="10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2"/>
        <v>32.81</v>
      </c>
      <c r="Q2251" t="str">
        <f t="shared" si="213"/>
        <v>games</v>
      </c>
      <c r="R2251" t="str">
        <f t="shared" si="211"/>
        <v>tabletop games</v>
      </c>
      <c r="S2251" s="10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2"/>
        <v>426.93</v>
      </c>
      <c r="Q2252" t="str">
        <f t="shared" si="213"/>
        <v>games</v>
      </c>
      <c r="R2252" t="str">
        <f t="shared" si="211"/>
        <v>tabletop games</v>
      </c>
      <c r="S2252" s="10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2"/>
        <v>23.8</v>
      </c>
      <c r="Q2253" t="str">
        <f t="shared" si="213"/>
        <v>games</v>
      </c>
      <c r="R2253" t="str">
        <f t="shared" si="211"/>
        <v>tabletop games</v>
      </c>
      <c r="S2253" s="10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2"/>
        <v>98.41</v>
      </c>
      <c r="Q2254" t="str">
        <f t="shared" si="213"/>
        <v>games</v>
      </c>
      <c r="R2254" t="str">
        <f t="shared" si="211"/>
        <v>tabletop games</v>
      </c>
      <c r="S2254" s="10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2"/>
        <v>107.32</v>
      </c>
      <c r="Q2255" t="str">
        <f t="shared" si="213"/>
        <v>games</v>
      </c>
      <c r="R2255" t="str">
        <f t="shared" si="211"/>
        <v>tabletop games</v>
      </c>
      <c r="S2255" s="10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2"/>
        <v>11.67</v>
      </c>
      <c r="Q2256" t="str">
        <f t="shared" si="213"/>
        <v>games</v>
      </c>
      <c r="R2256" t="str">
        <f t="shared" si="211"/>
        <v>tabletop games</v>
      </c>
      <c r="S2256" s="10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2"/>
        <v>41.78</v>
      </c>
      <c r="Q2257" t="str">
        <f t="shared" si="213"/>
        <v>games</v>
      </c>
      <c r="R2257" t="str">
        <f t="shared" si="211"/>
        <v>tabletop games</v>
      </c>
      <c r="S2257" s="10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1"/>
        <v>tabletop games</v>
      </c>
      <c r="S2258" s="10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2"/>
        <v>94.1</v>
      </c>
      <c r="Q2259" t="str">
        <f t="shared" si="213"/>
        <v>games</v>
      </c>
      <c r="R2259" t="str">
        <f t="shared" si="211"/>
        <v>tabletop games</v>
      </c>
      <c r="S2259" s="10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2"/>
        <v>15.72</v>
      </c>
      <c r="Q2260" t="str">
        <f t="shared" si="213"/>
        <v>games</v>
      </c>
      <c r="R2260" t="str">
        <f t="shared" si="211"/>
        <v>tabletop games</v>
      </c>
      <c r="S2260" s="10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2"/>
        <v>90.63</v>
      </c>
      <c r="Q2261" t="str">
        <f t="shared" si="213"/>
        <v>games</v>
      </c>
      <c r="R2261" t="str">
        <f t="shared" si="211"/>
        <v>tabletop games</v>
      </c>
      <c r="S2261" s="10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2"/>
        <v>97.29</v>
      </c>
      <c r="Q2262" t="str">
        <f t="shared" si="213"/>
        <v>games</v>
      </c>
      <c r="R2262" t="str">
        <f t="shared" si="211"/>
        <v>tabletop games</v>
      </c>
      <c r="S2262" s="10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2"/>
        <v>37.11</v>
      </c>
      <c r="Q2263" t="str">
        <f t="shared" si="213"/>
        <v>games</v>
      </c>
      <c r="R2263" t="str">
        <f t="shared" si="211"/>
        <v>tabletop games</v>
      </c>
      <c r="S2263" s="10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2"/>
        <v>28.1</v>
      </c>
      <c r="Q2264" t="str">
        <f t="shared" si="213"/>
        <v>games</v>
      </c>
      <c r="R2264" t="str">
        <f t="shared" si="211"/>
        <v>tabletop games</v>
      </c>
      <c r="S2264" s="10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2"/>
        <v>144.43</v>
      </c>
      <c r="Q2265" t="str">
        <f t="shared" si="213"/>
        <v>games</v>
      </c>
      <c r="R2265" t="str">
        <f t="shared" si="211"/>
        <v>tabletop games</v>
      </c>
      <c r="S2265" s="10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2"/>
        <v>24.27</v>
      </c>
      <c r="Q2266" t="str">
        <f t="shared" si="213"/>
        <v>games</v>
      </c>
      <c r="R2266" t="str">
        <f t="shared" si="211"/>
        <v>tabletop games</v>
      </c>
      <c r="S2266" s="10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2"/>
        <v>35.11</v>
      </c>
      <c r="Q2267" t="str">
        <f t="shared" si="213"/>
        <v>games</v>
      </c>
      <c r="R2267" t="str">
        <f t="shared" si="211"/>
        <v>tabletop games</v>
      </c>
      <c r="S2267" s="10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2"/>
        <v>24.76</v>
      </c>
      <c r="Q2268" t="str">
        <f t="shared" si="213"/>
        <v>games</v>
      </c>
      <c r="R2268" t="str">
        <f t="shared" si="211"/>
        <v>tabletop games</v>
      </c>
      <c r="S2268" s="10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2"/>
        <v>188.37</v>
      </c>
      <c r="Q2269" t="str">
        <f t="shared" si="213"/>
        <v>games</v>
      </c>
      <c r="R2269" t="str">
        <f t="shared" si="211"/>
        <v>tabletop games</v>
      </c>
      <c r="S2269" s="10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2"/>
        <v>148.08000000000001</v>
      </c>
      <c r="Q2270" t="str">
        <f t="shared" si="213"/>
        <v>games</v>
      </c>
      <c r="R2270" t="str">
        <f t="shared" si="211"/>
        <v>tabletop games</v>
      </c>
      <c r="S2270" s="10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2"/>
        <v>49.93</v>
      </c>
      <c r="Q2271" t="str">
        <f t="shared" si="213"/>
        <v>games</v>
      </c>
      <c r="R2271" t="str">
        <f t="shared" si="211"/>
        <v>tabletop games</v>
      </c>
      <c r="S2271" s="10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2"/>
        <v>107.82</v>
      </c>
      <c r="Q2272" t="str">
        <f t="shared" si="213"/>
        <v>games</v>
      </c>
      <c r="R2272" t="str">
        <f t="shared" si="211"/>
        <v>tabletop games</v>
      </c>
      <c r="S2272" s="10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2"/>
        <v>42.63</v>
      </c>
      <c r="Q2273" t="str">
        <f t="shared" si="213"/>
        <v>games</v>
      </c>
      <c r="R2273" t="str">
        <f t="shared" si="211"/>
        <v>tabletop games</v>
      </c>
      <c r="S2273" s="10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2"/>
        <v>14.37</v>
      </c>
      <c r="Q2274" t="str">
        <f t="shared" si="213"/>
        <v>games</v>
      </c>
      <c r="R2274" t="str">
        <f t="shared" si="211"/>
        <v>tabletop games</v>
      </c>
      <c r="S2274" s="10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2"/>
        <v>37.47</v>
      </c>
      <c r="Q2275" t="str">
        <f t="shared" si="213"/>
        <v>games</v>
      </c>
      <c r="R2275" t="str">
        <f t="shared" si="211"/>
        <v>tabletop games</v>
      </c>
      <c r="S2275" s="10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2"/>
        <v>30.2</v>
      </c>
      <c r="Q2276" t="str">
        <f t="shared" si="213"/>
        <v>games</v>
      </c>
      <c r="R2276" t="str">
        <f t="shared" si="211"/>
        <v>tabletop games</v>
      </c>
      <c r="S2276" s="10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2"/>
        <v>33.549999999999997</v>
      </c>
      <c r="Q2277" t="str">
        <f t="shared" si="213"/>
        <v>games</v>
      </c>
      <c r="R2277" t="str">
        <f t="shared" si="211"/>
        <v>tabletop games</v>
      </c>
      <c r="S2277" s="10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2"/>
        <v>64.739999999999995</v>
      </c>
      <c r="Q2278" t="str">
        <f t="shared" si="213"/>
        <v>games</v>
      </c>
      <c r="R2278" t="str">
        <f t="shared" si="211"/>
        <v>tabletop games</v>
      </c>
      <c r="S2278" s="10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2"/>
        <v>57.93</v>
      </c>
      <c r="Q2279" t="str">
        <f t="shared" si="213"/>
        <v>games</v>
      </c>
      <c r="R2279" t="str">
        <f t="shared" si="211"/>
        <v>tabletop games</v>
      </c>
      <c r="S2279" s="10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2"/>
        <v>53.07</v>
      </c>
      <c r="Q2280" t="str">
        <f t="shared" si="213"/>
        <v>games</v>
      </c>
      <c r="R2280" t="str">
        <f t="shared" si="211"/>
        <v>tabletop games</v>
      </c>
      <c r="S2280" s="10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2"/>
        <v>48.06</v>
      </c>
      <c r="Q2281" t="str">
        <f t="shared" si="213"/>
        <v>games</v>
      </c>
      <c r="R2281" t="str">
        <f t="shared" si="211"/>
        <v>tabletop games</v>
      </c>
      <c r="S2281" s="10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2"/>
        <v>82.39</v>
      </c>
      <c r="Q2282" t="str">
        <f t="shared" si="213"/>
        <v>games</v>
      </c>
      <c r="R2282" t="str">
        <f t="shared" si="211"/>
        <v>tabletop games</v>
      </c>
      <c r="S2282" s="10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2"/>
        <v>50.45</v>
      </c>
      <c r="Q2283" t="str">
        <f t="shared" si="213"/>
        <v>music</v>
      </c>
      <c r="R2283" t="str">
        <f t="shared" si="211"/>
        <v>rock</v>
      </c>
      <c r="S2283" s="10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2"/>
        <v>115.83</v>
      </c>
      <c r="Q2284" t="str">
        <f t="shared" si="213"/>
        <v>music</v>
      </c>
      <c r="R2284" t="str">
        <f t="shared" si="211"/>
        <v>rock</v>
      </c>
      <c r="S2284" s="10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2"/>
        <v>63.03</v>
      </c>
      <c r="Q2285" t="str">
        <f t="shared" si="213"/>
        <v>music</v>
      </c>
      <c r="R2285" t="str">
        <f t="shared" si="211"/>
        <v>rock</v>
      </c>
      <c r="S2285" s="10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2"/>
        <v>108.02</v>
      </c>
      <c r="Q2286" t="str">
        <f t="shared" si="213"/>
        <v>music</v>
      </c>
      <c r="R2286" t="str">
        <f t="shared" si="211"/>
        <v>rock</v>
      </c>
      <c r="S2286" s="10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2"/>
        <v>46.08</v>
      </c>
      <c r="Q2287" t="str">
        <f t="shared" si="213"/>
        <v>music</v>
      </c>
      <c r="R2287" t="str">
        <f t="shared" si="211"/>
        <v>rock</v>
      </c>
      <c r="S2287" s="10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2"/>
        <v>107.21</v>
      </c>
      <c r="Q2288" t="str">
        <f t="shared" si="213"/>
        <v>music</v>
      </c>
      <c r="R2288" t="str">
        <f t="shared" si="211"/>
        <v>rock</v>
      </c>
      <c r="S2288" s="10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2"/>
        <v>50.93</v>
      </c>
      <c r="Q2289" t="str">
        <f t="shared" si="213"/>
        <v>music</v>
      </c>
      <c r="R2289" t="str">
        <f t="shared" si="211"/>
        <v>rock</v>
      </c>
      <c r="S2289" s="10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1"/>
        <v>rock</v>
      </c>
      <c r="S2290" s="10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1"/>
        <v>rock</v>
      </c>
      <c r="S2291" s="10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2"/>
        <v>53.82</v>
      </c>
      <c r="Q2292" t="str">
        <f t="shared" si="213"/>
        <v>music</v>
      </c>
      <c r="R2292" t="str">
        <f t="shared" si="211"/>
        <v>rock</v>
      </c>
      <c r="S2292" s="10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2"/>
        <v>100.46</v>
      </c>
      <c r="Q2293" t="str">
        <f t="shared" si="213"/>
        <v>music</v>
      </c>
      <c r="R2293" t="str">
        <f t="shared" si="211"/>
        <v>rock</v>
      </c>
      <c r="S2293" s="10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2"/>
        <v>46.63</v>
      </c>
      <c r="Q2294" t="str">
        <f t="shared" si="213"/>
        <v>music</v>
      </c>
      <c r="R2294" t="str">
        <f t="shared" si="211"/>
        <v>rock</v>
      </c>
      <c r="S2294" s="10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2"/>
        <v>34.07</v>
      </c>
      <c r="Q2295" t="str">
        <f t="shared" si="213"/>
        <v>music</v>
      </c>
      <c r="R2295" t="str">
        <f t="shared" si="211"/>
        <v>rock</v>
      </c>
      <c r="S2295" s="10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2"/>
        <v>65.209999999999994</v>
      </c>
      <c r="Q2296" t="str">
        <f t="shared" si="213"/>
        <v>music</v>
      </c>
      <c r="R2296" t="str">
        <f t="shared" si="211"/>
        <v>rock</v>
      </c>
      <c r="S2296" s="10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2"/>
        <v>44.2</v>
      </c>
      <c r="Q2297" t="str">
        <f t="shared" si="213"/>
        <v>music</v>
      </c>
      <c r="R2297" t="str">
        <f t="shared" si="211"/>
        <v>rock</v>
      </c>
      <c r="S2297" s="10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2"/>
        <v>71.959999999999994</v>
      </c>
      <c r="Q2298" t="str">
        <f t="shared" si="213"/>
        <v>music</v>
      </c>
      <c r="R2298" t="str">
        <f t="shared" si="211"/>
        <v>rock</v>
      </c>
      <c r="S2298" s="10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2"/>
        <v>52.94</v>
      </c>
      <c r="Q2299" t="str">
        <f t="shared" si="213"/>
        <v>music</v>
      </c>
      <c r="R2299" t="str">
        <f t="shared" si="211"/>
        <v>rock</v>
      </c>
      <c r="S2299" s="10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2"/>
        <v>109.45</v>
      </c>
      <c r="Q2300" t="str">
        <f t="shared" si="213"/>
        <v>music</v>
      </c>
      <c r="R2300" t="str">
        <f t="shared" si="211"/>
        <v>rock</v>
      </c>
      <c r="S2300" s="10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2"/>
        <v>75.03</v>
      </c>
      <c r="Q2301" t="str">
        <f t="shared" si="213"/>
        <v>music</v>
      </c>
      <c r="R2301" t="str">
        <f t="shared" si="211"/>
        <v>rock</v>
      </c>
      <c r="S2301" s="10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2"/>
        <v>115.71</v>
      </c>
      <c r="Q2302" t="str">
        <f t="shared" si="213"/>
        <v>music</v>
      </c>
      <c r="R2302" t="str">
        <f t="shared" si="211"/>
        <v>rock</v>
      </c>
      <c r="S2302" s="10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2"/>
        <v>31.65</v>
      </c>
      <c r="Q2303" t="str">
        <f t="shared" si="213"/>
        <v>music</v>
      </c>
      <c r="R2303" t="str">
        <f t="shared" si="211"/>
        <v>indie rock</v>
      </c>
      <c r="S2303" s="10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2"/>
        <v>46.17</v>
      </c>
      <c r="Q2304" t="str">
        <f t="shared" si="213"/>
        <v>music</v>
      </c>
      <c r="R2304" t="str">
        <f t="shared" si="211"/>
        <v>indie rock</v>
      </c>
      <c r="S2304" s="10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2"/>
        <v>68.48</v>
      </c>
      <c r="Q2305" t="str">
        <f t="shared" si="213"/>
        <v>music</v>
      </c>
      <c r="R2305" t="str">
        <f t="shared" si="211"/>
        <v>indie rock</v>
      </c>
      <c r="S2305" s="10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16">E2306/D2306</f>
        <v>1.0070033333333335</v>
      </c>
      <c r="P2306" s="6">
        <f t="shared" si="212"/>
        <v>53.46</v>
      </c>
      <c r="Q2306" t="str">
        <f t="shared" si="213"/>
        <v>music</v>
      </c>
      <c r="R2306" t="str">
        <f t="shared" ref="R2306:R2369" si="217">RIGHT(N2306,LEN(N2306)-FIND("/",N2306,1))</f>
        <v>indie rock</v>
      </c>
      <c r="S2306" s="10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6"/>
        <v>1.0122777777777778</v>
      </c>
      <c r="P2307" s="6">
        <f t="shared" ref="P2307:P2370" si="218">IF(E2307&gt;0, ROUNDDOWN(E2307/L2307, 2),0)</f>
        <v>109.1</v>
      </c>
      <c r="Q2307" t="str">
        <f t="shared" ref="Q2307:Q2370" si="219">LEFT(N2307,FIND("/",N2307,1)-1)</f>
        <v>music</v>
      </c>
      <c r="R2307" t="str">
        <f t="shared" si="217"/>
        <v>indie rock</v>
      </c>
      <c r="S2307" s="10">
        <f t="shared" ref="S2307:S2370" si="220">(J2307/86400)+25569+(-5/24)</f>
        <v>41834.486944444441</v>
      </c>
      <c r="T2307" s="11">
        <f t="shared" ref="T2307:T2370" si="221">IF(F2307="live", "", (I2307/86400)+25569+(-5/24))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8"/>
        <v>51.18</v>
      </c>
      <c r="Q2308" t="str">
        <f t="shared" si="219"/>
        <v>music</v>
      </c>
      <c r="R2308" t="str">
        <f t="shared" si="217"/>
        <v>indie rock</v>
      </c>
      <c r="S2308" s="10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8"/>
        <v>27.93</v>
      </c>
      <c r="Q2309" t="str">
        <f t="shared" si="219"/>
        <v>music</v>
      </c>
      <c r="R2309" t="str">
        <f t="shared" si="217"/>
        <v>indie rock</v>
      </c>
      <c r="S2309" s="10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8"/>
        <v>82.49</v>
      </c>
      <c r="Q2310" t="str">
        <f t="shared" si="219"/>
        <v>music</v>
      </c>
      <c r="R2310" t="str">
        <f t="shared" si="217"/>
        <v>indie rock</v>
      </c>
      <c r="S2310" s="10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8"/>
        <v>59.81</v>
      </c>
      <c r="Q2311" t="str">
        <f t="shared" si="219"/>
        <v>music</v>
      </c>
      <c r="R2311" t="str">
        <f t="shared" si="217"/>
        <v>indie rock</v>
      </c>
      <c r="S2311" s="10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8"/>
        <v>64.81</v>
      </c>
      <c r="Q2312" t="str">
        <f t="shared" si="219"/>
        <v>music</v>
      </c>
      <c r="R2312" t="str">
        <f t="shared" si="217"/>
        <v>indie rock</v>
      </c>
      <c r="S2312" s="10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8"/>
        <v>90.09</v>
      </c>
      <c r="Q2313" t="str">
        <f t="shared" si="219"/>
        <v>music</v>
      </c>
      <c r="R2313" t="str">
        <f t="shared" si="217"/>
        <v>indie rock</v>
      </c>
      <c r="S2313" s="10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8"/>
        <v>40.96</v>
      </c>
      <c r="Q2314" t="str">
        <f t="shared" si="219"/>
        <v>music</v>
      </c>
      <c r="R2314" t="str">
        <f t="shared" si="217"/>
        <v>indie rock</v>
      </c>
      <c r="S2314" s="10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8"/>
        <v>56</v>
      </c>
      <c r="Q2315" t="str">
        <f t="shared" si="219"/>
        <v>music</v>
      </c>
      <c r="R2315" t="str">
        <f t="shared" si="217"/>
        <v>indie rock</v>
      </c>
      <c r="S2315" s="10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8"/>
        <v>37.67</v>
      </c>
      <c r="Q2316" t="str">
        <f t="shared" si="219"/>
        <v>music</v>
      </c>
      <c r="R2316" t="str">
        <f t="shared" si="217"/>
        <v>indie rock</v>
      </c>
      <c r="S2316" s="10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8"/>
        <v>40.07</v>
      </c>
      <c r="Q2317" t="str">
        <f t="shared" si="219"/>
        <v>music</v>
      </c>
      <c r="R2317" t="str">
        <f t="shared" si="217"/>
        <v>indie rock</v>
      </c>
      <c r="S2317" s="10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8"/>
        <v>78.03</v>
      </c>
      <c r="Q2318" t="str">
        <f t="shared" si="219"/>
        <v>music</v>
      </c>
      <c r="R2318" t="str">
        <f t="shared" si="217"/>
        <v>indie rock</v>
      </c>
      <c r="S2318" s="10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8"/>
        <v>18.899999999999999</v>
      </c>
      <c r="Q2319" t="str">
        <f t="shared" si="219"/>
        <v>music</v>
      </c>
      <c r="R2319" t="str">
        <f t="shared" si="217"/>
        <v>indie rock</v>
      </c>
      <c r="S2319" s="10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8"/>
        <v>37.130000000000003</v>
      </c>
      <c r="Q2320" t="str">
        <f t="shared" si="219"/>
        <v>music</v>
      </c>
      <c r="R2320" t="str">
        <f t="shared" si="217"/>
        <v>indie rock</v>
      </c>
      <c r="S2320" s="10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8"/>
        <v>41.96</v>
      </c>
      <c r="Q2321" t="str">
        <f t="shared" si="219"/>
        <v>music</v>
      </c>
      <c r="R2321" t="str">
        <f t="shared" si="217"/>
        <v>indie rock</v>
      </c>
      <c r="S2321" s="10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8"/>
        <v>61.04</v>
      </c>
      <c r="Q2322" t="str">
        <f t="shared" si="219"/>
        <v>music</v>
      </c>
      <c r="R2322" t="str">
        <f t="shared" si="217"/>
        <v>indie rock</v>
      </c>
      <c r="S2322" s="10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8"/>
        <v>64.53</v>
      </c>
      <c r="Q2323" t="str">
        <f t="shared" si="219"/>
        <v>food</v>
      </c>
      <c r="R2323" t="str">
        <f t="shared" si="217"/>
        <v>small batch</v>
      </c>
      <c r="S2323" s="10">
        <f t="shared" si="220"/>
        <v>42799.052094907405</v>
      </c>
      <c r="T2323" s="11" t="str">
        <f t="shared" si="221"/>
        <v/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17"/>
        <v>small batch</v>
      </c>
      <c r="S2324" s="10">
        <f t="shared" si="220"/>
        <v>42804.6871412037</v>
      </c>
      <c r="T2324" s="11" t="str">
        <f t="shared" si="221"/>
        <v/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8"/>
        <v>30</v>
      </c>
      <c r="Q2325" t="str">
        <f t="shared" si="219"/>
        <v>food</v>
      </c>
      <c r="R2325" t="str">
        <f t="shared" si="217"/>
        <v>small batch</v>
      </c>
      <c r="S2325" s="10">
        <f t="shared" si="220"/>
        <v>42807.546840277777</v>
      </c>
      <c r="T2325" s="11" t="str">
        <f t="shared" si="221"/>
        <v/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8"/>
        <v>25.49</v>
      </c>
      <c r="Q2326" t="str">
        <f t="shared" si="219"/>
        <v>food</v>
      </c>
      <c r="R2326" t="str">
        <f t="shared" si="217"/>
        <v>small batch</v>
      </c>
      <c r="S2326" s="10">
        <f t="shared" si="220"/>
        <v>42790.67690972222</v>
      </c>
      <c r="T2326" s="11" t="str">
        <f t="shared" si="221"/>
        <v/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8"/>
        <v>11.42</v>
      </c>
      <c r="Q2327" t="str">
        <f t="shared" si="219"/>
        <v>food</v>
      </c>
      <c r="R2327" t="str">
        <f t="shared" si="217"/>
        <v>small batch</v>
      </c>
      <c r="S2327" s="10">
        <f t="shared" si="220"/>
        <v>42793.814016203702</v>
      </c>
      <c r="T2327" s="11" t="str">
        <f t="shared" si="221"/>
        <v/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17"/>
        <v>small batch</v>
      </c>
      <c r="S2328" s="10">
        <f t="shared" si="220"/>
        <v>42803.825787037036</v>
      </c>
      <c r="T2328" s="11" t="str">
        <f t="shared" si="221"/>
        <v/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8"/>
        <v>54.88</v>
      </c>
      <c r="Q2329" t="str">
        <f t="shared" si="219"/>
        <v>food</v>
      </c>
      <c r="R2329" t="str">
        <f t="shared" si="217"/>
        <v>small batch</v>
      </c>
      <c r="S2329" s="10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8"/>
        <v>47.38</v>
      </c>
      <c r="Q2330" t="str">
        <f t="shared" si="219"/>
        <v>food</v>
      </c>
      <c r="R2330" t="str">
        <f t="shared" si="217"/>
        <v>small batch</v>
      </c>
      <c r="S2330" s="10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17"/>
        <v>small batch</v>
      </c>
      <c r="S2331" s="10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8"/>
        <v>219.92</v>
      </c>
      <c r="Q2332" t="str">
        <f t="shared" si="219"/>
        <v>food</v>
      </c>
      <c r="R2332" t="str">
        <f t="shared" si="217"/>
        <v>small batch</v>
      </c>
      <c r="S2332" s="10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8"/>
        <v>40.79</v>
      </c>
      <c r="Q2333" t="str">
        <f t="shared" si="219"/>
        <v>food</v>
      </c>
      <c r="R2333" t="str">
        <f t="shared" si="217"/>
        <v>small batch</v>
      </c>
      <c r="S2333" s="10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8"/>
        <v>75.5</v>
      </c>
      <c r="Q2334" t="str">
        <f t="shared" si="219"/>
        <v>food</v>
      </c>
      <c r="R2334" t="str">
        <f t="shared" si="217"/>
        <v>small batch</v>
      </c>
      <c r="S2334" s="10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8"/>
        <v>13.54</v>
      </c>
      <c r="Q2335" t="str">
        <f t="shared" si="219"/>
        <v>food</v>
      </c>
      <c r="R2335" t="str">
        <f t="shared" si="217"/>
        <v>small batch</v>
      </c>
      <c r="S2335" s="10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8"/>
        <v>60.86</v>
      </c>
      <c r="Q2336" t="str">
        <f t="shared" si="219"/>
        <v>food</v>
      </c>
      <c r="R2336" t="str">
        <f t="shared" si="217"/>
        <v>small batch</v>
      </c>
      <c r="S2336" s="10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8"/>
        <v>115.69</v>
      </c>
      <c r="Q2337" t="str">
        <f t="shared" si="219"/>
        <v>food</v>
      </c>
      <c r="R2337" t="str">
        <f t="shared" si="217"/>
        <v>small batch</v>
      </c>
      <c r="S2337" s="10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8"/>
        <v>48.1</v>
      </c>
      <c r="Q2338" t="str">
        <f t="shared" si="219"/>
        <v>food</v>
      </c>
      <c r="R2338" t="str">
        <f t="shared" si="217"/>
        <v>small batch</v>
      </c>
      <c r="S2338" s="10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8"/>
        <v>74.180000000000007</v>
      </c>
      <c r="Q2339" t="str">
        <f t="shared" si="219"/>
        <v>food</v>
      </c>
      <c r="R2339" t="str">
        <f t="shared" si="217"/>
        <v>small batch</v>
      </c>
      <c r="S2339" s="10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8"/>
        <v>123.34</v>
      </c>
      <c r="Q2340" t="str">
        <f t="shared" si="219"/>
        <v>food</v>
      </c>
      <c r="R2340" t="str">
        <f t="shared" si="217"/>
        <v>small batch</v>
      </c>
      <c r="S2340" s="10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8"/>
        <v>66.62</v>
      </c>
      <c r="Q2341" t="str">
        <f t="shared" si="219"/>
        <v>food</v>
      </c>
      <c r="R2341" t="str">
        <f t="shared" si="217"/>
        <v>small batch</v>
      </c>
      <c r="S2341" s="10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8"/>
        <v>104.99</v>
      </c>
      <c r="Q2342" t="str">
        <f t="shared" si="219"/>
        <v>food</v>
      </c>
      <c r="R2342" t="str">
        <f t="shared" si="217"/>
        <v>small batch</v>
      </c>
      <c r="S2342" s="10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>
        <f t="shared" si="218"/>
        <v>0</v>
      </c>
      <c r="Q2343" t="str">
        <f t="shared" si="219"/>
        <v>technology</v>
      </c>
      <c r="R2343" t="str">
        <f t="shared" si="217"/>
        <v>web</v>
      </c>
      <c r="S2343" s="10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>
        <f t="shared" si="218"/>
        <v>0</v>
      </c>
      <c r="Q2344" t="str">
        <f t="shared" si="219"/>
        <v>technology</v>
      </c>
      <c r="R2344" t="str">
        <f t="shared" si="217"/>
        <v>web</v>
      </c>
      <c r="S2344" s="10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8"/>
        <v>300</v>
      </c>
      <c r="Q2345" t="str">
        <f t="shared" si="219"/>
        <v>technology</v>
      </c>
      <c r="R2345" t="str">
        <f t="shared" si="217"/>
        <v>web</v>
      </c>
      <c r="S2345" s="10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8"/>
        <v>1</v>
      </c>
      <c r="Q2346" t="str">
        <f t="shared" si="219"/>
        <v>technology</v>
      </c>
      <c r="R2346" t="str">
        <f t="shared" si="217"/>
        <v>web</v>
      </c>
      <c r="S2346" s="10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>
        <f t="shared" si="218"/>
        <v>0</v>
      </c>
      <c r="Q2347" t="str">
        <f t="shared" si="219"/>
        <v>technology</v>
      </c>
      <c r="R2347" t="str">
        <f t="shared" si="217"/>
        <v>web</v>
      </c>
      <c r="S2347" s="10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17"/>
        <v>web</v>
      </c>
      <c r="S2348" s="10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17"/>
        <v>web</v>
      </c>
      <c r="S2349" s="10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17"/>
        <v>web</v>
      </c>
      <c r="S2350" s="10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>
        <f t="shared" si="218"/>
        <v>0</v>
      </c>
      <c r="Q2351" t="str">
        <f t="shared" si="219"/>
        <v>technology</v>
      </c>
      <c r="R2351" t="str">
        <f t="shared" si="217"/>
        <v>web</v>
      </c>
      <c r="S2351" s="10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>
        <f t="shared" si="218"/>
        <v>0</v>
      </c>
      <c r="Q2352" t="str">
        <f t="shared" si="219"/>
        <v>technology</v>
      </c>
      <c r="R2352" t="str">
        <f t="shared" si="217"/>
        <v>web</v>
      </c>
      <c r="S2352" s="10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8"/>
        <v>15.42</v>
      </c>
      <c r="Q2353" t="str">
        <f t="shared" si="219"/>
        <v>technology</v>
      </c>
      <c r="R2353" t="str">
        <f t="shared" si="217"/>
        <v>web</v>
      </c>
      <c r="S2353" s="10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>
        <f t="shared" si="218"/>
        <v>0</v>
      </c>
      <c r="Q2354" t="str">
        <f t="shared" si="219"/>
        <v>technology</v>
      </c>
      <c r="R2354" t="str">
        <f t="shared" si="217"/>
        <v>web</v>
      </c>
      <c r="S2354" s="10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>
        <f t="shared" si="218"/>
        <v>0</v>
      </c>
      <c r="Q2355" t="str">
        <f t="shared" si="219"/>
        <v>technology</v>
      </c>
      <c r="R2355" t="str">
        <f t="shared" si="217"/>
        <v>web</v>
      </c>
      <c r="S2355" s="10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17"/>
        <v>web</v>
      </c>
      <c r="S2356" s="10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17"/>
        <v>web</v>
      </c>
      <c r="S2357" s="10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>
        <f t="shared" si="218"/>
        <v>0</v>
      </c>
      <c r="Q2358" t="str">
        <f t="shared" si="219"/>
        <v>technology</v>
      </c>
      <c r="R2358" t="str">
        <f t="shared" si="217"/>
        <v>web</v>
      </c>
      <c r="S2358" s="10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>
        <f t="shared" si="218"/>
        <v>0</v>
      </c>
      <c r="Q2359" t="str">
        <f t="shared" si="219"/>
        <v>technology</v>
      </c>
      <c r="R2359" t="str">
        <f t="shared" si="217"/>
        <v>web</v>
      </c>
      <c r="S2359" s="10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>
        <f t="shared" si="218"/>
        <v>0</v>
      </c>
      <c r="Q2360" t="str">
        <f t="shared" si="219"/>
        <v>technology</v>
      </c>
      <c r="R2360" t="str">
        <f t="shared" si="217"/>
        <v>web</v>
      </c>
      <c r="S2360" s="10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17"/>
        <v>web</v>
      </c>
      <c r="S2361" s="10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17"/>
        <v>web</v>
      </c>
      <c r="S2362" s="10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>
        <f t="shared" si="218"/>
        <v>0</v>
      </c>
      <c r="Q2363" t="str">
        <f t="shared" si="219"/>
        <v>technology</v>
      </c>
      <c r="R2363" t="str">
        <f t="shared" si="217"/>
        <v>web</v>
      </c>
      <c r="S2363" s="10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17"/>
        <v>web</v>
      </c>
      <c r="S2364" s="10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>
        <f t="shared" si="218"/>
        <v>0</v>
      </c>
      <c r="Q2365" t="str">
        <f t="shared" si="219"/>
        <v>technology</v>
      </c>
      <c r="R2365" t="str">
        <f t="shared" si="217"/>
        <v>web</v>
      </c>
      <c r="S2365" s="10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>
        <f t="shared" si="218"/>
        <v>0</v>
      </c>
      <c r="Q2366" t="str">
        <f t="shared" si="219"/>
        <v>technology</v>
      </c>
      <c r="R2366" t="str">
        <f t="shared" si="217"/>
        <v>web</v>
      </c>
      <c r="S2366" s="10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>
        <f t="shared" si="218"/>
        <v>0</v>
      </c>
      <c r="Q2367" t="str">
        <f t="shared" si="219"/>
        <v>technology</v>
      </c>
      <c r="R2367" t="str">
        <f t="shared" si="217"/>
        <v>web</v>
      </c>
      <c r="S2367" s="10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8"/>
        <v>97.4</v>
      </c>
      <c r="Q2368" t="str">
        <f t="shared" si="219"/>
        <v>technology</v>
      </c>
      <c r="R2368" t="str">
        <f t="shared" si="217"/>
        <v>web</v>
      </c>
      <c r="S2368" s="10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8"/>
        <v>47.85</v>
      </c>
      <c r="Q2369" t="str">
        <f t="shared" si="219"/>
        <v>technology</v>
      </c>
      <c r="R2369" t="str">
        <f t="shared" si="217"/>
        <v>web</v>
      </c>
      <c r="S2369" s="10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22">E2370/D2370</f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ref="R2370:R2433" si="223">RIGHT(N2370,LEN(N2370)-FIND("/",N2370,1))</f>
        <v>web</v>
      </c>
      <c r="S2370" s="10">
        <f t="shared" si="220"/>
        <v>42063.513483796291</v>
      </c>
      <c r="T2370" s="11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2"/>
        <v>0</v>
      </c>
      <c r="P2371" s="6">
        <f t="shared" ref="P2371:P2434" si="224">IF(E2371&gt;0, ROUNDDOWN(E2371/L2371, 2),0)</f>
        <v>0</v>
      </c>
      <c r="Q2371" t="str">
        <f t="shared" ref="Q2371:Q2434" si="225">LEFT(N2371,FIND("/",N2371,1)-1)</f>
        <v>technology</v>
      </c>
      <c r="R2371" t="str">
        <f t="shared" si="223"/>
        <v>web</v>
      </c>
      <c r="S2371" s="10">
        <f t="shared" ref="S2371:S2434" si="226">(J2371/86400)+25569+(-5/24)</f>
        <v>42380.60429398148</v>
      </c>
      <c r="T2371" s="11">
        <f t="shared" ref="T2371:T2434" si="227">IF(F2371="live", "", (I2371/86400)+25569+(-5/24))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3"/>
        <v>web</v>
      </c>
      <c r="S2372" s="10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>
        <f t="shared" si="224"/>
        <v>0</v>
      </c>
      <c r="Q2373" t="str">
        <f t="shared" si="225"/>
        <v>technology</v>
      </c>
      <c r="R2373" t="str">
        <f t="shared" si="223"/>
        <v>web</v>
      </c>
      <c r="S2373" s="10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3"/>
        <v>web</v>
      </c>
      <c r="S2374" s="10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3"/>
        <v>web</v>
      </c>
      <c r="S2375" s="10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3"/>
        <v>web</v>
      </c>
      <c r="S2376" s="10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>
        <f t="shared" si="224"/>
        <v>0</v>
      </c>
      <c r="Q2377" t="str">
        <f t="shared" si="225"/>
        <v>technology</v>
      </c>
      <c r="R2377" t="str">
        <f t="shared" si="223"/>
        <v>web</v>
      </c>
      <c r="S2377" s="10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4"/>
        <v>81.58</v>
      </c>
      <c r="Q2378" t="str">
        <f t="shared" si="225"/>
        <v>technology</v>
      </c>
      <c r="R2378" t="str">
        <f t="shared" si="223"/>
        <v>web</v>
      </c>
      <c r="S2378" s="10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>
        <f t="shared" si="224"/>
        <v>0</v>
      </c>
      <c r="Q2379" t="str">
        <f t="shared" si="225"/>
        <v>technology</v>
      </c>
      <c r="R2379" t="str">
        <f t="shared" si="223"/>
        <v>web</v>
      </c>
      <c r="S2379" s="10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>
        <f t="shared" si="224"/>
        <v>0</v>
      </c>
      <c r="Q2380" t="str">
        <f t="shared" si="225"/>
        <v>technology</v>
      </c>
      <c r="R2380" t="str">
        <f t="shared" si="223"/>
        <v>web</v>
      </c>
      <c r="S2380" s="10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>
        <f t="shared" si="224"/>
        <v>0</v>
      </c>
      <c r="Q2381" t="str">
        <f t="shared" si="225"/>
        <v>technology</v>
      </c>
      <c r="R2381" t="str">
        <f t="shared" si="223"/>
        <v>web</v>
      </c>
      <c r="S2381" s="10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4"/>
        <v>18.329999999999998</v>
      </c>
      <c r="Q2382" t="str">
        <f t="shared" si="225"/>
        <v>technology</v>
      </c>
      <c r="R2382" t="str">
        <f t="shared" si="223"/>
        <v>web</v>
      </c>
      <c r="S2382" s="10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4"/>
        <v>224.42</v>
      </c>
      <c r="Q2383" t="str">
        <f t="shared" si="225"/>
        <v>technology</v>
      </c>
      <c r="R2383" t="str">
        <f t="shared" si="223"/>
        <v>web</v>
      </c>
      <c r="S2383" s="10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3"/>
        <v>web</v>
      </c>
      <c r="S2384" s="10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3"/>
        <v>web</v>
      </c>
      <c r="S2385" s="10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3"/>
        <v>web</v>
      </c>
      <c r="S2386" s="10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4"/>
        <v>112.57</v>
      </c>
      <c r="Q2387" t="str">
        <f t="shared" si="225"/>
        <v>technology</v>
      </c>
      <c r="R2387" t="str">
        <f t="shared" si="223"/>
        <v>web</v>
      </c>
      <c r="S2387" s="10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>
        <f t="shared" si="224"/>
        <v>0</v>
      </c>
      <c r="Q2388" t="str">
        <f t="shared" si="225"/>
        <v>technology</v>
      </c>
      <c r="R2388" t="str">
        <f t="shared" si="223"/>
        <v>web</v>
      </c>
      <c r="S2388" s="10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3"/>
        <v>web</v>
      </c>
      <c r="S2389" s="10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4"/>
        <v>57.87</v>
      </c>
      <c r="Q2390" t="str">
        <f t="shared" si="225"/>
        <v>technology</v>
      </c>
      <c r="R2390" t="str">
        <f t="shared" si="223"/>
        <v>web</v>
      </c>
      <c r="S2390" s="10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3"/>
        <v>web</v>
      </c>
      <c r="S2391" s="10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>
        <f t="shared" si="224"/>
        <v>0</v>
      </c>
      <c r="Q2392" t="str">
        <f t="shared" si="225"/>
        <v>technology</v>
      </c>
      <c r="R2392" t="str">
        <f t="shared" si="223"/>
        <v>web</v>
      </c>
      <c r="S2392" s="10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3"/>
        <v>web</v>
      </c>
      <c r="S2393" s="10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>
        <f t="shared" si="224"/>
        <v>0</v>
      </c>
      <c r="Q2394" t="str">
        <f t="shared" si="225"/>
        <v>technology</v>
      </c>
      <c r="R2394" t="str">
        <f t="shared" si="223"/>
        <v>web</v>
      </c>
      <c r="S2394" s="10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3"/>
        <v>web</v>
      </c>
      <c r="S2395" s="10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3"/>
        <v>web</v>
      </c>
      <c r="S2396" s="10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>
        <f t="shared" si="224"/>
        <v>0</v>
      </c>
      <c r="Q2397" t="str">
        <f t="shared" si="225"/>
        <v>technology</v>
      </c>
      <c r="R2397" t="str">
        <f t="shared" si="223"/>
        <v>web</v>
      </c>
      <c r="S2397" s="10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4"/>
        <v>10</v>
      </c>
      <c r="Q2398" t="str">
        <f t="shared" si="225"/>
        <v>technology</v>
      </c>
      <c r="R2398" t="str">
        <f t="shared" si="223"/>
        <v>web</v>
      </c>
      <c r="S2398" s="10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>
        <f t="shared" si="224"/>
        <v>0</v>
      </c>
      <c r="Q2399" t="str">
        <f t="shared" si="225"/>
        <v>technology</v>
      </c>
      <c r="R2399" t="str">
        <f t="shared" si="223"/>
        <v>web</v>
      </c>
      <c r="S2399" s="10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>
        <f t="shared" si="224"/>
        <v>0</v>
      </c>
      <c r="Q2400" t="str">
        <f t="shared" si="225"/>
        <v>technology</v>
      </c>
      <c r="R2400" t="str">
        <f t="shared" si="223"/>
        <v>web</v>
      </c>
      <c r="S2400" s="10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>
        <f t="shared" si="224"/>
        <v>0</v>
      </c>
      <c r="Q2401" t="str">
        <f t="shared" si="225"/>
        <v>technology</v>
      </c>
      <c r="R2401" t="str">
        <f t="shared" si="223"/>
        <v>web</v>
      </c>
      <c r="S2401" s="10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>
        <f t="shared" si="224"/>
        <v>0</v>
      </c>
      <c r="Q2402" t="str">
        <f t="shared" si="225"/>
        <v>technology</v>
      </c>
      <c r="R2402" t="str">
        <f t="shared" si="223"/>
        <v>web</v>
      </c>
      <c r="S2402" s="10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4"/>
        <v>22.33</v>
      </c>
      <c r="Q2403" t="str">
        <f t="shared" si="225"/>
        <v>food</v>
      </c>
      <c r="R2403" t="str">
        <f t="shared" si="223"/>
        <v>food trucks</v>
      </c>
      <c r="S2403" s="10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3"/>
        <v>food trucks</v>
      </c>
      <c r="S2404" s="10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4"/>
        <v>16.829999999999998</v>
      </c>
      <c r="Q2405" t="str">
        <f t="shared" si="225"/>
        <v>food</v>
      </c>
      <c r="R2405" t="str">
        <f t="shared" si="223"/>
        <v>food trucks</v>
      </c>
      <c r="S2405" s="10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>
        <f t="shared" si="224"/>
        <v>0</v>
      </c>
      <c r="Q2406" t="str">
        <f t="shared" si="225"/>
        <v>food</v>
      </c>
      <c r="R2406" t="str">
        <f t="shared" si="223"/>
        <v>food trucks</v>
      </c>
      <c r="S2406" s="10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3"/>
        <v>food trucks</v>
      </c>
      <c r="S2407" s="10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4"/>
        <v>84.06</v>
      </c>
      <c r="Q2408" t="str">
        <f t="shared" si="225"/>
        <v>food</v>
      </c>
      <c r="R2408" t="str">
        <f t="shared" si="223"/>
        <v>food trucks</v>
      </c>
      <c r="S2408" s="10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4"/>
        <v>168.39</v>
      </c>
      <c r="Q2409" t="str">
        <f t="shared" si="225"/>
        <v>food</v>
      </c>
      <c r="R2409" t="str">
        <f t="shared" si="223"/>
        <v>food trucks</v>
      </c>
      <c r="S2409" s="10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4"/>
        <v>15</v>
      </c>
      <c r="Q2410" t="str">
        <f t="shared" si="225"/>
        <v>food</v>
      </c>
      <c r="R2410" t="str">
        <f t="shared" si="223"/>
        <v>food trucks</v>
      </c>
      <c r="S2410" s="10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4"/>
        <v>76.66</v>
      </c>
      <c r="Q2411" t="str">
        <f t="shared" si="225"/>
        <v>food</v>
      </c>
      <c r="R2411" t="str">
        <f t="shared" si="223"/>
        <v>food trucks</v>
      </c>
      <c r="S2411" s="10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4"/>
        <v>0</v>
      </c>
      <c r="Q2412" t="str">
        <f t="shared" si="225"/>
        <v>food</v>
      </c>
      <c r="R2412" t="str">
        <f t="shared" si="223"/>
        <v>food trucks</v>
      </c>
      <c r="S2412" s="10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4"/>
        <v>50.33</v>
      </c>
      <c r="Q2413" t="str">
        <f t="shared" si="225"/>
        <v>food</v>
      </c>
      <c r="R2413" t="str">
        <f t="shared" si="223"/>
        <v>food trucks</v>
      </c>
      <c r="S2413" s="10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>
        <f t="shared" si="224"/>
        <v>0</v>
      </c>
      <c r="Q2414" t="str">
        <f t="shared" si="225"/>
        <v>food</v>
      </c>
      <c r="R2414" t="str">
        <f t="shared" si="223"/>
        <v>food trucks</v>
      </c>
      <c r="S2414" s="10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4"/>
        <v>8.33</v>
      </c>
      <c r="Q2415" t="str">
        <f t="shared" si="225"/>
        <v>food</v>
      </c>
      <c r="R2415" t="str">
        <f t="shared" si="223"/>
        <v>food trucks</v>
      </c>
      <c r="S2415" s="10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4"/>
        <v>35.380000000000003</v>
      </c>
      <c r="Q2416" t="str">
        <f t="shared" si="225"/>
        <v>food</v>
      </c>
      <c r="R2416" t="str">
        <f t="shared" si="223"/>
        <v>food trucks</v>
      </c>
      <c r="S2416" s="10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4"/>
        <v>55.83</v>
      </c>
      <c r="Q2417" t="str">
        <f t="shared" si="225"/>
        <v>food</v>
      </c>
      <c r="R2417" t="str">
        <f t="shared" si="223"/>
        <v>food trucks</v>
      </c>
      <c r="S2417" s="10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3"/>
        <v>food trucks</v>
      </c>
      <c r="S2418" s="10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>
        <f t="shared" si="224"/>
        <v>0</v>
      </c>
      <c r="Q2419" t="str">
        <f t="shared" si="225"/>
        <v>food</v>
      </c>
      <c r="R2419" t="str">
        <f t="shared" si="223"/>
        <v>food trucks</v>
      </c>
      <c r="S2419" s="10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3"/>
        <v>food trucks</v>
      </c>
      <c r="S2420" s="10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>
        <f t="shared" si="224"/>
        <v>0</v>
      </c>
      <c r="Q2421" t="str">
        <f t="shared" si="225"/>
        <v>food</v>
      </c>
      <c r="R2421" t="str">
        <f t="shared" si="223"/>
        <v>food trucks</v>
      </c>
      <c r="S2421" s="10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4"/>
        <v>69.47</v>
      </c>
      <c r="Q2422" t="str">
        <f t="shared" si="225"/>
        <v>food</v>
      </c>
      <c r="R2422" t="str">
        <f t="shared" si="223"/>
        <v>food trucks</v>
      </c>
      <c r="S2422" s="10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3"/>
        <v>food trucks</v>
      </c>
      <c r="S2423" s="10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4"/>
        <v>1</v>
      </c>
      <c r="Q2424" t="str">
        <f t="shared" si="225"/>
        <v>food</v>
      </c>
      <c r="R2424" t="str">
        <f t="shared" si="223"/>
        <v>food trucks</v>
      </c>
      <c r="S2424" s="10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3"/>
        <v>food trucks</v>
      </c>
      <c r="S2425" s="10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4"/>
        <v>34.44</v>
      </c>
      <c r="Q2426" t="str">
        <f t="shared" si="225"/>
        <v>food</v>
      </c>
      <c r="R2426" t="str">
        <f t="shared" si="223"/>
        <v>food trucks</v>
      </c>
      <c r="S2426" s="10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3"/>
        <v>food trucks</v>
      </c>
      <c r="S2427" s="10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>
        <f t="shared" si="224"/>
        <v>0</v>
      </c>
      <c r="Q2428" t="str">
        <f t="shared" si="225"/>
        <v>food</v>
      </c>
      <c r="R2428" t="str">
        <f t="shared" si="223"/>
        <v>food trucks</v>
      </c>
      <c r="S2428" s="10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3"/>
        <v>food trucks</v>
      </c>
      <c r="S2429" s="10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3"/>
        <v>food trucks</v>
      </c>
      <c r="S2430" s="10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3"/>
        <v>food trucks</v>
      </c>
      <c r="S2431" s="10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3"/>
        <v>food trucks</v>
      </c>
      <c r="S2432" s="10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3"/>
        <v>food trucks</v>
      </c>
      <c r="S2433" s="10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28">E2434/D2434</f>
        <v>1.4285714285714287E-4</v>
      </c>
      <c r="P2434" s="6">
        <f t="shared" si="224"/>
        <v>1</v>
      </c>
      <c r="Q2434" t="str">
        <f t="shared" si="225"/>
        <v>food</v>
      </c>
      <c r="R2434" t="str">
        <f t="shared" ref="R2434:R2497" si="229">RIGHT(N2434,LEN(N2434)-FIND("/",N2434,1))</f>
        <v>food trucks</v>
      </c>
      <c r="S2434" s="10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8"/>
        <v>0</v>
      </c>
      <c r="P2435" s="6">
        <f t="shared" ref="P2435:P2498" si="230">IF(E2435&gt;0, ROUNDDOWN(E2435/L2435, 2),0)</f>
        <v>0</v>
      </c>
      <c r="Q2435" t="str">
        <f t="shared" ref="Q2435:Q2498" si="231">LEFT(N2435,FIND("/",N2435,1)-1)</f>
        <v>food</v>
      </c>
      <c r="R2435" t="str">
        <f t="shared" si="229"/>
        <v>food trucks</v>
      </c>
      <c r="S2435" s="10">
        <f t="shared" ref="S2435:S2498" si="232">(J2435/86400)+25569+(-5/24)</f>
        <v>42397.691469907404</v>
      </c>
      <c r="T2435" s="11">
        <f t="shared" ref="T2435:T2498" si="233">IF(F2435="live", "", (I2435/86400)+25569+(-5/24))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29"/>
        <v>food trucks</v>
      </c>
      <c r="S2436" s="10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29"/>
        <v>food trucks</v>
      </c>
      <c r="S2437" s="10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29"/>
        <v>food trucks</v>
      </c>
      <c r="S2438" s="10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>
        <f t="shared" si="230"/>
        <v>0</v>
      </c>
      <c r="Q2439" t="str">
        <f t="shared" si="231"/>
        <v>food</v>
      </c>
      <c r="R2439" t="str">
        <f t="shared" si="229"/>
        <v>food trucks</v>
      </c>
      <c r="S2439" s="10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29"/>
        <v>food trucks</v>
      </c>
      <c r="S2440" s="10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>
        <f t="shared" si="230"/>
        <v>0</v>
      </c>
      <c r="Q2441" t="str">
        <f t="shared" si="231"/>
        <v>food</v>
      </c>
      <c r="R2441" t="str">
        <f t="shared" si="229"/>
        <v>food trucks</v>
      </c>
      <c r="S2441" s="10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30"/>
        <v>5</v>
      </c>
      <c r="Q2442" t="str">
        <f t="shared" si="231"/>
        <v>food</v>
      </c>
      <c r="R2442" t="str">
        <f t="shared" si="229"/>
        <v>food trucks</v>
      </c>
      <c r="S2442" s="10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30"/>
        <v>74.22</v>
      </c>
      <c r="Q2443" t="str">
        <f t="shared" si="231"/>
        <v>food</v>
      </c>
      <c r="R2443" t="str">
        <f t="shared" si="229"/>
        <v>small batch</v>
      </c>
      <c r="S2443" s="10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30"/>
        <v>81.25</v>
      </c>
      <c r="Q2444" t="str">
        <f t="shared" si="231"/>
        <v>food</v>
      </c>
      <c r="R2444" t="str">
        <f t="shared" si="229"/>
        <v>small batch</v>
      </c>
      <c r="S2444" s="10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30"/>
        <v>130.22999999999999</v>
      </c>
      <c r="Q2445" t="str">
        <f t="shared" si="231"/>
        <v>food</v>
      </c>
      <c r="R2445" t="str">
        <f t="shared" si="229"/>
        <v>small batch</v>
      </c>
      <c r="S2445" s="10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30"/>
        <v>53.4</v>
      </c>
      <c r="Q2446" t="str">
        <f t="shared" si="231"/>
        <v>food</v>
      </c>
      <c r="R2446" t="str">
        <f t="shared" si="229"/>
        <v>small batch</v>
      </c>
      <c r="S2446" s="10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30"/>
        <v>75.13</v>
      </c>
      <c r="Q2447" t="str">
        <f t="shared" si="231"/>
        <v>food</v>
      </c>
      <c r="R2447" t="str">
        <f t="shared" si="229"/>
        <v>small batch</v>
      </c>
      <c r="S2447" s="10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30"/>
        <v>75.66</v>
      </c>
      <c r="Q2448" t="str">
        <f t="shared" si="231"/>
        <v>food</v>
      </c>
      <c r="R2448" t="str">
        <f t="shared" si="229"/>
        <v>small batch</v>
      </c>
      <c r="S2448" s="10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30"/>
        <v>31.69</v>
      </c>
      <c r="Q2449" t="str">
        <f t="shared" si="231"/>
        <v>food</v>
      </c>
      <c r="R2449" t="str">
        <f t="shared" si="229"/>
        <v>small batch</v>
      </c>
      <c r="S2449" s="10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30"/>
        <v>47.77</v>
      </c>
      <c r="Q2450" t="str">
        <f t="shared" si="231"/>
        <v>food</v>
      </c>
      <c r="R2450" t="str">
        <f t="shared" si="229"/>
        <v>small batch</v>
      </c>
      <c r="S2450" s="10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30"/>
        <v>90</v>
      </c>
      <c r="Q2451" t="str">
        <f t="shared" si="231"/>
        <v>food</v>
      </c>
      <c r="R2451" t="str">
        <f t="shared" si="229"/>
        <v>small batch</v>
      </c>
      <c r="S2451" s="10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30"/>
        <v>149.31</v>
      </c>
      <c r="Q2452" t="str">
        <f t="shared" si="231"/>
        <v>food</v>
      </c>
      <c r="R2452" t="str">
        <f t="shared" si="229"/>
        <v>small batch</v>
      </c>
      <c r="S2452" s="10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30"/>
        <v>62.06</v>
      </c>
      <c r="Q2453" t="str">
        <f t="shared" si="231"/>
        <v>food</v>
      </c>
      <c r="R2453" t="str">
        <f t="shared" si="229"/>
        <v>small batch</v>
      </c>
      <c r="S2453" s="10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30"/>
        <v>53.4</v>
      </c>
      <c r="Q2454" t="str">
        <f t="shared" si="231"/>
        <v>food</v>
      </c>
      <c r="R2454" t="str">
        <f t="shared" si="229"/>
        <v>small batch</v>
      </c>
      <c r="S2454" s="10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30"/>
        <v>69.260000000000005</v>
      </c>
      <c r="Q2455" t="str">
        <f t="shared" si="231"/>
        <v>food</v>
      </c>
      <c r="R2455" t="str">
        <f t="shared" si="229"/>
        <v>small batch</v>
      </c>
      <c r="S2455" s="10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30"/>
        <v>271.5</v>
      </c>
      <c r="Q2456" t="str">
        <f t="shared" si="231"/>
        <v>food</v>
      </c>
      <c r="R2456" t="str">
        <f t="shared" si="229"/>
        <v>small batch</v>
      </c>
      <c r="S2456" s="10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30"/>
        <v>34.119999999999997</v>
      </c>
      <c r="Q2457" t="str">
        <f t="shared" si="231"/>
        <v>food</v>
      </c>
      <c r="R2457" t="str">
        <f t="shared" si="229"/>
        <v>small batch</v>
      </c>
      <c r="S2457" s="10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30"/>
        <v>40.49</v>
      </c>
      <c r="Q2458" t="str">
        <f t="shared" si="231"/>
        <v>food</v>
      </c>
      <c r="R2458" t="str">
        <f t="shared" si="229"/>
        <v>small batch</v>
      </c>
      <c r="S2458" s="10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30"/>
        <v>189.75</v>
      </c>
      <c r="Q2459" t="str">
        <f t="shared" si="231"/>
        <v>food</v>
      </c>
      <c r="R2459" t="str">
        <f t="shared" si="229"/>
        <v>small batch</v>
      </c>
      <c r="S2459" s="10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30"/>
        <v>68.86</v>
      </c>
      <c r="Q2460" t="str">
        <f t="shared" si="231"/>
        <v>food</v>
      </c>
      <c r="R2460" t="str">
        <f t="shared" si="229"/>
        <v>small batch</v>
      </c>
      <c r="S2460" s="10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30"/>
        <v>108.77</v>
      </c>
      <c r="Q2461" t="str">
        <f t="shared" si="231"/>
        <v>food</v>
      </c>
      <c r="R2461" t="str">
        <f t="shared" si="229"/>
        <v>small batch</v>
      </c>
      <c r="S2461" s="10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30"/>
        <v>125.98</v>
      </c>
      <c r="Q2462" t="str">
        <f t="shared" si="231"/>
        <v>food</v>
      </c>
      <c r="R2462" t="str">
        <f t="shared" si="229"/>
        <v>small batch</v>
      </c>
      <c r="S2462" s="10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30"/>
        <v>90.52</v>
      </c>
      <c r="Q2463" t="str">
        <f t="shared" si="231"/>
        <v>music</v>
      </c>
      <c r="R2463" t="str">
        <f t="shared" si="229"/>
        <v>indie rock</v>
      </c>
      <c r="S2463" s="10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30"/>
        <v>28.88</v>
      </c>
      <c r="Q2464" t="str">
        <f t="shared" si="231"/>
        <v>music</v>
      </c>
      <c r="R2464" t="str">
        <f t="shared" si="229"/>
        <v>indie rock</v>
      </c>
      <c r="S2464" s="10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29"/>
        <v>indie rock</v>
      </c>
      <c r="S2465" s="10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30"/>
        <v>51.67</v>
      </c>
      <c r="Q2466" t="str">
        <f t="shared" si="231"/>
        <v>music</v>
      </c>
      <c r="R2466" t="str">
        <f t="shared" si="229"/>
        <v>indie rock</v>
      </c>
      <c r="S2466" s="10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30"/>
        <v>26.27</v>
      </c>
      <c r="Q2467" t="str">
        <f t="shared" si="231"/>
        <v>music</v>
      </c>
      <c r="R2467" t="str">
        <f t="shared" si="229"/>
        <v>indie rock</v>
      </c>
      <c r="S2467" s="10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30"/>
        <v>48.07</v>
      </c>
      <c r="Q2468" t="str">
        <f t="shared" si="231"/>
        <v>music</v>
      </c>
      <c r="R2468" t="str">
        <f t="shared" si="229"/>
        <v>indie rock</v>
      </c>
      <c r="S2468" s="10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30"/>
        <v>27.55</v>
      </c>
      <c r="Q2469" t="str">
        <f t="shared" si="231"/>
        <v>music</v>
      </c>
      <c r="R2469" t="str">
        <f t="shared" si="229"/>
        <v>indie rock</v>
      </c>
      <c r="S2469" s="10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30"/>
        <v>36.97</v>
      </c>
      <c r="Q2470" t="str">
        <f t="shared" si="231"/>
        <v>music</v>
      </c>
      <c r="R2470" t="str">
        <f t="shared" si="229"/>
        <v>indie rock</v>
      </c>
      <c r="S2470" s="10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30"/>
        <v>29.02</v>
      </c>
      <c r="Q2471" t="str">
        <f t="shared" si="231"/>
        <v>music</v>
      </c>
      <c r="R2471" t="str">
        <f t="shared" si="229"/>
        <v>indie rock</v>
      </c>
      <c r="S2471" s="10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30"/>
        <v>28.65</v>
      </c>
      <c r="Q2472" t="str">
        <f t="shared" si="231"/>
        <v>music</v>
      </c>
      <c r="R2472" t="str">
        <f t="shared" si="229"/>
        <v>indie rock</v>
      </c>
      <c r="S2472" s="10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30"/>
        <v>37.64</v>
      </c>
      <c r="Q2473" t="str">
        <f t="shared" si="231"/>
        <v>music</v>
      </c>
      <c r="R2473" t="str">
        <f t="shared" si="229"/>
        <v>indie rock</v>
      </c>
      <c r="S2473" s="10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30"/>
        <v>97.9</v>
      </c>
      <c r="Q2474" t="str">
        <f t="shared" si="231"/>
        <v>music</v>
      </c>
      <c r="R2474" t="str">
        <f t="shared" si="229"/>
        <v>indie rock</v>
      </c>
      <c r="S2474" s="10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30"/>
        <v>42.55</v>
      </c>
      <c r="Q2475" t="str">
        <f t="shared" si="231"/>
        <v>music</v>
      </c>
      <c r="R2475" t="str">
        <f t="shared" si="229"/>
        <v>indie rock</v>
      </c>
      <c r="S2475" s="10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30"/>
        <v>131.58000000000001</v>
      </c>
      <c r="Q2476" t="str">
        <f t="shared" si="231"/>
        <v>music</v>
      </c>
      <c r="R2476" t="str">
        <f t="shared" si="229"/>
        <v>indie rock</v>
      </c>
      <c r="S2476" s="10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30"/>
        <v>32.32</v>
      </c>
      <c r="Q2477" t="str">
        <f t="shared" si="231"/>
        <v>music</v>
      </c>
      <c r="R2477" t="str">
        <f t="shared" si="229"/>
        <v>indie rock</v>
      </c>
      <c r="S2477" s="10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30"/>
        <v>61.1</v>
      </c>
      <c r="Q2478" t="str">
        <f t="shared" si="231"/>
        <v>music</v>
      </c>
      <c r="R2478" t="str">
        <f t="shared" si="229"/>
        <v>indie rock</v>
      </c>
      <c r="S2478" s="10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30"/>
        <v>31.34</v>
      </c>
      <c r="Q2479" t="str">
        <f t="shared" si="231"/>
        <v>music</v>
      </c>
      <c r="R2479" t="str">
        <f t="shared" si="229"/>
        <v>indie rock</v>
      </c>
      <c r="S2479" s="10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30"/>
        <v>129.11000000000001</v>
      </c>
      <c r="Q2480" t="str">
        <f t="shared" si="231"/>
        <v>music</v>
      </c>
      <c r="R2480" t="str">
        <f t="shared" si="229"/>
        <v>indie rock</v>
      </c>
      <c r="S2480" s="10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30"/>
        <v>25.02</v>
      </c>
      <c r="Q2481" t="str">
        <f t="shared" si="231"/>
        <v>music</v>
      </c>
      <c r="R2481" t="str">
        <f t="shared" si="229"/>
        <v>indie rock</v>
      </c>
      <c r="S2481" s="10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30"/>
        <v>250</v>
      </c>
      <c r="Q2482" t="str">
        <f t="shared" si="231"/>
        <v>music</v>
      </c>
      <c r="R2482" t="str">
        <f t="shared" si="229"/>
        <v>indie rock</v>
      </c>
      <c r="S2482" s="10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30"/>
        <v>47.54</v>
      </c>
      <c r="Q2483" t="str">
        <f t="shared" si="231"/>
        <v>music</v>
      </c>
      <c r="R2483" t="str">
        <f t="shared" si="229"/>
        <v>indie rock</v>
      </c>
      <c r="S2483" s="10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29"/>
        <v>indie rock</v>
      </c>
      <c r="S2484" s="10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30"/>
        <v>65.84</v>
      </c>
      <c r="Q2485" t="str">
        <f t="shared" si="231"/>
        <v>music</v>
      </c>
      <c r="R2485" t="str">
        <f t="shared" si="229"/>
        <v>indie rock</v>
      </c>
      <c r="S2485" s="10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30"/>
        <v>46.4</v>
      </c>
      <c r="Q2486" t="str">
        <f t="shared" si="231"/>
        <v>music</v>
      </c>
      <c r="R2486" t="str">
        <f t="shared" si="229"/>
        <v>indie rock</v>
      </c>
      <c r="S2486" s="10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30"/>
        <v>50.36</v>
      </c>
      <c r="Q2487" t="str">
        <f t="shared" si="231"/>
        <v>music</v>
      </c>
      <c r="R2487" t="str">
        <f t="shared" si="229"/>
        <v>indie rock</v>
      </c>
      <c r="S2487" s="10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30"/>
        <v>26.56</v>
      </c>
      <c r="Q2488" t="str">
        <f t="shared" si="231"/>
        <v>music</v>
      </c>
      <c r="R2488" t="str">
        <f t="shared" si="229"/>
        <v>indie rock</v>
      </c>
      <c r="S2488" s="10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30"/>
        <v>39.49</v>
      </c>
      <c r="Q2489" t="str">
        <f t="shared" si="231"/>
        <v>music</v>
      </c>
      <c r="R2489" t="str">
        <f t="shared" si="229"/>
        <v>indie rock</v>
      </c>
      <c r="S2489" s="10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30"/>
        <v>49.24</v>
      </c>
      <c r="Q2490" t="str">
        <f t="shared" si="231"/>
        <v>music</v>
      </c>
      <c r="R2490" t="str">
        <f t="shared" si="229"/>
        <v>indie rock</v>
      </c>
      <c r="S2490" s="10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29"/>
        <v>indie rock</v>
      </c>
      <c r="S2491" s="10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30"/>
        <v>37.93</v>
      </c>
      <c r="Q2492" t="str">
        <f t="shared" si="231"/>
        <v>music</v>
      </c>
      <c r="R2492" t="str">
        <f t="shared" si="229"/>
        <v>indie rock</v>
      </c>
      <c r="S2492" s="10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30"/>
        <v>51.6</v>
      </c>
      <c r="Q2493" t="str">
        <f t="shared" si="231"/>
        <v>music</v>
      </c>
      <c r="R2493" t="str">
        <f t="shared" si="229"/>
        <v>indie rock</v>
      </c>
      <c r="S2493" s="10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30"/>
        <v>27.77</v>
      </c>
      <c r="Q2494" t="str">
        <f t="shared" si="231"/>
        <v>music</v>
      </c>
      <c r="R2494" t="str">
        <f t="shared" si="229"/>
        <v>indie rock</v>
      </c>
      <c r="S2494" s="10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30"/>
        <v>99.38</v>
      </c>
      <c r="Q2495" t="str">
        <f t="shared" si="231"/>
        <v>music</v>
      </c>
      <c r="R2495" t="str">
        <f t="shared" si="229"/>
        <v>indie rock</v>
      </c>
      <c r="S2495" s="10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30"/>
        <v>38.840000000000003</v>
      </c>
      <c r="Q2496" t="str">
        <f t="shared" si="231"/>
        <v>music</v>
      </c>
      <c r="R2496" t="str">
        <f t="shared" si="229"/>
        <v>indie rock</v>
      </c>
      <c r="S2496" s="10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30"/>
        <v>45.54</v>
      </c>
      <c r="Q2497" t="str">
        <f t="shared" si="231"/>
        <v>music</v>
      </c>
      <c r="R2497" t="str">
        <f t="shared" si="229"/>
        <v>indie rock</v>
      </c>
      <c r="S2497" s="10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34">E2498/D2498</f>
        <v>1</v>
      </c>
      <c r="P2498" s="6">
        <f t="shared" si="230"/>
        <v>600</v>
      </c>
      <c r="Q2498" t="str">
        <f t="shared" si="231"/>
        <v>music</v>
      </c>
      <c r="R2498" t="str">
        <f t="shared" ref="R2498:R2561" si="235">RIGHT(N2498,LEN(N2498)-FIND("/",N2498,1))</f>
        <v>indie rock</v>
      </c>
      <c r="S2498" s="10">
        <f t="shared" si="232"/>
        <v>41327.788101851846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4"/>
        <v>1.127715</v>
      </c>
      <c r="P2499" s="6">
        <f t="shared" ref="P2499:P2562" si="236">IF(E2499&gt;0, ROUNDDOWN(E2499/L2499, 2),0)</f>
        <v>80.55</v>
      </c>
      <c r="Q2499" t="str">
        <f t="shared" ref="Q2499:Q2562" si="237">LEFT(N2499,FIND("/",N2499,1)-1)</f>
        <v>music</v>
      </c>
      <c r="R2499" t="str">
        <f t="shared" si="235"/>
        <v>indie rock</v>
      </c>
      <c r="S2499" s="10">
        <f t="shared" ref="S2499:S2562" si="238">(J2499/86400)+25569+(-5/24)</f>
        <v>40730.670578703699</v>
      </c>
      <c r="T2499" s="11">
        <f t="shared" ref="T2499:T2562" si="239">IF(F2499="live", "", (I2499/86400)+25569+(-5/24))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6"/>
        <v>52.8</v>
      </c>
      <c r="Q2500" t="str">
        <f t="shared" si="237"/>
        <v>music</v>
      </c>
      <c r="R2500" t="str">
        <f t="shared" si="235"/>
        <v>indie rock</v>
      </c>
      <c r="S2500" s="10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6"/>
        <v>47.67</v>
      </c>
      <c r="Q2501" t="str">
        <f t="shared" si="237"/>
        <v>music</v>
      </c>
      <c r="R2501" t="str">
        <f t="shared" si="235"/>
        <v>indie rock</v>
      </c>
      <c r="S2501" s="10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6"/>
        <v>23.44</v>
      </c>
      <c r="Q2502" t="str">
        <f t="shared" si="237"/>
        <v>music</v>
      </c>
      <c r="R2502" t="str">
        <f t="shared" si="235"/>
        <v>indie rock</v>
      </c>
      <c r="S2502" s="10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6"/>
        <v>40.14</v>
      </c>
      <c r="Q2503" t="str">
        <f t="shared" si="237"/>
        <v>food</v>
      </c>
      <c r="R2503" t="str">
        <f t="shared" si="235"/>
        <v>restaurants</v>
      </c>
      <c r="S2503" s="10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5"/>
        <v>restaurants</v>
      </c>
      <c r="S2504" s="10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>
        <f t="shared" si="236"/>
        <v>0</v>
      </c>
      <c r="Q2505" t="str">
        <f t="shared" si="237"/>
        <v>food</v>
      </c>
      <c r="R2505" t="str">
        <f t="shared" si="235"/>
        <v>restaurants</v>
      </c>
      <c r="S2505" s="10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>
        <f t="shared" si="236"/>
        <v>0</v>
      </c>
      <c r="Q2506" t="str">
        <f t="shared" si="237"/>
        <v>food</v>
      </c>
      <c r="R2506" t="str">
        <f t="shared" si="235"/>
        <v>restaurants</v>
      </c>
      <c r="S2506" s="10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>
        <f t="shared" si="236"/>
        <v>0</v>
      </c>
      <c r="Q2507" t="str">
        <f t="shared" si="237"/>
        <v>food</v>
      </c>
      <c r="R2507" t="str">
        <f t="shared" si="235"/>
        <v>restaurants</v>
      </c>
      <c r="S2507" s="10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5"/>
        <v>restaurants</v>
      </c>
      <c r="S2508" s="10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>
        <f t="shared" si="236"/>
        <v>0</v>
      </c>
      <c r="Q2509" t="str">
        <f t="shared" si="237"/>
        <v>food</v>
      </c>
      <c r="R2509" t="str">
        <f t="shared" si="235"/>
        <v>restaurants</v>
      </c>
      <c r="S2509" s="10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>
        <f t="shared" si="236"/>
        <v>0</v>
      </c>
      <c r="Q2510" t="str">
        <f t="shared" si="237"/>
        <v>food</v>
      </c>
      <c r="R2510" t="str">
        <f t="shared" si="235"/>
        <v>restaurants</v>
      </c>
      <c r="S2510" s="10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6"/>
        <v>35.71</v>
      </c>
      <c r="Q2511" t="str">
        <f t="shared" si="237"/>
        <v>food</v>
      </c>
      <c r="R2511" t="str">
        <f t="shared" si="235"/>
        <v>restaurants</v>
      </c>
      <c r="S2511" s="10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6"/>
        <v>37.5</v>
      </c>
      <c r="Q2512" t="str">
        <f t="shared" si="237"/>
        <v>food</v>
      </c>
      <c r="R2512" t="str">
        <f t="shared" si="235"/>
        <v>restaurants</v>
      </c>
      <c r="S2512" s="10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>
        <f t="shared" si="236"/>
        <v>0</v>
      </c>
      <c r="Q2513" t="str">
        <f t="shared" si="237"/>
        <v>food</v>
      </c>
      <c r="R2513" t="str">
        <f t="shared" si="235"/>
        <v>restaurants</v>
      </c>
      <c r="S2513" s="10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>
        <f t="shared" si="236"/>
        <v>0</v>
      </c>
      <c r="Q2514" t="str">
        <f t="shared" si="237"/>
        <v>food</v>
      </c>
      <c r="R2514" t="str">
        <f t="shared" si="235"/>
        <v>restaurants</v>
      </c>
      <c r="S2514" s="10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>
        <f t="shared" si="236"/>
        <v>0</v>
      </c>
      <c r="Q2515" t="str">
        <f t="shared" si="237"/>
        <v>food</v>
      </c>
      <c r="R2515" t="str">
        <f t="shared" si="235"/>
        <v>restaurants</v>
      </c>
      <c r="S2515" s="10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5"/>
        <v>restaurants</v>
      </c>
      <c r="S2516" s="10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6"/>
        <v>77.5</v>
      </c>
      <c r="Q2517" t="str">
        <f t="shared" si="237"/>
        <v>food</v>
      </c>
      <c r="R2517" t="str">
        <f t="shared" si="235"/>
        <v>restaurants</v>
      </c>
      <c r="S2517" s="10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>
        <f t="shared" si="236"/>
        <v>0</v>
      </c>
      <c r="Q2518" t="str">
        <f t="shared" si="237"/>
        <v>food</v>
      </c>
      <c r="R2518" t="str">
        <f t="shared" si="235"/>
        <v>restaurants</v>
      </c>
      <c r="S2518" s="10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6"/>
        <v>53.54</v>
      </c>
      <c r="Q2519" t="str">
        <f t="shared" si="237"/>
        <v>food</v>
      </c>
      <c r="R2519" t="str">
        <f t="shared" si="235"/>
        <v>restaurants</v>
      </c>
      <c r="S2519" s="10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>
        <f t="shared" si="236"/>
        <v>0</v>
      </c>
      <c r="Q2520" t="str">
        <f t="shared" si="237"/>
        <v>food</v>
      </c>
      <c r="R2520" t="str">
        <f t="shared" si="235"/>
        <v>restaurants</v>
      </c>
      <c r="S2520" s="10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5"/>
        <v>restaurants</v>
      </c>
      <c r="S2521" s="10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>
        <f t="shared" si="236"/>
        <v>0</v>
      </c>
      <c r="Q2522" t="str">
        <f t="shared" si="237"/>
        <v>food</v>
      </c>
      <c r="R2522" t="str">
        <f t="shared" si="235"/>
        <v>restaurants</v>
      </c>
      <c r="S2522" s="10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6"/>
        <v>103.68</v>
      </c>
      <c r="Q2523" t="str">
        <f t="shared" si="237"/>
        <v>music</v>
      </c>
      <c r="R2523" t="str">
        <f t="shared" si="235"/>
        <v>classical music</v>
      </c>
      <c r="S2523" s="10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6"/>
        <v>185.18</v>
      </c>
      <c r="Q2524" t="str">
        <f t="shared" si="237"/>
        <v>music</v>
      </c>
      <c r="R2524" t="str">
        <f t="shared" si="235"/>
        <v>classical music</v>
      </c>
      <c r="S2524" s="10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6"/>
        <v>54.15</v>
      </c>
      <c r="Q2525" t="str">
        <f t="shared" si="237"/>
        <v>music</v>
      </c>
      <c r="R2525" t="str">
        <f t="shared" si="235"/>
        <v>classical music</v>
      </c>
      <c r="S2525" s="10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6"/>
        <v>177.2</v>
      </c>
      <c r="Q2526" t="str">
        <f t="shared" si="237"/>
        <v>music</v>
      </c>
      <c r="R2526" t="str">
        <f t="shared" si="235"/>
        <v>classical music</v>
      </c>
      <c r="S2526" s="10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6"/>
        <v>100.32</v>
      </c>
      <c r="Q2527" t="str">
        <f t="shared" si="237"/>
        <v>music</v>
      </c>
      <c r="R2527" t="str">
        <f t="shared" si="235"/>
        <v>classical music</v>
      </c>
      <c r="S2527" s="10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6"/>
        <v>136.9</v>
      </c>
      <c r="Q2528" t="str">
        <f t="shared" si="237"/>
        <v>music</v>
      </c>
      <c r="R2528" t="str">
        <f t="shared" si="235"/>
        <v>classical music</v>
      </c>
      <c r="S2528" s="10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6"/>
        <v>57.53</v>
      </c>
      <c r="Q2529" t="str">
        <f t="shared" si="237"/>
        <v>music</v>
      </c>
      <c r="R2529" t="str">
        <f t="shared" si="235"/>
        <v>classical music</v>
      </c>
      <c r="S2529" s="10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6"/>
        <v>52.96</v>
      </c>
      <c r="Q2530" t="str">
        <f t="shared" si="237"/>
        <v>music</v>
      </c>
      <c r="R2530" t="str">
        <f t="shared" si="235"/>
        <v>classical music</v>
      </c>
      <c r="S2530" s="10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6"/>
        <v>82.32</v>
      </c>
      <c r="Q2531" t="str">
        <f t="shared" si="237"/>
        <v>music</v>
      </c>
      <c r="R2531" t="str">
        <f t="shared" si="235"/>
        <v>classical music</v>
      </c>
      <c r="S2531" s="10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6"/>
        <v>135.41</v>
      </c>
      <c r="Q2532" t="str">
        <f t="shared" si="237"/>
        <v>music</v>
      </c>
      <c r="R2532" t="str">
        <f t="shared" si="235"/>
        <v>classical music</v>
      </c>
      <c r="S2532" s="10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6"/>
        <v>74.06</v>
      </c>
      <c r="Q2533" t="str">
        <f t="shared" si="237"/>
        <v>music</v>
      </c>
      <c r="R2533" t="str">
        <f t="shared" si="235"/>
        <v>classical music</v>
      </c>
      <c r="S2533" s="10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6"/>
        <v>84.08</v>
      </c>
      <c r="Q2534" t="str">
        <f t="shared" si="237"/>
        <v>music</v>
      </c>
      <c r="R2534" t="str">
        <f t="shared" si="235"/>
        <v>classical music</v>
      </c>
      <c r="S2534" s="10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6"/>
        <v>61.02</v>
      </c>
      <c r="Q2535" t="str">
        <f t="shared" si="237"/>
        <v>music</v>
      </c>
      <c r="R2535" t="str">
        <f t="shared" si="235"/>
        <v>classical music</v>
      </c>
      <c r="S2535" s="10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6"/>
        <v>150</v>
      </c>
      <c r="Q2536" t="str">
        <f t="shared" si="237"/>
        <v>music</v>
      </c>
      <c r="R2536" t="str">
        <f t="shared" si="235"/>
        <v>classical music</v>
      </c>
      <c r="S2536" s="10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6"/>
        <v>266.08</v>
      </c>
      <c r="Q2537" t="str">
        <f t="shared" si="237"/>
        <v>music</v>
      </c>
      <c r="R2537" t="str">
        <f t="shared" si="235"/>
        <v>classical music</v>
      </c>
      <c r="S2537" s="10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5"/>
        <v>classical music</v>
      </c>
      <c r="S2538" s="10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5"/>
        <v>classical music</v>
      </c>
      <c r="S2539" s="10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6"/>
        <v>109.96</v>
      </c>
      <c r="Q2540" t="str">
        <f t="shared" si="237"/>
        <v>music</v>
      </c>
      <c r="R2540" t="str">
        <f t="shared" si="235"/>
        <v>classical music</v>
      </c>
      <c r="S2540" s="10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6"/>
        <v>169.91</v>
      </c>
      <c r="Q2541" t="str">
        <f t="shared" si="237"/>
        <v>music</v>
      </c>
      <c r="R2541" t="str">
        <f t="shared" si="235"/>
        <v>classical music</v>
      </c>
      <c r="S2541" s="10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6"/>
        <v>95.74</v>
      </c>
      <c r="Q2542" t="str">
        <f t="shared" si="237"/>
        <v>music</v>
      </c>
      <c r="R2542" t="str">
        <f t="shared" si="235"/>
        <v>classical music</v>
      </c>
      <c r="S2542" s="10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6"/>
        <v>59.46</v>
      </c>
      <c r="Q2543" t="str">
        <f t="shared" si="237"/>
        <v>music</v>
      </c>
      <c r="R2543" t="str">
        <f t="shared" si="235"/>
        <v>classical music</v>
      </c>
      <c r="S2543" s="10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6"/>
        <v>55.76</v>
      </c>
      <c r="Q2544" t="str">
        <f t="shared" si="237"/>
        <v>music</v>
      </c>
      <c r="R2544" t="str">
        <f t="shared" si="235"/>
        <v>classical music</v>
      </c>
      <c r="S2544" s="10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6"/>
        <v>30.07</v>
      </c>
      <c r="Q2545" t="str">
        <f t="shared" si="237"/>
        <v>music</v>
      </c>
      <c r="R2545" t="str">
        <f t="shared" si="235"/>
        <v>classical music</v>
      </c>
      <c r="S2545" s="10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6"/>
        <v>88.43</v>
      </c>
      <c r="Q2546" t="str">
        <f t="shared" si="237"/>
        <v>music</v>
      </c>
      <c r="R2546" t="str">
        <f t="shared" si="235"/>
        <v>classical music</v>
      </c>
      <c r="S2546" s="10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6"/>
        <v>64.03</v>
      </c>
      <c r="Q2547" t="str">
        <f t="shared" si="237"/>
        <v>music</v>
      </c>
      <c r="R2547" t="str">
        <f t="shared" si="235"/>
        <v>classical music</v>
      </c>
      <c r="S2547" s="10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6"/>
        <v>60.15</v>
      </c>
      <c r="Q2548" t="str">
        <f t="shared" si="237"/>
        <v>music</v>
      </c>
      <c r="R2548" t="str">
        <f t="shared" si="235"/>
        <v>classical music</v>
      </c>
      <c r="S2548" s="10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6"/>
        <v>49.19</v>
      </c>
      <c r="Q2549" t="str">
        <f t="shared" si="237"/>
        <v>music</v>
      </c>
      <c r="R2549" t="str">
        <f t="shared" si="235"/>
        <v>classical music</v>
      </c>
      <c r="S2549" s="10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6"/>
        <v>165.16</v>
      </c>
      <c r="Q2550" t="str">
        <f t="shared" si="237"/>
        <v>music</v>
      </c>
      <c r="R2550" t="str">
        <f t="shared" si="235"/>
        <v>classical music</v>
      </c>
      <c r="S2550" s="10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6"/>
        <v>43.62</v>
      </c>
      <c r="Q2551" t="str">
        <f t="shared" si="237"/>
        <v>music</v>
      </c>
      <c r="R2551" t="str">
        <f t="shared" si="235"/>
        <v>classical music</v>
      </c>
      <c r="S2551" s="10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5"/>
        <v>classical music</v>
      </c>
      <c r="S2552" s="10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6"/>
        <v>67.41</v>
      </c>
      <c r="Q2553" t="str">
        <f t="shared" si="237"/>
        <v>music</v>
      </c>
      <c r="R2553" t="str">
        <f t="shared" si="235"/>
        <v>classical music</v>
      </c>
      <c r="S2553" s="10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5"/>
        <v>classical music</v>
      </c>
      <c r="S2554" s="10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6"/>
        <v>38.880000000000003</v>
      </c>
      <c r="Q2555" t="str">
        <f t="shared" si="237"/>
        <v>music</v>
      </c>
      <c r="R2555" t="str">
        <f t="shared" si="235"/>
        <v>classical music</v>
      </c>
      <c r="S2555" s="10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6"/>
        <v>54.98</v>
      </c>
      <c r="Q2556" t="str">
        <f t="shared" si="237"/>
        <v>music</v>
      </c>
      <c r="R2556" t="str">
        <f t="shared" si="235"/>
        <v>classical music</v>
      </c>
      <c r="S2556" s="10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6"/>
        <v>61.34</v>
      </c>
      <c r="Q2557" t="str">
        <f t="shared" si="237"/>
        <v>music</v>
      </c>
      <c r="R2557" t="str">
        <f t="shared" si="235"/>
        <v>classical music</v>
      </c>
      <c r="S2557" s="10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6"/>
        <v>23.11</v>
      </c>
      <c r="Q2558" t="str">
        <f t="shared" si="237"/>
        <v>music</v>
      </c>
      <c r="R2558" t="str">
        <f t="shared" si="235"/>
        <v>classical music</v>
      </c>
      <c r="S2558" s="10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6"/>
        <v>29.61</v>
      </c>
      <c r="Q2559" t="str">
        <f t="shared" si="237"/>
        <v>music</v>
      </c>
      <c r="R2559" t="str">
        <f t="shared" si="235"/>
        <v>classical music</v>
      </c>
      <c r="S2559" s="10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6"/>
        <v>75.61</v>
      </c>
      <c r="Q2560" t="str">
        <f t="shared" si="237"/>
        <v>music</v>
      </c>
      <c r="R2560" t="str">
        <f t="shared" si="235"/>
        <v>classical music</v>
      </c>
      <c r="S2560" s="10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6"/>
        <v>35.6</v>
      </c>
      <c r="Q2561" t="str">
        <f t="shared" si="237"/>
        <v>music</v>
      </c>
      <c r="R2561" t="str">
        <f t="shared" si="235"/>
        <v>classical music</v>
      </c>
      <c r="S2561" s="10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0">E2562/D2562</f>
        <v>1.0009999999999999</v>
      </c>
      <c r="P2562" s="6">
        <f t="shared" si="236"/>
        <v>143</v>
      </c>
      <c r="Q2562" t="str">
        <f t="shared" si="237"/>
        <v>music</v>
      </c>
      <c r="R2562" t="str">
        <f t="shared" ref="R2562:R2625" si="241">RIGHT(N2562,LEN(N2562)-FIND("/",N2562,1))</f>
        <v>classical music</v>
      </c>
      <c r="S2562" s="10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0"/>
        <v>0</v>
      </c>
      <c r="P2563" s="6">
        <f t="shared" ref="P2563:P2626" si="242">IF(E2563&gt;0, ROUNDDOWN(E2563/L2563, 2),0)</f>
        <v>0</v>
      </c>
      <c r="Q2563" t="str">
        <f t="shared" ref="Q2563:Q2626" si="243">LEFT(N2563,FIND("/",N2563,1)-1)</f>
        <v>food</v>
      </c>
      <c r="R2563" t="str">
        <f t="shared" si="241"/>
        <v>food trucks</v>
      </c>
      <c r="S2563" s="10">
        <f t="shared" ref="S2563:S2626" si="244">(J2563/86400)+25569+(-5/24)</f>
        <v>42260.320474537039</v>
      </c>
      <c r="T2563" s="11">
        <f t="shared" ref="T2563:T2626" si="245">IF(F2563="live", "", (I2563/86400)+25569+(-5/24))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1"/>
        <v>food trucks</v>
      </c>
      <c r="S2564" s="10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>
        <f t="shared" si="242"/>
        <v>0</v>
      </c>
      <c r="Q2565" t="str">
        <f t="shared" si="243"/>
        <v>food</v>
      </c>
      <c r="R2565" t="str">
        <f t="shared" si="241"/>
        <v>food trucks</v>
      </c>
      <c r="S2565" s="10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>
        <f t="shared" si="242"/>
        <v>0</v>
      </c>
      <c r="Q2566" t="str">
        <f t="shared" si="243"/>
        <v>food</v>
      </c>
      <c r="R2566" t="str">
        <f t="shared" si="241"/>
        <v>food trucks</v>
      </c>
      <c r="S2566" s="10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2"/>
        <v>100</v>
      </c>
      <c r="Q2567" t="str">
        <f t="shared" si="243"/>
        <v>food</v>
      </c>
      <c r="R2567" t="str">
        <f t="shared" si="241"/>
        <v>food trucks</v>
      </c>
      <c r="S2567" s="10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>
        <f t="shared" si="242"/>
        <v>0</v>
      </c>
      <c r="Q2568" t="str">
        <f t="shared" si="243"/>
        <v>food</v>
      </c>
      <c r="R2568" t="str">
        <f t="shared" si="241"/>
        <v>food trucks</v>
      </c>
      <c r="S2568" s="10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1"/>
        <v>food trucks</v>
      </c>
      <c r="S2569" s="10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1"/>
        <v>food trucks</v>
      </c>
      <c r="S2570" s="10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1"/>
        <v>food trucks</v>
      </c>
      <c r="S2571" s="10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1"/>
        <v>food trucks</v>
      </c>
      <c r="S2572" s="10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1"/>
        <v>food trucks</v>
      </c>
      <c r="S2573" s="10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>
        <f t="shared" si="242"/>
        <v>0</v>
      </c>
      <c r="Q2574" t="str">
        <f t="shared" si="243"/>
        <v>food</v>
      </c>
      <c r="R2574" t="str">
        <f t="shared" si="241"/>
        <v>food trucks</v>
      </c>
      <c r="S2574" s="10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>
        <f t="shared" si="242"/>
        <v>0</v>
      </c>
      <c r="Q2575" t="str">
        <f t="shared" si="243"/>
        <v>food</v>
      </c>
      <c r="R2575" t="str">
        <f t="shared" si="241"/>
        <v>food trucks</v>
      </c>
      <c r="S2575" s="10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>
        <f t="shared" si="242"/>
        <v>0</v>
      </c>
      <c r="Q2576" t="str">
        <f t="shared" si="243"/>
        <v>food</v>
      </c>
      <c r="R2576" t="str">
        <f t="shared" si="241"/>
        <v>food trucks</v>
      </c>
      <c r="S2576" s="10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>
        <f t="shared" si="242"/>
        <v>0</v>
      </c>
      <c r="Q2577" t="str">
        <f t="shared" si="243"/>
        <v>food</v>
      </c>
      <c r="R2577" t="str">
        <f t="shared" si="241"/>
        <v>food trucks</v>
      </c>
      <c r="S2577" s="10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>
        <f t="shared" si="242"/>
        <v>0</v>
      </c>
      <c r="Q2578" t="str">
        <f t="shared" si="243"/>
        <v>food</v>
      </c>
      <c r="R2578" t="str">
        <f t="shared" si="241"/>
        <v>food trucks</v>
      </c>
      <c r="S2578" s="10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>
        <f t="shared" si="242"/>
        <v>0</v>
      </c>
      <c r="Q2579" t="str">
        <f t="shared" si="243"/>
        <v>food</v>
      </c>
      <c r="R2579" t="str">
        <f t="shared" si="241"/>
        <v>food trucks</v>
      </c>
      <c r="S2579" s="10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>
        <f t="shared" si="242"/>
        <v>0</v>
      </c>
      <c r="Q2580" t="str">
        <f t="shared" si="243"/>
        <v>food</v>
      </c>
      <c r="R2580" t="str">
        <f t="shared" si="241"/>
        <v>food trucks</v>
      </c>
      <c r="S2580" s="10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2"/>
        <v>23.08</v>
      </c>
      <c r="Q2581" t="str">
        <f t="shared" si="243"/>
        <v>food</v>
      </c>
      <c r="R2581" t="str">
        <f t="shared" si="241"/>
        <v>food trucks</v>
      </c>
      <c r="S2581" s="10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1"/>
        <v>food trucks</v>
      </c>
      <c r="S2582" s="10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2"/>
        <v>48.18</v>
      </c>
      <c r="Q2583" t="str">
        <f t="shared" si="243"/>
        <v>food</v>
      </c>
      <c r="R2583" t="str">
        <f t="shared" si="241"/>
        <v>food trucks</v>
      </c>
      <c r="S2583" s="10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1"/>
        <v>food trucks</v>
      </c>
      <c r="S2584" s="10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1"/>
        <v>food trucks</v>
      </c>
      <c r="S2585" s="10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>
        <f t="shared" si="242"/>
        <v>0</v>
      </c>
      <c r="Q2586" t="str">
        <f t="shared" si="243"/>
        <v>food</v>
      </c>
      <c r="R2586" t="str">
        <f t="shared" si="241"/>
        <v>food trucks</v>
      </c>
      <c r="S2586" s="10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1"/>
        <v>food trucks</v>
      </c>
      <c r="S2587" s="10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1"/>
        <v>food trucks</v>
      </c>
      <c r="S2588" s="10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2"/>
        <v>202.83</v>
      </c>
      <c r="Q2589" t="str">
        <f t="shared" si="243"/>
        <v>food</v>
      </c>
      <c r="R2589" t="str">
        <f t="shared" si="241"/>
        <v>food trucks</v>
      </c>
      <c r="S2589" s="10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2"/>
        <v>29.12</v>
      </c>
      <c r="Q2590" t="str">
        <f t="shared" si="243"/>
        <v>food</v>
      </c>
      <c r="R2590" t="str">
        <f t="shared" si="241"/>
        <v>food trucks</v>
      </c>
      <c r="S2590" s="10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2"/>
        <v>5</v>
      </c>
      <c r="Q2591" t="str">
        <f t="shared" si="243"/>
        <v>food</v>
      </c>
      <c r="R2591" t="str">
        <f t="shared" si="241"/>
        <v>food trucks</v>
      </c>
      <c r="S2591" s="10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>
        <f t="shared" si="242"/>
        <v>0</v>
      </c>
      <c r="Q2592" t="str">
        <f t="shared" si="243"/>
        <v>food</v>
      </c>
      <c r="R2592" t="str">
        <f t="shared" si="241"/>
        <v>food trucks</v>
      </c>
      <c r="S2592" s="10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1"/>
        <v>food trucks</v>
      </c>
      <c r="S2593" s="10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1"/>
        <v>food trucks</v>
      </c>
      <c r="S2594" s="10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>
        <f t="shared" si="242"/>
        <v>0</v>
      </c>
      <c r="Q2595" t="str">
        <f t="shared" si="243"/>
        <v>food</v>
      </c>
      <c r="R2595" t="str">
        <f t="shared" si="241"/>
        <v>food trucks</v>
      </c>
      <c r="S2595" s="10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1"/>
        <v>food trucks</v>
      </c>
      <c r="S2596" s="10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2"/>
        <v>96.05</v>
      </c>
      <c r="Q2597" t="str">
        <f t="shared" si="243"/>
        <v>food</v>
      </c>
      <c r="R2597" t="str">
        <f t="shared" si="241"/>
        <v>food trucks</v>
      </c>
      <c r="S2597" s="10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2"/>
        <v>305.77</v>
      </c>
      <c r="Q2598" t="str">
        <f t="shared" si="243"/>
        <v>food</v>
      </c>
      <c r="R2598" t="str">
        <f t="shared" si="241"/>
        <v>food trucks</v>
      </c>
      <c r="S2598" s="10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2"/>
        <v>12.14</v>
      </c>
      <c r="Q2599" t="str">
        <f t="shared" si="243"/>
        <v>food</v>
      </c>
      <c r="R2599" t="str">
        <f t="shared" si="241"/>
        <v>food trucks</v>
      </c>
      <c r="S2599" s="10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2"/>
        <v>83.57</v>
      </c>
      <c r="Q2600" t="str">
        <f t="shared" si="243"/>
        <v>food</v>
      </c>
      <c r="R2600" t="str">
        <f t="shared" si="241"/>
        <v>food trucks</v>
      </c>
      <c r="S2600" s="10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1"/>
        <v>food trucks</v>
      </c>
      <c r="S2601" s="10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2"/>
        <v>115.53</v>
      </c>
      <c r="Q2602" t="str">
        <f t="shared" si="243"/>
        <v>food</v>
      </c>
      <c r="R2602" t="str">
        <f t="shared" si="241"/>
        <v>food trucks</v>
      </c>
      <c r="S2602" s="10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2"/>
        <v>21.9</v>
      </c>
      <c r="Q2603" t="str">
        <f t="shared" si="243"/>
        <v>technology</v>
      </c>
      <c r="R2603" t="str">
        <f t="shared" si="241"/>
        <v>space exploration</v>
      </c>
      <c r="S2603" s="10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2"/>
        <v>80.02</v>
      </c>
      <c r="Q2604" t="str">
        <f t="shared" si="243"/>
        <v>technology</v>
      </c>
      <c r="R2604" t="str">
        <f t="shared" si="241"/>
        <v>space exploration</v>
      </c>
      <c r="S2604" s="10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1"/>
        <v>space exploration</v>
      </c>
      <c r="S2605" s="10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2"/>
        <v>64.930000000000007</v>
      </c>
      <c r="Q2606" t="str">
        <f t="shared" si="243"/>
        <v>technology</v>
      </c>
      <c r="R2606" t="str">
        <f t="shared" si="241"/>
        <v>space exploration</v>
      </c>
      <c r="S2606" s="10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2"/>
        <v>60.96</v>
      </c>
      <c r="Q2607" t="str">
        <f t="shared" si="243"/>
        <v>technology</v>
      </c>
      <c r="R2607" t="str">
        <f t="shared" si="241"/>
        <v>space exploration</v>
      </c>
      <c r="S2607" s="10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2"/>
        <v>31.44</v>
      </c>
      <c r="Q2608" t="str">
        <f t="shared" si="243"/>
        <v>technology</v>
      </c>
      <c r="R2608" t="str">
        <f t="shared" si="241"/>
        <v>space exploration</v>
      </c>
      <c r="S2608" s="10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2"/>
        <v>81.94</v>
      </c>
      <c r="Q2609" t="str">
        <f t="shared" si="243"/>
        <v>technology</v>
      </c>
      <c r="R2609" t="str">
        <f t="shared" si="241"/>
        <v>space exploration</v>
      </c>
      <c r="S2609" s="10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2"/>
        <v>58.92</v>
      </c>
      <c r="Q2610" t="str">
        <f t="shared" si="243"/>
        <v>technology</v>
      </c>
      <c r="R2610" t="str">
        <f t="shared" si="241"/>
        <v>space exploration</v>
      </c>
      <c r="S2610" s="10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2"/>
        <v>157.29</v>
      </c>
      <c r="Q2611" t="str">
        <f t="shared" si="243"/>
        <v>technology</v>
      </c>
      <c r="R2611" t="str">
        <f t="shared" si="241"/>
        <v>space exploration</v>
      </c>
      <c r="S2611" s="10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2"/>
        <v>55.75</v>
      </c>
      <c r="Q2612" t="str">
        <f t="shared" si="243"/>
        <v>technology</v>
      </c>
      <c r="R2612" t="str">
        <f t="shared" si="241"/>
        <v>space exploration</v>
      </c>
      <c r="S2612" s="10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2"/>
        <v>83.8</v>
      </c>
      <c r="Q2613" t="str">
        <f t="shared" si="243"/>
        <v>technology</v>
      </c>
      <c r="R2613" t="str">
        <f t="shared" si="241"/>
        <v>space exploration</v>
      </c>
      <c r="S2613" s="10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2"/>
        <v>58.42</v>
      </c>
      <c r="Q2614" t="str">
        <f t="shared" si="243"/>
        <v>technology</v>
      </c>
      <c r="R2614" t="str">
        <f t="shared" si="241"/>
        <v>space exploration</v>
      </c>
      <c r="S2614" s="10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2"/>
        <v>270.57</v>
      </c>
      <c r="Q2615" t="str">
        <f t="shared" si="243"/>
        <v>technology</v>
      </c>
      <c r="R2615" t="str">
        <f t="shared" si="241"/>
        <v>space exploration</v>
      </c>
      <c r="S2615" s="10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1"/>
        <v>space exploration</v>
      </c>
      <c r="S2616" s="10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2"/>
        <v>47.18</v>
      </c>
      <c r="Q2617" t="str">
        <f t="shared" si="243"/>
        <v>technology</v>
      </c>
      <c r="R2617" t="str">
        <f t="shared" si="241"/>
        <v>space exploration</v>
      </c>
      <c r="S2617" s="10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2"/>
        <v>120.3</v>
      </c>
      <c r="Q2618" t="str">
        <f t="shared" si="243"/>
        <v>technology</v>
      </c>
      <c r="R2618" t="str">
        <f t="shared" si="241"/>
        <v>space exploration</v>
      </c>
      <c r="S2618" s="10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2"/>
        <v>27.59</v>
      </c>
      <c r="Q2619" t="str">
        <f t="shared" si="243"/>
        <v>technology</v>
      </c>
      <c r="R2619" t="str">
        <f t="shared" si="241"/>
        <v>space exploration</v>
      </c>
      <c r="S2619" s="10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2"/>
        <v>205.29</v>
      </c>
      <c r="Q2620" t="str">
        <f t="shared" si="243"/>
        <v>technology</v>
      </c>
      <c r="R2620" t="str">
        <f t="shared" si="241"/>
        <v>space exploration</v>
      </c>
      <c r="S2620" s="10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2"/>
        <v>35.54</v>
      </c>
      <c r="Q2621" t="str">
        <f t="shared" si="243"/>
        <v>technology</v>
      </c>
      <c r="R2621" t="str">
        <f t="shared" si="241"/>
        <v>space exploration</v>
      </c>
      <c r="S2621" s="10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2"/>
        <v>74.63</v>
      </c>
      <c r="Q2622" t="str">
        <f t="shared" si="243"/>
        <v>technology</v>
      </c>
      <c r="R2622" t="str">
        <f t="shared" si="241"/>
        <v>space exploration</v>
      </c>
      <c r="S2622" s="10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2"/>
        <v>47.05</v>
      </c>
      <c r="Q2623" t="str">
        <f t="shared" si="243"/>
        <v>technology</v>
      </c>
      <c r="R2623" t="str">
        <f t="shared" si="241"/>
        <v>space exploration</v>
      </c>
      <c r="S2623" s="10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2"/>
        <v>26.59</v>
      </c>
      <c r="Q2624" t="str">
        <f t="shared" si="243"/>
        <v>technology</v>
      </c>
      <c r="R2624" t="str">
        <f t="shared" si="241"/>
        <v>space exploration</v>
      </c>
      <c r="S2624" s="10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2"/>
        <v>36.770000000000003</v>
      </c>
      <c r="Q2625" t="str">
        <f t="shared" si="243"/>
        <v>technology</v>
      </c>
      <c r="R2625" t="str">
        <f t="shared" si="241"/>
        <v>space exploration</v>
      </c>
      <c r="S2625" s="10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46">E2626/D2626</f>
        <v>13.794206249999998</v>
      </c>
      <c r="P2626" s="6">
        <f t="shared" si="242"/>
        <v>31.82</v>
      </c>
      <c r="Q2626" t="str">
        <f t="shared" si="243"/>
        <v>technology</v>
      </c>
      <c r="R2626" t="str">
        <f t="shared" ref="R2626:R2689" si="247">RIGHT(N2626,LEN(N2626)-FIND("/",N2626,1))</f>
        <v>space exploration</v>
      </c>
      <c r="S2626" s="10">
        <f t="shared" si="244"/>
        <v>41144.213217592587</v>
      </c>
      <c r="T2626" s="11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6"/>
        <v>9.56</v>
      </c>
      <c r="P2627" s="6">
        <f t="shared" ref="P2627:P2690" si="248">IF(E2627&gt;0, ROUNDDOWN(E2627/L2627, 2),0)</f>
        <v>27.57</v>
      </c>
      <c r="Q2627" t="str">
        <f t="shared" ref="Q2627:Q2690" si="249">LEFT(N2627,FIND("/",N2627,1)-1)</f>
        <v>technology</v>
      </c>
      <c r="R2627" t="str">
        <f t="shared" si="247"/>
        <v>space exploration</v>
      </c>
      <c r="S2627" s="10">
        <f t="shared" ref="S2627:S2690" si="250">(J2627/86400)+25569+(-5/24)</f>
        <v>42658.601944444446</v>
      </c>
      <c r="T2627" s="11">
        <f t="shared" ref="T2627:T2690" si="251">IF(F2627="live", "", (I2627/86400)+25569+(-5/24))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47"/>
        <v>space exploration</v>
      </c>
      <c r="S2628" s="10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8"/>
        <v>21.55</v>
      </c>
      <c r="Q2629" t="str">
        <f t="shared" si="249"/>
        <v>technology</v>
      </c>
      <c r="R2629" t="str">
        <f t="shared" si="247"/>
        <v>space exploration</v>
      </c>
      <c r="S2629" s="10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8"/>
        <v>44.09</v>
      </c>
      <c r="Q2630" t="str">
        <f t="shared" si="249"/>
        <v>technology</v>
      </c>
      <c r="R2630" t="str">
        <f t="shared" si="247"/>
        <v>space exploration</v>
      </c>
      <c r="S2630" s="10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47"/>
        <v>space exploration</v>
      </c>
      <c r="S2631" s="10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8"/>
        <v>38.979999999999997</v>
      </c>
      <c r="Q2632" t="str">
        <f t="shared" si="249"/>
        <v>technology</v>
      </c>
      <c r="R2632" t="str">
        <f t="shared" si="247"/>
        <v>space exploration</v>
      </c>
      <c r="S2632" s="10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8"/>
        <v>80.180000000000007</v>
      </c>
      <c r="Q2633" t="str">
        <f t="shared" si="249"/>
        <v>technology</v>
      </c>
      <c r="R2633" t="str">
        <f t="shared" si="247"/>
        <v>space exploration</v>
      </c>
      <c r="S2633" s="10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8"/>
        <v>34.9</v>
      </c>
      <c r="Q2634" t="str">
        <f t="shared" si="249"/>
        <v>technology</v>
      </c>
      <c r="R2634" t="str">
        <f t="shared" si="247"/>
        <v>space exploration</v>
      </c>
      <c r="S2634" s="10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8"/>
        <v>89.1</v>
      </c>
      <c r="Q2635" t="str">
        <f t="shared" si="249"/>
        <v>technology</v>
      </c>
      <c r="R2635" t="str">
        <f t="shared" si="247"/>
        <v>space exploration</v>
      </c>
      <c r="S2635" s="10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47"/>
        <v>space exploration</v>
      </c>
      <c r="S2636" s="10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8"/>
        <v>136.9</v>
      </c>
      <c r="Q2637" t="str">
        <f t="shared" si="249"/>
        <v>technology</v>
      </c>
      <c r="R2637" t="str">
        <f t="shared" si="247"/>
        <v>space exploration</v>
      </c>
      <c r="S2637" s="10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47"/>
        <v>space exploration</v>
      </c>
      <c r="S2638" s="10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8"/>
        <v>31.96</v>
      </c>
      <c r="Q2639" t="str">
        <f t="shared" si="249"/>
        <v>technology</v>
      </c>
      <c r="R2639" t="str">
        <f t="shared" si="247"/>
        <v>space exploration</v>
      </c>
      <c r="S2639" s="10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8"/>
        <v>25.21</v>
      </c>
      <c r="Q2640" t="str">
        <f t="shared" si="249"/>
        <v>technology</v>
      </c>
      <c r="R2640" t="str">
        <f t="shared" si="247"/>
        <v>space exploration</v>
      </c>
      <c r="S2640" s="10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8"/>
        <v>10.039999999999999</v>
      </c>
      <c r="Q2641" t="str">
        <f t="shared" si="249"/>
        <v>technology</v>
      </c>
      <c r="R2641" t="str">
        <f t="shared" si="247"/>
        <v>space exploration</v>
      </c>
      <c r="S2641" s="10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8"/>
        <v>45.94</v>
      </c>
      <c r="Q2642" t="str">
        <f t="shared" si="249"/>
        <v>technology</v>
      </c>
      <c r="R2642" t="str">
        <f t="shared" si="247"/>
        <v>space exploration</v>
      </c>
      <c r="S2642" s="10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8"/>
        <v>15</v>
      </c>
      <c r="Q2643" t="str">
        <f t="shared" si="249"/>
        <v>technology</v>
      </c>
      <c r="R2643" t="str">
        <f t="shared" si="247"/>
        <v>space exploration</v>
      </c>
      <c r="S2643" s="10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>
        <f t="shared" si="248"/>
        <v>0</v>
      </c>
      <c r="Q2644" t="str">
        <f t="shared" si="249"/>
        <v>technology</v>
      </c>
      <c r="R2644" t="str">
        <f t="shared" si="247"/>
        <v>space exploration</v>
      </c>
      <c r="S2644" s="10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8"/>
        <v>223.58</v>
      </c>
      <c r="Q2645" t="str">
        <f t="shared" si="249"/>
        <v>technology</v>
      </c>
      <c r="R2645" t="str">
        <f t="shared" si="247"/>
        <v>space exploration</v>
      </c>
      <c r="S2645" s="10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8"/>
        <v>39.479999999999997</v>
      </c>
      <c r="Q2646" t="str">
        <f t="shared" si="249"/>
        <v>technology</v>
      </c>
      <c r="R2646" t="str">
        <f t="shared" si="247"/>
        <v>space exploration</v>
      </c>
      <c r="S2646" s="10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8"/>
        <v>91.3</v>
      </c>
      <c r="Q2647" t="str">
        <f t="shared" si="249"/>
        <v>technology</v>
      </c>
      <c r="R2647" t="str">
        <f t="shared" si="247"/>
        <v>space exploration</v>
      </c>
      <c r="S2647" s="10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8"/>
        <v>78.66</v>
      </c>
      <c r="Q2648" t="str">
        <f t="shared" si="249"/>
        <v>technology</v>
      </c>
      <c r="R2648" t="str">
        <f t="shared" si="247"/>
        <v>space exploration</v>
      </c>
      <c r="S2648" s="10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8"/>
        <v>12</v>
      </c>
      <c r="Q2649" t="str">
        <f t="shared" si="249"/>
        <v>technology</v>
      </c>
      <c r="R2649" t="str">
        <f t="shared" si="247"/>
        <v>space exploration</v>
      </c>
      <c r="S2649" s="10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8"/>
        <v>17.66</v>
      </c>
      <c r="Q2650" t="str">
        <f t="shared" si="249"/>
        <v>technology</v>
      </c>
      <c r="R2650" t="str">
        <f t="shared" si="247"/>
        <v>space exploration</v>
      </c>
      <c r="S2650" s="10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8"/>
        <v>41.33</v>
      </c>
      <c r="Q2651" t="str">
        <f t="shared" si="249"/>
        <v>technology</v>
      </c>
      <c r="R2651" t="str">
        <f t="shared" si="247"/>
        <v>space exploration</v>
      </c>
      <c r="S2651" s="10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47"/>
        <v>space exploration</v>
      </c>
      <c r="S2652" s="10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8"/>
        <v>307.82</v>
      </c>
      <c r="Q2653" t="str">
        <f t="shared" si="249"/>
        <v>technology</v>
      </c>
      <c r="R2653" t="str">
        <f t="shared" si="247"/>
        <v>space exploration</v>
      </c>
      <c r="S2653" s="10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8"/>
        <v>80.45</v>
      </c>
      <c r="Q2654" t="str">
        <f t="shared" si="249"/>
        <v>technology</v>
      </c>
      <c r="R2654" t="str">
        <f t="shared" si="247"/>
        <v>space exploration</v>
      </c>
      <c r="S2654" s="10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8"/>
        <v>83.94</v>
      </c>
      <c r="Q2655" t="str">
        <f t="shared" si="249"/>
        <v>technology</v>
      </c>
      <c r="R2655" t="str">
        <f t="shared" si="247"/>
        <v>space exploration</v>
      </c>
      <c r="S2655" s="10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47"/>
        <v>space exploration</v>
      </c>
      <c r="S2656" s="10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8"/>
        <v>73.37</v>
      </c>
      <c r="Q2657" t="str">
        <f t="shared" si="249"/>
        <v>technology</v>
      </c>
      <c r="R2657" t="str">
        <f t="shared" si="247"/>
        <v>space exploration</v>
      </c>
      <c r="S2657" s="10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8"/>
        <v>112.86</v>
      </c>
      <c r="Q2658" t="str">
        <f t="shared" si="249"/>
        <v>technology</v>
      </c>
      <c r="R2658" t="str">
        <f t="shared" si="247"/>
        <v>space exploration</v>
      </c>
      <c r="S2658" s="10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8"/>
        <v>95.27</v>
      </c>
      <c r="Q2659" t="str">
        <f t="shared" si="249"/>
        <v>technology</v>
      </c>
      <c r="R2659" t="str">
        <f t="shared" si="247"/>
        <v>space exploration</v>
      </c>
      <c r="S2659" s="10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47"/>
        <v>space exploration</v>
      </c>
      <c r="S2660" s="10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47"/>
        <v>space exploration</v>
      </c>
      <c r="S2661" s="10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8"/>
        <v>3.8</v>
      </c>
      <c r="Q2662" t="str">
        <f t="shared" si="249"/>
        <v>technology</v>
      </c>
      <c r="R2662" t="str">
        <f t="shared" si="247"/>
        <v>space exploration</v>
      </c>
      <c r="S2662" s="10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47"/>
        <v>makerspaces</v>
      </c>
      <c r="S2663" s="10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47"/>
        <v>makerspaces</v>
      </c>
      <c r="S2664" s="10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8"/>
        <v>373.55</v>
      </c>
      <c r="Q2665" t="str">
        <f t="shared" si="249"/>
        <v>technology</v>
      </c>
      <c r="R2665" t="str">
        <f t="shared" si="247"/>
        <v>makerspaces</v>
      </c>
      <c r="S2665" s="10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8"/>
        <v>174.03</v>
      </c>
      <c r="Q2666" t="str">
        <f t="shared" si="249"/>
        <v>technology</v>
      </c>
      <c r="R2666" t="str">
        <f t="shared" si="247"/>
        <v>makerspaces</v>
      </c>
      <c r="S2666" s="10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8"/>
        <v>93.69</v>
      </c>
      <c r="Q2667" t="str">
        <f t="shared" si="249"/>
        <v>technology</v>
      </c>
      <c r="R2667" t="str">
        <f t="shared" si="247"/>
        <v>makerspaces</v>
      </c>
      <c r="S2667" s="10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8"/>
        <v>77.319999999999993</v>
      </c>
      <c r="Q2668" t="str">
        <f t="shared" si="249"/>
        <v>technology</v>
      </c>
      <c r="R2668" t="str">
        <f t="shared" si="247"/>
        <v>makerspaces</v>
      </c>
      <c r="S2668" s="10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8"/>
        <v>92.22</v>
      </c>
      <c r="Q2669" t="str">
        <f t="shared" si="249"/>
        <v>technology</v>
      </c>
      <c r="R2669" t="str">
        <f t="shared" si="247"/>
        <v>makerspaces</v>
      </c>
      <c r="S2669" s="10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8"/>
        <v>60.96</v>
      </c>
      <c r="Q2670" t="str">
        <f t="shared" si="249"/>
        <v>technology</v>
      </c>
      <c r="R2670" t="str">
        <f t="shared" si="247"/>
        <v>makerspaces</v>
      </c>
      <c r="S2670" s="10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8"/>
        <v>91</v>
      </c>
      <c r="Q2671" t="str">
        <f t="shared" si="249"/>
        <v>technology</v>
      </c>
      <c r="R2671" t="str">
        <f t="shared" si="247"/>
        <v>makerspaces</v>
      </c>
      <c r="S2671" s="10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8"/>
        <v>41.58</v>
      </c>
      <c r="Q2672" t="str">
        <f t="shared" si="249"/>
        <v>technology</v>
      </c>
      <c r="R2672" t="str">
        <f t="shared" si="247"/>
        <v>makerspaces</v>
      </c>
      <c r="S2672" s="10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8"/>
        <v>33.76</v>
      </c>
      <c r="Q2673" t="str">
        <f t="shared" si="249"/>
        <v>technology</v>
      </c>
      <c r="R2673" t="str">
        <f t="shared" si="247"/>
        <v>makerspaces</v>
      </c>
      <c r="S2673" s="10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8"/>
        <v>70.61</v>
      </c>
      <c r="Q2674" t="str">
        <f t="shared" si="249"/>
        <v>technology</v>
      </c>
      <c r="R2674" t="str">
        <f t="shared" si="247"/>
        <v>makerspaces</v>
      </c>
      <c r="S2674" s="10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8"/>
        <v>167.15</v>
      </c>
      <c r="Q2675" t="str">
        <f t="shared" si="249"/>
        <v>technology</v>
      </c>
      <c r="R2675" t="str">
        <f t="shared" si="247"/>
        <v>makerspaces</v>
      </c>
      <c r="S2675" s="10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8"/>
        <v>128.61000000000001</v>
      </c>
      <c r="Q2676" t="str">
        <f t="shared" si="249"/>
        <v>technology</v>
      </c>
      <c r="R2676" t="str">
        <f t="shared" si="247"/>
        <v>makerspaces</v>
      </c>
      <c r="S2676" s="10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8"/>
        <v>65.41</v>
      </c>
      <c r="Q2677" t="str">
        <f t="shared" si="249"/>
        <v>technology</v>
      </c>
      <c r="R2677" t="str">
        <f t="shared" si="247"/>
        <v>makerspaces</v>
      </c>
      <c r="S2677" s="10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8"/>
        <v>117.55</v>
      </c>
      <c r="Q2678" t="str">
        <f t="shared" si="249"/>
        <v>technology</v>
      </c>
      <c r="R2678" t="str">
        <f t="shared" si="247"/>
        <v>makerspaces</v>
      </c>
      <c r="S2678" s="10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8"/>
        <v>126.48</v>
      </c>
      <c r="Q2679" t="str">
        <f t="shared" si="249"/>
        <v>technology</v>
      </c>
      <c r="R2679" t="str">
        <f t="shared" si="247"/>
        <v>makerspaces</v>
      </c>
      <c r="S2679" s="10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47"/>
        <v>makerspaces</v>
      </c>
      <c r="S2680" s="10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8"/>
        <v>44</v>
      </c>
      <c r="Q2681" t="str">
        <f t="shared" si="249"/>
        <v>technology</v>
      </c>
      <c r="R2681" t="str">
        <f t="shared" si="247"/>
        <v>makerspaces</v>
      </c>
      <c r="S2681" s="10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47"/>
        <v>makerspaces</v>
      </c>
      <c r="S2682" s="10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8"/>
        <v>27.5</v>
      </c>
      <c r="Q2683" t="str">
        <f t="shared" si="249"/>
        <v>food</v>
      </c>
      <c r="R2683" t="str">
        <f t="shared" si="247"/>
        <v>food trucks</v>
      </c>
      <c r="S2683" s="10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47"/>
        <v>food trucks</v>
      </c>
      <c r="S2684" s="10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47"/>
        <v>food trucks</v>
      </c>
      <c r="S2685" s="10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47"/>
        <v>food trucks</v>
      </c>
      <c r="S2686" s="10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47"/>
        <v>food trucks</v>
      </c>
      <c r="S2687" s="10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>
        <f t="shared" si="248"/>
        <v>0</v>
      </c>
      <c r="Q2688" t="str">
        <f t="shared" si="249"/>
        <v>food</v>
      </c>
      <c r="R2688" t="str">
        <f t="shared" si="247"/>
        <v>food trucks</v>
      </c>
      <c r="S2688" s="10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>
        <f t="shared" si="248"/>
        <v>0</v>
      </c>
      <c r="Q2689" t="str">
        <f t="shared" si="249"/>
        <v>food</v>
      </c>
      <c r="R2689" t="str">
        <f t="shared" si="247"/>
        <v>food trucks</v>
      </c>
      <c r="S2689" s="10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52">E2690/D2690</f>
        <v>1.48E-3</v>
      </c>
      <c r="P2690" s="6">
        <f t="shared" si="248"/>
        <v>5.28</v>
      </c>
      <c r="Q2690" t="str">
        <f t="shared" si="249"/>
        <v>food</v>
      </c>
      <c r="R2690" t="str">
        <f t="shared" ref="R2690:R2753" si="253">RIGHT(N2690,LEN(N2690)-FIND("/",N2690,1))</f>
        <v>food trucks</v>
      </c>
      <c r="S2690" s="10">
        <f t="shared" si="250"/>
        <v>42027.910532407404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2"/>
        <v>2.8571428571428571E-5</v>
      </c>
      <c r="P2691" s="6">
        <f t="shared" ref="P2691:P2754" si="254">IF(E2691&gt;0, ROUNDDOWN(E2691/L2691, 2),0)</f>
        <v>1</v>
      </c>
      <c r="Q2691" t="str">
        <f t="shared" ref="Q2691:Q2754" si="255">LEFT(N2691,FIND("/",N2691,1)-1)</f>
        <v>food</v>
      </c>
      <c r="R2691" t="str">
        <f t="shared" si="253"/>
        <v>food trucks</v>
      </c>
      <c r="S2691" s="10">
        <f t="shared" ref="S2691:S2754" si="256">(J2691/86400)+25569+(-5/24)</f>
        <v>42551.75335648148</v>
      </c>
      <c r="T2691" s="11">
        <f t="shared" ref="T2691:T2754" si="257">IF(F2691="live", "", (I2691/86400)+25569+(-5/24))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4"/>
        <v>72.760000000000005</v>
      </c>
      <c r="Q2692" t="str">
        <f t="shared" si="255"/>
        <v>food</v>
      </c>
      <c r="R2692" t="str">
        <f t="shared" si="253"/>
        <v>food trucks</v>
      </c>
      <c r="S2692" s="10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3"/>
        <v>food trucks</v>
      </c>
      <c r="S2693" s="10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3"/>
        <v>food trucks</v>
      </c>
      <c r="S2694" s="10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4"/>
        <v>13.33</v>
      </c>
      <c r="Q2695" t="str">
        <f t="shared" si="255"/>
        <v>food</v>
      </c>
      <c r="R2695" t="str">
        <f t="shared" si="253"/>
        <v>food trucks</v>
      </c>
      <c r="S2695" s="10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3"/>
        <v>food trucks</v>
      </c>
      <c r="S2696" s="10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4"/>
        <v>23.66</v>
      </c>
      <c r="Q2697" t="str">
        <f t="shared" si="255"/>
        <v>food</v>
      </c>
      <c r="R2697" t="str">
        <f t="shared" si="253"/>
        <v>food trucks</v>
      </c>
      <c r="S2697" s="10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4"/>
        <v>89.21</v>
      </c>
      <c r="Q2698" t="str">
        <f t="shared" si="255"/>
        <v>food</v>
      </c>
      <c r="R2698" t="str">
        <f t="shared" si="253"/>
        <v>food trucks</v>
      </c>
      <c r="S2698" s="10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4"/>
        <v>116.55</v>
      </c>
      <c r="Q2699" t="str">
        <f t="shared" si="255"/>
        <v>food</v>
      </c>
      <c r="R2699" t="str">
        <f t="shared" si="253"/>
        <v>food trucks</v>
      </c>
      <c r="S2699" s="10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4"/>
        <v>13</v>
      </c>
      <c r="Q2700" t="str">
        <f t="shared" si="255"/>
        <v>food</v>
      </c>
      <c r="R2700" t="str">
        <f t="shared" si="253"/>
        <v>food trucks</v>
      </c>
      <c r="S2700" s="10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>
        <f t="shared" si="254"/>
        <v>0</v>
      </c>
      <c r="Q2701" t="str">
        <f t="shared" si="255"/>
        <v>food</v>
      </c>
      <c r="R2701" t="str">
        <f t="shared" si="253"/>
        <v>food trucks</v>
      </c>
      <c r="S2701" s="10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3"/>
        <v>food trucks</v>
      </c>
      <c r="S2702" s="10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4"/>
        <v>34.130000000000003</v>
      </c>
      <c r="Q2703" t="str">
        <f t="shared" si="255"/>
        <v>theater</v>
      </c>
      <c r="R2703" t="str">
        <f t="shared" si="253"/>
        <v>spaces</v>
      </c>
      <c r="S2703" s="10">
        <f t="shared" si="256"/>
        <v>42801.566365740735</v>
      </c>
      <c r="T2703" s="11" t="str">
        <f t="shared" si="257"/>
        <v/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4"/>
        <v>132.34</v>
      </c>
      <c r="Q2704" t="str">
        <f t="shared" si="255"/>
        <v>theater</v>
      </c>
      <c r="R2704" t="str">
        <f t="shared" si="253"/>
        <v>spaces</v>
      </c>
      <c r="S2704" s="10">
        <f t="shared" si="256"/>
        <v>42800.593483796292</v>
      </c>
      <c r="T2704" s="11" t="str">
        <f t="shared" si="257"/>
        <v/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4"/>
        <v>922.22</v>
      </c>
      <c r="Q2705" t="str">
        <f t="shared" si="255"/>
        <v>theater</v>
      </c>
      <c r="R2705" t="str">
        <f t="shared" si="253"/>
        <v>spaces</v>
      </c>
      <c r="S2705" s="10">
        <f t="shared" si="256"/>
        <v>42756.481828703698</v>
      </c>
      <c r="T2705" s="11" t="str">
        <f t="shared" si="257"/>
        <v/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4"/>
        <v>163.57</v>
      </c>
      <c r="Q2706" t="str">
        <f t="shared" si="255"/>
        <v>theater</v>
      </c>
      <c r="R2706" t="str">
        <f t="shared" si="253"/>
        <v>spaces</v>
      </c>
      <c r="S2706" s="10">
        <f t="shared" si="256"/>
        <v>42787.654097222221</v>
      </c>
      <c r="T2706" s="11" t="str">
        <f t="shared" si="257"/>
        <v/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4"/>
        <v>217.37</v>
      </c>
      <c r="Q2707" t="str">
        <f t="shared" si="255"/>
        <v>theater</v>
      </c>
      <c r="R2707" t="str">
        <f t="shared" si="253"/>
        <v>spaces</v>
      </c>
      <c r="S2707" s="10">
        <f t="shared" si="256"/>
        <v>42773.70784722222</v>
      </c>
      <c r="T2707" s="11" t="str">
        <f t="shared" si="257"/>
        <v/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4"/>
        <v>149.44</v>
      </c>
      <c r="Q2708" t="str">
        <f t="shared" si="255"/>
        <v>theater</v>
      </c>
      <c r="R2708" t="str">
        <f t="shared" si="253"/>
        <v>spaces</v>
      </c>
      <c r="S2708" s="10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4"/>
        <v>71.23</v>
      </c>
      <c r="Q2709" t="str">
        <f t="shared" si="255"/>
        <v>theater</v>
      </c>
      <c r="R2709" t="str">
        <f t="shared" si="253"/>
        <v>spaces</v>
      </c>
      <c r="S2709" s="10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4"/>
        <v>44.46</v>
      </c>
      <c r="Q2710" t="str">
        <f t="shared" si="255"/>
        <v>theater</v>
      </c>
      <c r="R2710" t="str">
        <f t="shared" si="253"/>
        <v>spaces</v>
      </c>
      <c r="S2710" s="10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4"/>
        <v>164.94</v>
      </c>
      <c r="Q2711" t="str">
        <f t="shared" si="255"/>
        <v>theater</v>
      </c>
      <c r="R2711" t="str">
        <f t="shared" si="253"/>
        <v>spaces</v>
      </c>
      <c r="S2711" s="10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4"/>
        <v>84.87</v>
      </c>
      <c r="Q2712" t="str">
        <f t="shared" si="255"/>
        <v>theater</v>
      </c>
      <c r="R2712" t="str">
        <f t="shared" si="253"/>
        <v>spaces</v>
      </c>
      <c r="S2712" s="10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4"/>
        <v>53.94</v>
      </c>
      <c r="Q2713" t="str">
        <f t="shared" si="255"/>
        <v>theater</v>
      </c>
      <c r="R2713" t="str">
        <f t="shared" si="253"/>
        <v>spaces</v>
      </c>
      <c r="S2713" s="10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4"/>
        <v>50.53</v>
      </c>
      <c r="Q2714" t="str">
        <f t="shared" si="255"/>
        <v>theater</v>
      </c>
      <c r="R2714" t="str">
        <f t="shared" si="253"/>
        <v>spaces</v>
      </c>
      <c r="S2714" s="10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4"/>
        <v>108</v>
      </c>
      <c r="Q2715" t="str">
        <f t="shared" si="255"/>
        <v>theater</v>
      </c>
      <c r="R2715" t="str">
        <f t="shared" si="253"/>
        <v>spaces</v>
      </c>
      <c r="S2715" s="10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4"/>
        <v>95.37</v>
      </c>
      <c r="Q2716" t="str">
        <f t="shared" si="255"/>
        <v>theater</v>
      </c>
      <c r="R2716" t="str">
        <f t="shared" si="253"/>
        <v>spaces</v>
      </c>
      <c r="S2716" s="10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4"/>
        <v>57.63</v>
      </c>
      <c r="Q2717" t="str">
        <f t="shared" si="255"/>
        <v>theater</v>
      </c>
      <c r="R2717" t="str">
        <f t="shared" si="253"/>
        <v>spaces</v>
      </c>
      <c r="S2717" s="10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4"/>
        <v>64.16</v>
      </c>
      <c r="Q2718" t="str">
        <f t="shared" si="255"/>
        <v>theater</v>
      </c>
      <c r="R2718" t="str">
        <f t="shared" si="253"/>
        <v>spaces</v>
      </c>
      <c r="S2718" s="10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4"/>
        <v>92.38</v>
      </c>
      <c r="Q2719" t="str">
        <f t="shared" si="255"/>
        <v>theater</v>
      </c>
      <c r="R2719" t="str">
        <f t="shared" si="253"/>
        <v>spaces</v>
      </c>
      <c r="S2719" s="10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4"/>
        <v>125.97</v>
      </c>
      <c r="Q2720" t="str">
        <f t="shared" si="255"/>
        <v>theater</v>
      </c>
      <c r="R2720" t="str">
        <f t="shared" si="253"/>
        <v>spaces</v>
      </c>
      <c r="S2720" s="10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4"/>
        <v>94.63</v>
      </c>
      <c r="Q2721" t="str">
        <f t="shared" si="255"/>
        <v>theater</v>
      </c>
      <c r="R2721" t="str">
        <f t="shared" si="253"/>
        <v>spaces</v>
      </c>
      <c r="S2721" s="10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4"/>
        <v>170.69</v>
      </c>
      <c r="Q2722" t="str">
        <f t="shared" si="255"/>
        <v>theater</v>
      </c>
      <c r="R2722" t="str">
        <f t="shared" si="253"/>
        <v>spaces</v>
      </c>
      <c r="S2722" s="10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4"/>
        <v>40.76</v>
      </c>
      <c r="Q2723" t="str">
        <f t="shared" si="255"/>
        <v>technology</v>
      </c>
      <c r="R2723" t="str">
        <f t="shared" si="253"/>
        <v>hardware</v>
      </c>
      <c r="S2723" s="10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4"/>
        <v>68.25</v>
      </c>
      <c r="Q2724" t="str">
        <f t="shared" si="255"/>
        <v>technology</v>
      </c>
      <c r="R2724" t="str">
        <f t="shared" si="253"/>
        <v>hardware</v>
      </c>
      <c r="S2724" s="10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4"/>
        <v>95.48</v>
      </c>
      <c r="Q2725" t="str">
        <f t="shared" si="255"/>
        <v>technology</v>
      </c>
      <c r="R2725" t="str">
        <f t="shared" si="253"/>
        <v>hardware</v>
      </c>
      <c r="S2725" s="10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4"/>
        <v>7.19</v>
      </c>
      <c r="Q2726" t="str">
        <f t="shared" si="255"/>
        <v>technology</v>
      </c>
      <c r="R2726" t="str">
        <f t="shared" si="253"/>
        <v>hardware</v>
      </c>
      <c r="S2726" s="10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4"/>
        <v>511.65</v>
      </c>
      <c r="Q2727" t="str">
        <f t="shared" si="255"/>
        <v>technology</v>
      </c>
      <c r="R2727" t="str">
        <f t="shared" si="253"/>
        <v>hardware</v>
      </c>
      <c r="S2727" s="10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4"/>
        <v>261.74</v>
      </c>
      <c r="Q2728" t="str">
        <f t="shared" si="255"/>
        <v>technology</v>
      </c>
      <c r="R2728" t="str">
        <f t="shared" si="253"/>
        <v>hardware</v>
      </c>
      <c r="S2728" s="10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4"/>
        <v>69.760000000000005</v>
      </c>
      <c r="Q2729" t="str">
        <f t="shared" si="255"/>
        <v>technology</v>
      </c>
      <c r="R2729" t="str">
        <f t="shared" si="253"/>
        <v>hardware</v>
      </c>
      <c r="S2729" s="10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4"/>
        <v>77.22</v>
      </c>
      <c r="Q2730" t="str">
        <f t="shared" si="255"/>
        <v>technology</v>
      </c>
      <c r="R2730" t="str">
        <f t="shared" si="253"/>
        <v>hardware</v>
      </c>
      <c r="S2730" s="10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4"/>
        <v>340.56</v>
      </c>
      <c r="Q2731" t="str">
        <f t="shared" si="255"/>
        <v>technology</v>
      </c>
      <c r="R2731" t="str">
        <f t="shared" si="253"/>
        <v>hardware</v>
      </c>
      <c r="S2731" s="10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4"/>
        <v>67.41</v>
      </c>
      <c r="Q2732" t="str">
        <f t="shared" si="255"/>
        <v>technology</v>
      </c>
      <c r="R2732" t="str">
        <f t="shared" si="253"/>
        <v>hardware</v>
      </c>
      <c r="S2732" s="10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4"/>
        <v>845.7</v>
      </c>
      <c r="Q2733" t="str">
        <f t="shared" si="255"/>
        <v>technology</v>
      </c>
      <c r="R2733" t="str">
        <f t="shared" si="253"/>
        <v>hardware</v>
      </c>
      <c r="S2733" s="10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4"/>
        <v>97.19</v>
      </c>
      <c r="Q2734" t="str">
        <f t="shared" si="255"/>
        <v>technology</v>
      </c>
      <c r="R2734" t="str">
        <f t="shared" si="253"/>
        <v>hardware</v>
      </c>
      <c r="S2734" s="10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4"/>
        <v>451.84</v>
      </c>
      <c r="Q2735" t="str">
        <f t="shared" si="255"/>
        <v>technology</v>
      </c>
      <c r="R2735" t="str">
        <f t="shared" si="253"/>
        <v>hardware</v>
      </c>
      <c r="S2735" s="10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4"/>
        <v>138.66</v>
      </c>
      <c r="Q2736" t="str">
        <f t="shared" si="255"/>
        <v>technology</v>
      </c>
      <c r="R2736" t="str">
        <f t="shared" si="253"/>
        <v>hardware</v>
      </c>
      <c r="S2736" s="10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4"/>
        <v>21.64</v>
      </c>
      <c r="Q2737" t="str">
        <f t="shared" si="255"/>
        <v>technology</v>
      </c>
      <c r="R2737" t="str">
        <f t="shared" si="253"/>
        <v>hardware</v>
      </c>
      <c r="S2737" s="10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4"/>
        <v>169.51</v>
      </c>
      <c r="Q2738" t="str">
        <f t="shared" si="255"/>
        <v>technology</v>
      </c>
      <c r="R2738" t="str">
        <f t="shared" si="253"/>
        <v>hardware</v>
      </c>
      <c r="S2738" s="10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4"/>
        <v>161.88</v>
      </c>
      <c r="Q2739" t="str">
        <f t="shared" si="255"/>
        <v>technology</v>
      </c>
      <c r="R2739" t="str">
        <f t="shared" si="253"/>
        <v>hardware</v>
      </c>
      <c r="S2739" s="10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4"/>
        <v>493.13</v>
      </c>
      <c r="Q2740" t="str">
        <f t="shared" si="255"/>
        <v>technology</v>
      </c>
      <c r="R2740" t="str">
        <f t="shared" si="253"/>
        <v>hardware</v>
      </c>
      <c r="S2740" s="10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4"/>
        <v>22.12</v>
      </c>
      <c r="Q2741" t="str">
        <f t="shared" si="255"/>
        <v>technology</v>
      </c>
      <c r="R2741" t="str">
        <f t="shared" si="253"/>
        <v>hardware</v>
      </c>
      <c r="S2741" s="10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4"/>
        <v>18.23</v>
      </c>
      <c r="Q2742" t="str">
        <f t="shared" si="255"/>
        <v>technology</v>
      </c>
      <c r="R2742" t="str">
        <f t="shared" si="253"/>
        <v>hardware</v>
      </c>
      <c r="S2742" s="10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3"/>
        <v>children's books</v>
      </c>
      <c r="S2743" s="10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4"/>
        <v>40.61</v>
      </c>
      <c r="Q2744" t="str">
        <f t="shared" si="255"/>
        <v>publishing</v>
      </c>
      <c r="R2744" t="str">
        <f t="shared" si="253"/>
        <v>children's books</v>
      </c>
      <c r="S2744" s="10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>
        <f t="shared" si="254"/>
        <v>0</v>
      </c>
      <c r="Q2745" t="str">
        <f t="shared" si="255"/>
        <v>publishing</v>
      </c>
      <c r="R2745" t="str">
        <f t="shared" si="253"/>
        <v>children's books</v>
      </c>
      <c r="S2745" s="10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4"/>
        <v>37.950000000000003</v>
      </c>
      <c r="Q2746" t="str">
        <f t="shared" si="255"/>
        <v>publishing</v>
      </c>
      <c r="R2746" t="str">
        <f t="shared" si="253"/>
        <v>children's books</v>
      </c>
      <c r="S2746" s="10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4"/>
        <v>35.729999999999997</v>
      </c>
      <c r="Q2747" t="str">
        <f t="shared" si="255"/>
        <v>publishing</v>
      </c>
      <c r="R2747" t="str">
        <f t="shared" si="253"/>
        <v>children's books</v>
      </c>
      <c r="S2747" s="10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4"/>
        <v>42.15</v>
      </c>
      <c r="Q2748" t="str">
        <f t="shared" si="255"/>
        <v>publishing</v>
      </c>
      <c r="R2748" t="str">
        <f t="shared" si="253"/>
        <v>children's books</v>
      </c>
      <c r="S2748" s="10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3"/>
        <v>children's books</v>
      </c>
      <c r="S2749" s="10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3"/>
        <v>children's books</v>
      </c>
      <c r="S2750" s="10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3"/>
        <v>children's books</v>
      </c>
      <c r="S2751" s="10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>
        <f t="shared" si="254"/>
        <v>0</v>
      </c>
      <c r="Q2752" t="str">
        <f t="shared" si="255"/>
        <v>publishing</v>
      </c>
      <c r="R2752" t="str">
        <f t="shared" si="253"/>
        <v>children's books</v>
      </c>
      <c r="S2752" s="10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>
        <f t="shared" si="254"/>
        <v>0</v>
      </c>
      <c r="Q2753" t="str">
        <f t="shared" si="255"/>
        <v>publishing</v>
      </c>
      <c r="R2753" t="str">
        <f t="shared" si="253"/>
        <v>children's books</v>
      </c>
      <c r="S2753" s="10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58">E2754/D2754</f>
        <v>0.11458333333333333</v>
      </c>
      <c r="P2754" s="6">
        <f t="shared" si="254"/>
        <v>39.28</v>
      </c>
      <c r="Q2754" t="str">
        <f t="shared" si="255"/>
        <v>publishing</v>
      </c>
      <c r="R2754" t="str">
        <f t="shared" ref="R2754:R2817" si="259">RIGHT(N2754,LEN(N2754)-FIND("/",N2754,1))</f>
        <v>children's books</v>
      </c>
      <c r="S2754" s="10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8"/>
        <v>0.19</v>
      </c>
      <c r="P2755" s="6">
        <f t="shared" ref="P2755:P2818" si="260">IF(E2755&gt;0, ROUNDDOWN(E2755/L2755, 2),0)</f>
        <v>47.5</v>
      </c>
      <c r="Q2755" t="str">
        <f t="shared" ref="Q2755:Q2818" si="261">LEFT(N2755,FIND("/",N2755,1)-1)</f>
        <v>publishing</v>
      </c>
      <c r="R2755" t="str">
        <f t="shared" si="259"/>
        <v>children's books</v>
      </c>
      <c r="S2755" s="10">
        <f t="shared" ref="S2755:S2818" si="262">(J2755/86400)+25569+(-5/24)</f>
        <v>41117.692395833328</v>
      </c>
      <c r="T2755" s="11">
        <f t="shared" ref="T2755:T2818" si="263">IF(F2755="live", "", (I2755/86400)+25569+(-5/24))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>
        <f t="shared" si="260"/>
        <v>0</v>
      </c>
      <c r="Q2756" t="str">
        <f t="shared" si="261"/>
        <v>publishing</v>
      </c>
      <c r="R2756" t="str">
        <f t="shared" si="259"/>
        <v>children's books</v>
      </c>
      <c r="S2756" s="10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60"/>
        <v>17.329999999999998</v>
      </c>
      <c r="Q2757" t="str">
        <f t="shared" si="261"/>
        <v>publishing</v>
      </c>
      <c r="R2757" t="str">
        <f t="shared" si="259"/>
        <v>children's books</v>
      </c>
      <c r="S2757" s="10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60"/>
        <v>31.75</v>
      </c>
      <c r="Q2758" t="str">
        <f t="shared" si="261"/>
        <v>publishing</v>
      </c>
      <c r="R2758" t="str">
        <f t="shared" si="259"/>
        <v>children's books</v>
      </c>
      <c r="S2758" s="10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59"/>
        <v>children's books</v>
      </c>
      <c r="S2759" s="10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59"/>
        <v>children's books</v>
      </c>
      <c r="S2760" s="10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60"/>
        <v>52.5</v>
      </c>
      <c r="Q2761" t="str">
        <f t="shared" si="261"/>
        <v>publishing</v>
      </c>
      <c r="R2761" t="str">
        <f t="shared" si="259"/>
        <v>children's books</v>
      </c>
      <c r="S2761" s="10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>
        <f t="shared" si="260"/>
        <v>0</v>
      </c>
      <c r="Q2762" t="str">
        <f t="shared" si="261"/>
        <v>publishing</v>
      </c>
      <c r="R2762" t="str">
        <f t="shared" si="259"/>
        <v>children's books</v>
      </c>
      <c r="S2762" s="10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59"/>
        <v>children's books</v>
      </c>
      <c r="S2763" s="10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59"/>
        <v>children's books</v>
      </c>
      <c r="S2764" s="10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59"/>
        <v>children's books</v>
      </c>
      <c r="S2765" s="10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59"/>
        <v>children's books</v>
      </c>
      <c r="S2766" s="10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>
        <f t="shared" si="260"/>
        <v>0</v>
      </c>
      <c r="Q2767" t="str">
        <f t="shared" si="261"/>
        <v>publishing</v>
      </c>
      <c r="R2767" t="str">
        <f t="shared" si="259"/>
        <v>children's books</v>
      </c>
      <c r="S2767" s="10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60"/>
        <v>25</v>
      </c>
      <c r="Q2768" t="str">
        <f t="shared" si="261"/>
        <v>publishing</v>
      </c>
      <c r="R2768" t="str">
        <f t="shared" si="259"/>
        <v>children's books</v>
      </c>
      <c r="S2768" s="10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60"/>
        <v>11.33</v>
      </c>
      <c r="Q2769" t="str">
        <f t="shared" si="261"/>
        <v>publishing</v>
      </c>
      <c r="R2769" t="str">
        <f t="shared" si="259"/>
        <v>children's books</v>
      </c>
      <c r="S2769" s="10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60"/>
        <v>29.47</v>
      </c>
      <c r="Q2770" t="str">
        <f t="shared" si="261"/>
        <v>publishing</v>
      </c>
      <c r="R2770" t="str">
        <f t="shared" si="259"/>
        <v>children's books</v>
      </c>
      <c r="S2770" s="10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59"/>
        <v>children's books</v>
      </c>
      <c r="S2771" s="10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60"/>
        <v>63.09</v>
      </c>
      <c r="Q2772" t="str">
        <f t="shared" si="261"/>
        <v>publishing</v>
      </c>
      <c r="R2772" t="str">
        <f t="shared" si="259"/>
        <v>children's books</v>
      </c>
      <c r="S2772" s="10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>
        <f t="shared" si="260"/>
        <v>0</v>
      </c>
      <c r="Q2773" t="str">
        <f t="shared" si="261"/>
        <v>publishing</v>
      </c>
      <c r="R2773" t="str">
        <f t="shared" si="259"/>
        <v>children's books</v>
      </c>
      <c r="S2773" s="10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>
        <f t="shared" si="260"/>
        <v>0</v>
      </c>
      <c r="Q2774" t="str">
        <f t="shared" si="261"/>
        <v>publishing</v>
      </c>
      <c r="R2774" t="str">
        <f t="shared" si="259"/>
        <v>children's books</v>
      </c>
      <c r="S2774" s="10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59"/>
        <v>children's books</v>
      </c>
      <c r="S2775" s="10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60"/>
        <v>43.84</v>
      </c>
      <c r="Q2776" t="str">
        <f t="shared" si="261"/>
        <v>publishing</v>
      </c>
      <c r="R2776" t="str">
        <f t="shared" si="259"/>
        <v>children's books</v>
      </c>
      <c r="S2776" s="10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60"/>
        <v>75</v>
      </c>
      <c r="Q2777" t="str">
        <f t="shared" si="261"/>
        <v>publishing</v>
      </c>
      <c r="R2777" t="str">
        <f t="shared" si="259"/>
        <v>children's books</v>
      </c>
      <c r="S2777" s="10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60"/>
        <v>45.97</v>
      </c>
      <c r="Q2778" t="str">
        <f t="shared" si="261"/>
        <v>publishing</v>
      </c>
      <c r="R2778" t="str">
        <f t="shared" si="259"/>
        <v>children's books</v>
      </c>
      <c r="S2778" s="10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59"/>
        <v>children's books</v>
      </c>
      <c r="S2779" s="10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60"/>
        <v>93.66</v>
      </c>
      <c r="Q2780" t="str">
        <f t="shared" si="261"/>
        <v>publishing</v>
      </c>
      <c r="R2780" t="str">
        <f t="shared" si="259"/>
        <v>children's books</v>
      </c>
      <c r="S2780" s="10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60"/>
        <v>53</v>
      </c>
      <c r="Q2781" t="str">
        <f t="shared" si="261"/>
        <v>publishing</v>
      </c>
      <c r="R2781" t="str">
        <f t="shared" si="259"/>
        <v>children's books</v>
      </c>
      <c r="S2781" s="10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>
        <f t="shared" si="260"/>
        <v>0</v>
      </c>
      <c r="Q2782" t="str">
        <f t="shared" si="261"/>
        <v>publishing</v>
      </c>
      <c r="R2782" t="str">
        <f t="shared" si="259"/>
        <v>children's books</v>
      </c>
      <c r="S2782" s="10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60"/>
        <v>47</v>
      </c>
      <c r="Q2783" t="str">
        <f t="shared" si="261"/>
        <v>theater</v>
      </c>
      <c r="R2783" t="str">
        <f t="shared" si="259"/>
        <v>plays</v>
      </c>
      <c r="S2783" s="10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60"/>
        <v>66.66</v>
      </c>
      <c r="Q2784" t="str">
        <f t="shared" si="261"/>
        <v>theater</v>
      </c>
      <c r="R2784" t="str">
        <f t="shared" si="259"/>
        <v>plays</v>
      </c>
      <c r="S2784" s="10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60"/>
        <v>18.77</v>
      </c>
      <c r="Q2785" t="str">
        <f t="shared" si="261"/>
        <v>theater</v>
      </c>
      <c r="R2785" t="str">
        <f t="shared" si="259"/>
        <v>plays</v>
      </c>
      <c r="S2785" s="10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60"/>
        <v>66.11</v>
      </c>
      <c r="Q2786" t="str">
        <f t="shared" si="261"/>
        <v>theater</v>
      </c>
      <c r="R2786" t="str">
        <f t="shared" si="259"/>
        <v>plays</v>
      </c>
      <c r="S2786" s="10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60"/>
        <v>36.85</v>
      </c>
      <c r="Q2787" t="str">
        <f t="shared" si="261"/>
        <v>theater</v>
      </c>
      <c r="R2787" t="str">
        <f t="shared" si="259"/>
        <v>plays</v>
      </c>
      <c r="S2787" s="10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60"/>
        <v>39.81</v>
      </c>
      <c r="Q2788" t="str">
        <f t="shared" si="261"/>
        <v>theater</v>
      </c>
      <c r="R2788" t="str">
        <f t="shared" si="259"/>
        <v>plays</v>
      </c>
      <c r="S2788" s="10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59"/>
        <v>plays</v>
      </c>
      <c r="S2789" s="10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59"/>
        <v>plays</v>
      </c>
      <c r="S2790" s="10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60"/>
        <v>126.45</v>
      </c>
      <c r="Q2791" t="str">
        <f t="shared" si="261"/>
        <v>theater</v>
      </c>
      <c r="R2791" t="str">
        <f t="shared" si="259"/>
        <v>plays</v>
      </c>
      <c r="S2791" s="10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60"/>
        <v>47.87</v>
      </c>
      <c r="Q2792" t="str">
        <f t="shared" si="261"/>
        <v>theater</v>
      </c>
      <c r="R2792" t="str">
        <f t="shared" si="259"/>
        <v>plays</v>
      </c>
      <c r="S2792" s="10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60"/>
        <v>73.209999999999994</v>
      </c>
      <c r="Q2793" t="str">
        <f t="shared" si="261"/>
        <v>theater</v>
      </c>
      <c r="R2793" t="str">
        <f t="shared" si="259"/>
        <v>plays</v>
      </c>
      <c r="S2793" s="10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60"/>
        <v>89.66</v>
      </c>
      <c r="Q2794" t="str">
        <f t="shared" si="261"/>
        <v>theater</v>
      </c>
      <c r="R2794" t="str">
        <f t="shared" si="259"/>
        <v>plays</v>
      </c>
      <c r="S2794" s="10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60"/>
        <v>151.46</v>
      </c>
      <c r="Q2795" t="str">
        <f t="shared" si="261"/>
        <v>theater</v>
      </c>
      <c r="R2795" t="str">
        <f t="shared" si="259"/>
        <v>plays</v>
      </c>
      <c r="S2795" s="10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60"/>
        <v>25</v>
      </c>
      <c r="Q2796" t="str">
        <f t="shared" si="261"/>
        <v>theater</v>
      </c>
      <c r="R2796" t="str">
        <f t="shared" si="259"/>
        <v>plays</v>
      </c>
      <c r="S2796" s="10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59"/>
        <v>plays</v>
      </c>
      <c r="S2797" s="10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60"/>
        <v>44</v>
      </c>
      <c r="Q2798" t="str">
        <f t="shared" si="261"/>
        <v>theater</v>
      </c>
      <c r="R2798" t="str">
        <f t="shared" si="259"/>
        <v>plays</v>
      </c>
      <c r="S2798" s="10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60"/>
        <v>87.35</v>
      </c>
      <c r="Q2799" t="str">
        <f t="shared" si="261"/>
        <v>theater</v>
      </c>
      <c r="R2799" t="str">
        <f t="shared" si="259"/>
        <v>plays</v>
      </c>
      <c r="S2799" s="10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60"/>
        <v>36.47</v>
      </c>
      <c r="Q2800" t="str">
        <f t="shared" si="261"/>
        <v>theater</v>
      </c>
      <c r="R2800" t="str">
        <f t="shared" si="259"/>
        <v>plays</v>
      </c>
      <c r="S2800" s="10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60"/>
        <v>44.85</v>
      </c>
      <c r="Q2801" t="str">
        <f t="shared" si="261"/>
        <v>theater</v>
      </c>
      <c r="R2801" t="str">
        <f t="shared" si="259"/>
        <v>plays</v>
      </c>
      <c r="S2801" s="10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60"/>
        <v>42.9</v>
      </c>
      <c r="Q2802" t="str">
        <f t="shared" si="261"/>
        <v>theater</v>
      </c>
      <c r="R2802" t="str">
        <f t="shared" si="259"/>
        <v>plays</v>
      </c>
      <c r="S2802" s="10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60"/>
        <v>51.23</v>
      </c>
      <c r="Q2803" t="str">
        <f t="shared" si="261"/>
        <v>theater</v>
      </c>
      <c r="R2803" t="str">
        <f t="shared" si="259"/>
        <v>plays</v>
      </c>
      <c r="S2803" s="10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60"/>
        <v>33.94</v>
      </c>
      <c r="Q2804" t="str">
        <f t="shared" si="261"/>
        <v>theater</v>
      </c>
      <c r="R2804" t="str">
        <f t="shared" si="259"/>
        <v>plays</v>
      </c>
      <c r="S2804" s="10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60"/>
        <v>90.74</v>
      </c>
      <c r="Q2805" t="str">
        <f t="shared" si="261"/>
        <v>theater</v>
      </c>
      <c r="R2805" t="str">
        <f t="shared" si="259"/>
        <v>plays</v>
      </c>
      <c r="S2805" s="10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59"/>
        <v>plays</v>
      </c>
      <c r="S2806" s="10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60"/>
        <v>24.44</v>
      </c>
      <c r="Q2807" t="str">
        <f t="shared" si="261"/>
        <v>theater</v>
      </c>
      <c r="R2807" t="str">
        <f t="shared" si="259"/>
        <v>plays</v>
      </c>
      <c r="S2807" s="10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60"/>
        <v>44.25</v>
      </c>
      <c r="Q2808" t="str">
        <f t="shared" si="261"/>
        <v>theater</v>
      </c>
      <c r="R2808" t="str">
        <f t="shared" si="259"/>
        <v>plays</v>
      </c>
      <c r="S2808" s="10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60"/>
        <v>67.739999999999995</v>
      </c>
      <c r="Q2809" t="str">
        <f t="shared" si="261"/>
        <v>theater</v>
      </c>
      <c r="R2809" t="str">
        <f t="shared" si="259"/>
        <v>plays</v>
      </c>
      <c r="S2809" s="10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60"/>
        <v>65.37</v>
      </c>
      <c r="Q2810" t="str">
        <f t="shared" si="261"/>
        <v>theater</v>
      </c>
      <c r="R2810" t="str">
        <f t="shared" si="259"/>
        <v>plays</v>
      </c>
      <c r="S2810" s="10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60"/>
        <v>121.9</v>
      </c>
      <c r="Q2811" t="str">
        <f t="shared" si="261"/>
        <v>theater</v>
      </c>
      <c r="R2811" t="str">
        <f t="shared" si="259"/>
        <v>plays</v>
      </c>
      <c r="S2811" s="10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60"/>
        <v>47.45</v>
      </c>
      <c r="Q2812" t="str">
        <f t="shared" si="261"/>
        <v>theater</v>
      </c>
      <c r="R2812" t="str">
        <f t="shared" si="259"/>
        <v>plays</v>
      </c>
      <c r="S2812" s="10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60"/>
        <v>92.84</v>
      </c>
      <c r="Q2813" t="str">
        <f t="shared" si="261"/>
        <v>theater</v>
      </c>
      <c r="R2813" t="str">
        <f t="shared" si="259"/>
        <v>plays</v>
      </c>
      <c r="S2813" s="10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60"/>
        <v>68.25</v>
      </c>
      <c r="Q2814" t="str">
        <f t="shared" si="261"/>
        <v>theater</v>
      </c>
      <c r="R2814" t="str">
        <f t="shared" si="259"/>
        <v>plays</v>
      </c>
      <c r="S2814" s="10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60"/>
        <v>37.200000000000003</v>
      </c>
      <c r="Q2815" t="str">
        <f t="shared" si="261"/>
        <v>theater</v>
      </c>
      <c r="R2815" t="str">
        <f t="shared" si="259"/>
        <v>plays</v>
      </c>
      <c r="S2815" s="10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59"/>
        <v>plays</v>
      </c>
      <c r="S2816" s="10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60"/>
        <v>43.21</v>
      </c>
      <c r="Q2817" t="str">
        <f t="shared" si="261"/>
        <v>theater</v>
      </c>
      <c r="R2817" t="str">
        <f t="shared" si="259"/>
        <v>plays</v>
      </c>
      <c r="S2817" s="10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64">E2818/D2818</f>
        <v>1.4156666666666666</v>
      </c>
      <c r="P2818" s="6">
        <f t="shared" si="260"/>
        <v>25.13</v>
      </c>
      <c r="Q2818" t="str">
        <f t="shared" si="261"/>
        <v>theater</v>
      </c>
      <c r="R2818" t="str">
        <f t="shared" ref="R2818:R2881" si="265">RIGHT(N2818,LEN(N2818)-FIND("/",N2818,1))</f>
        <v>plays</v>
      </c>
      <c r="S2818" s="10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4"/>
        <v>1.3</v>
      </c>
      <c r="P2819" s="6">
        <f t="shared" ref="P2819:P2882" si="266">IF(E2819&gt;0, ROUNDDOWN(E2819/L2819, 2),0)</f>
        <v>23.63</v>
      </c>
      <c r="Q2819" t="str">
        <f t="shared" ref="Q2819:Q2882" si="267">LEFT(N2819,FIND("/",N2819,1)-1)</f>
        <v>theater</v>
      </c>
      <c r="R2819" t="str">
        <f t="shared" si="265"/>
        <v>plays</v>
      </c>
      <c r="S2819" s="10">
        <f t="shared" ref="S2819:S2882" si="268">(J2819/86400)+25569+(-5/24)</f>
        <v>42023.42664351852</v>
      </c>
      <c r="T2819" s="11">
        <f t="shared" ref="T2819:T2882" si="269">IF(F2819="live", "", (I2819/86400)+25569+(-5/24))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6"/>
        <v>103.95</v>
      </c>
      <c r="Q2820" t="str">
        <f t="shared" si="267"/>
        <v>theater</v>
      </c>
      <c r="R2820" t="str">
        <f t="shared" si="265"/>
        <v>plays</v>
      </c>
      <c r="S2820" s="10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6"/>
        <v>50.38</v>
      </c>
      <c r="Q2821" t="str">
        <f t="shared" si="267"/>
        <v>theater</v>
      </c>
      <c r="R2821" t="str">
        <f t="shared" si="265"/>
        <v>plays</v>
      </c>
      <c r="S2821" s="10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6"/>
        <v>13.6</v>
      </c>
      <c r="Q2822" t="str">
        <f t="shared" si="267"/>
        <v>theater</v>
      </c>
      <c r="R2822" t="str">
        <f t="shared" si="265"/>
        <v>plays</v>
      </c>
      <c r="S2822" s="10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6"/>
        <v>28.57</v>
      </c>
      <c r="Q2823" t="str">
        <f t="shared" si="267"/>
        <v>theater</v>
      </c>
      <c r="R2823" t="str">
        <f t="shared" si="265"/>
        <v>plays</v>
      </c>
      <c r="S2823" s="10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6"/>
        <v>63.82</v>
      </c>
      <c r="Q2824" t="str">
        <f t="shared" si="267"/>
        <v>theater</v>
      </c>
      <c r="R2824" t="str">
        <f t="shared" si="265"/>
        <v>plays</v>
      </c>
      <c r="S2824" s="10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6"/>
        <v>8.85</v>
      </c>
      <c r="Q2825" t="str">
        <f t="shared" si="267"/>
        <v>theater</v>
      </c>
      <c r="R2825" t="str">
        <f t="shared" si="265"/>
        <v>plays</v>
      </c>
      <c r="S2825" s="10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6"/>
        <v>50.66</v>
      </c>
      <c r="Q2826" t="str">
        <f t="shared" si="267"/>
        <v>theater</v>
      </c>
      <c r="R2826" t="str">
        <f t="shared" si="265"/>
        <v>plays</v>
      </c>
      <c r="S2826" s="10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6"/>
        <v>60.78</v>
      </c>
      <c r="Q2827" t="str">
        <f t="shared" si="267"/>
        <v>theater</v>
      </c>
      <c r="R2827" t="str">
        <f t="shared" si="265"/>
        <v>plays</v>
      </c>
      <c r="S2827" s="10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6"/>
        <v>113.42</v>
      </c>
      <c r="Q2828" t="str">
        <f t="shared" si="267"/>
        <v>theater</v>
      </c>
      <c r="R2828" t="str">
        <f t="shared" si="265"/>
        <v>plays</v>
      </c>
      <c r="S2828" s="10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6"/>
        <v>104.56</v>
      </c>
      <c r="Q2829" t="str">
        <f t="shared" si="267"/>
        <v>theater</v>
      </c>
      <c r="R2829" t="str">
        <f t="shared" si="265"/>
        <v>plays</v>
      </c>
      <c r="S2829" s="10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6"/>
        <v>98.3</v>
      </c>
      <c r="Q2830" t="str">
        <f t="shared" si="267"/>
        <v>theater</v>
      </c>
      <c r="R2830" t="str">
        <f t="shared" si="265"/>
        <v>plays</v>
      </c>
      <c r="S2830" s="10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6"/>
        <v>35.03</v>
      </c>
      <c r="Q2831" t="str">
        <f t="shared" si="267"/>
        <v>theater</v>
      </c>
      <c r="R2831" t="str">
        <f t="shared" si="265"/>
        <v>plays</v>
      </c>
      <c r="S2831" s="10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6"/>
        <v>272.72000000000003</v>
      </c>
      <c r="Q2832" t="str">
        <f t="shared" si="267"/>
        <v>theater</v>
      </c>
      <c r="R2832" t="str">
        <f t="shared" si="265"/>
        <v>plays</v>
      </c>
      <c r="S2832" s="10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6"/>
        <v>63.84</v>
      </c>
      <c r="Q2833" t="str">
        <f t="shared" si="267"/>
        <v>theater</v>
      </c>
      <c r="R2833" t="str">
        <f t="shared" si="265"/>
        <v>plays</v>
      </c>
      <c r="S2833" s="10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6"/>
        <v>30.18</v>
      </c>
      <c r="Q2834" t="str">
        <f t="shared" si="267"/>
        <v>theater</v>
      </c>
      <c r="R2834" t="str">
        <f t="shared" si="265"/>
        <v>plays</v>
      </c>
      <c r="S2834" s="10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6"/>
        <v>83.51</v>
      </c>
      <c r="Q2835" t="str">
        <f t="shared" si="267"/>
        <v>theater</v>
      </c>
      <c r="R2835" t="str">
        <f t="shared" si="265"/>
        <v>plays</v>
      </c>
      <c r="S2835" s="10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6"/>
        <v>64.760000000000005</v>
      </c>
      <c r="Q2836" t="str">
        <f t="shared" si="267"/>
        <v>theater</v>
      </c>
      <c r="R2836" t="str">
        <f t="shared" si="265"/>
        <v>plays</v>
      </c>
      <c r="S2836" s="10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6"/>
        <v>20.11</v>
      </c>
      <c r="Q2837" t="str">
        <f t="shared" si="267"/>
        <v>theater</v>
      </c>
      <c r="R2837" t="str">
        <f t="shared" si="265"/>
        <v>plays</v>
      </c>
      <c r="S2837" s="10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6"/>
        <v>44.09</v>
      </c>
      <c r="Q2838" t="str">
        <f t="shared" si="267"/>
        <v>theater</v>
      </c>
      <c r="R2838" t="str">
        <f t="shared" si="265"/>
        <v>plays</v>
      </c>
      <c r="S2838" s="10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6"/>
        <v>40.47</v>
      </c>
      <c r="Q2839" t="str">
        <f t="shared" si="267"/>
        <v>theater</v>
      </c>
      <c r="R2839" t="str">
        <f t="shared" si="265"/>
        <v>plays</v>
      </c>
      <c r="S2839" s="10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6"/>
        <v>44.53</v>
      </c>
      <c r="Q2840" t="str">
        <f t="shared" si="267"/>
        <v>theater</v>
      </c>
      <c r="R2840" t="str">
        <f t="shared" si="265"/>
        <v>plays</v>
      </c>
      <c r="S2840" s="10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6"/>
        <v>125.8</v>
      </c>
      <c r="Q2841" t="str">
        <f t="shared" si="267"/>
        <v>theater</v>
      </c>
      <c r="R2841" t="str">
        <f t="shared" si="265"/>
        <v>plays</v>
      </c>
      <c r="S2841" s="10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6"/>
        <v>19.690000000000001</v>
      </c>
      <c r="Q2842" t="str">
        <f t="shared" si="267"/>
        <v>theater</v>
      </c>
      <c r="R2842" t="str">
        <f t="shared" si="265"/>
        <v>plays</v>
      </c>
      <c r="S2842" s="10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6"/>
        <v>10</v>
      </c>
      <c r="Q2843" t="str">
        <f t="shared" si="267"/>
        <v>theater</v>
      </c>
      <c r="R2843" t="str">
        <f t="shared" si="265"/>
        <v>plays</v>
      </c>
      <c r="S2843" s="10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>
        <f t="shared" si="266"/>
        <v>0</v>
      </c>
      <c r="Q2844" t="str">
        <f t="shared" si="267"/>
        <v>theater</v>
      </c>
      <c r="R2844" t="str">
        <f t="shared" si="265"/>
        <v>plays</v>
      </c>
      <c r="S2844" s="10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>
        <f t="shared" si="266"/>
        <v>0</v>
      </c>
      <c r="Q2845" t="str">
        <f t="shared" si="267"/>
        <v>theater</v>
      </c>
      <c r="R2845" t="str">
        <f t="shared" si="265"/>
        <v>plays</v>
      </c>
      <c r="S2845" s="10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5"/>
        <v>plays</v>
      </c>
      <c r="S2846" s="10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6"/>
        <v>60.66</v>
      </c>
      <c r="Q2847" t="str">
        <f t="shared" si="267"/>
        <v>theater</v>
      </c>
      <c r="R2847" t="str">
        <f t="shared" si="265"/>
        <v>plays</v>
      </c>
      <c r="S2847" s="10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>
        <f t="shared" si="266"/>
        <v>0</v>
      </c>
      <c r="Q2848" t="str">
        <f t="shared" si="267"/>
        <v>theater</v>
      </c>
      <c r="R2848" t="str">
        <f t="shared" si="265"/>
        <v>plays</v>
      </c>
      <c r="S2848" s="10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>
        <f t="shared" si="266"/>
        <v>0</v>
      </c>
      <c r="Q2849" t="str">
        <f t="shared" si="267"/>
        <v>theater</v>
      </c>
      <c r="R2849" t="str">
        <f t="shared" si="265"/>
        <v>plays</v>
      </c>
      <c r="S2849" s="10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6"/>
        <v>23.33</v>
      </c>
      <c r="Q2850" t="str">
        <f t="shared" si="267"/>
        <v>theater</v>
      </c>
      <c r="R2850" t="str">
        <f t="shared" si="265"/>
        <v>plays</v>
      </c>
      <c r="S2850" s="10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6"/>
        <v>5</v>
      </c>
      <c r="Q2851" t="str">
        <f t="shared" si="267"/>
        <v>theater</v>
      </c>
      <c r="R2851" t="str">
        <f t="shared" si="265"/>
        <v>plays</v>
      </c>
      <c r="S2851" s="10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6"/>
        <v>23.92</v>
      </c>
      <c r="Q2852" t="str">
        <f t="shared" si="267"/>
        <v>theater</v>
      </c>
      <c r="R2852" t="str">
        <f t="shared" si="265"/>
        <v>plays</v>
      </c>
      <c r="S2852" s="10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>
        <f t="shared" si="266"/>
        <v>0</v>
      </c>
      <c r="Q2853" t="str">
        <f t="shared" si="267"/>
        <v>theater</v>
      </c>
      <c r="R2853" t="str">
        <f t="shared" si="265"/>
        <v>plays</v>
      </c>
      <c r="S2853" s="10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6"/>
        <v>15.83</v>
      </c>
      <c r="Q2854" t="str">
        <f t="shared" si="267"/>
        <v>theater</v>
      </c>
      <c r="R2854" t="str">
        <f t="shared" si="265"/>
        <v>plays</v>
      </c>
      <c r="S2854" s="10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>
        <f t="shared" si="266"/>
        <v>0</v>
      </c>
      <c r="Q2855" t="str">
        <f t="shared" si="267"/>
        <v>theater</v>
      </c>
      <c r="R2855" t="str">
        <f t="shared" si="265"/>
        <v>plays</v>
      </c>
      <c r="S2855" s="10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6"/>
        <v>29.78</v>
      </c>
      <c r="Q2856" t="str">
        <f t="shared" si="267"/>
        <v>theater</v>
      </c>
      <c r="R2856" t="str">
        <f t="shared" si="265"/>
        <v>plays</v>
      </c>
      <c r="S2856" s="10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6"/>
        <v>60</v>
      </c>
      <c r="Q2857" t="str">
        <f t="shared" si="267"/>
        <v>theater</v>
      </c>
      <c r="R2857" t="str">
        <f t="shared" si="265"/>
        <v>plays</v>
      </c>
      <c r="S2857" s="10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6"/>
        <v>24.33</v>
      </c>
      <c r="Q2858" t="str">
        <f t="shared" si="267"/>
        <v>theater</v>
      </c>
      <c r="R2858" t="str">
        <f t="shared" si="265"/>
        <v>plays</v>
      </c>
      <c r="S2858" s="10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5"/>
        <v>plays</v>
      </c>
      <c r="S2859" s="10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>
        <f t="shared" si="266"/>
        <v>0</v>
      </c>
      <c r="Q2860" t="str">
        <f t="shared" si="267"/>
        <v>theater</v>
      </c>
      <c r="R2860" t="str">
        <f t="shared" si="265"/>
        <v>plays</v>
      </c>
      <c r="S2860" s="10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5"/>
        <v>plays</v>
      </c>
      <c r="S2861" s="10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6"/>
        <v>29.55</v>
      </c>
      <c r="Q2862" t="str">
        <f t="shared" si="267"/>
        <v>theater</v>
      </c>
      <c r="R2862" t="str">
        <f t="shared" si="265"/>
        <v>plays</v>
      </c>
      <c r="S2862" s="10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6"/>
        <v>26.66</v>
      </c>
      <c r="Q2863" t="str">
        <f t="shared" si="267"/>
        <v>theater</v>
      </c>
      <c r="R2863" t="str">
        <f t="shared" si="265"/>
        <v>plays</v>
      </c>
      <c r="S2863" s="10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6"/>
        <v>18.329999999999998</v>
      </c>
      <c r="Q2864" t="str">
        <f t="shared" si="267"/>
        <v>theater</v>
      </c>
      <c r="R2864" t="str">
        <f t="shared" si="265"/>
        <v>plays</v>
      </c>
      <c r="S2864" s="10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5"/>
        <v>plays</v>
      </c>
      <c r="S2865" s="10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6"/>
        <v>13.33</v>
      </c>
      <c r="Q2866" t="str">
        <f t="shared" si="267"/>
        <v>theater</v>
      </c>
      <c r="R2866" t="str">
        <f t="shared" si="265"/>
        <v>plays</v>
      </c>
      <c r="S2866" s="10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>
        <f t="shared" si="266"/>
        <v>0</v>
      </c>
      <c r="Q2867" t="str">
        <f t="shared" si="267"/>
        <v>theater</v>
      </c>
      <c r="R2867" t="str">
        <f t="shared" si="265"/>
        <v>plays</v>
      </c>
      <c r="S2867" s="10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5"/>
        <v>plays</v>
      </c>
      <c r="S2868" s="10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6"/>
        <v>50.4</v>
      </c>
      <c r="Q2869" t="str">
        <f t="shared" si="267"/>
        <v>theater</v>
      </c>
      <c r="R2869" t="str">
        <f t="shared" si="265"/>
        <v>plays</v>
      </c>
      <c r="S2869" s="10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6"/>
        <v>105.02</v>
      </c>
      <c r="Q2870" t="str">
        <f t="shared" si="267"/>
        <v>theater</v>
      </c>
      <c r="R2870" t="str">
        <f t="shared" si="265"/>
        <v>plays</v>
      </c>
      <c r="S2870" s="10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5"/>
        <v>plays</v>
      </c>
      <c r="S2871" s="10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6"/>
        <v>83.33</v>
      </c>
      <c r="Q2872" t="str">
        <f t="shared" si="267"/>
        <v>theater</v>
      </c>
      <c r="R2872" t="str">
        <f t="shared" si="265"/>
        <v>plays</v>
      </c>
      <c r="S2872" s="10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6"/>
        <v>35.92</v>
      </c>
      <c r="Q2873" t="str">
        <f t="shared" si="267"/>
        <v>theater</v>
      </c>
      <c r="R2873" t="str">
        <f t="shared" si="265"/>
        <v>plays</v>
      </c>
      <c r="S2873" s="10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>
        <f t="shared" si="266"/>
        <v>0</v>
      </c>
      <c r="Q2874" t="str">
        <f t="shared" si="267"/>
        <v>theater</v>
      </c>
      <c r="R2874" t="str">
        <f t="shared" si="265"/>
        <v>plays</v>
      </c>
      <c r="S2874" s="10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6"/>
        <v>119.12</v>
      </c>
      <c r="Q2875" t="str">
        <f t="shared" si="267"/>
        <v>theater</v>
      </c>
      <c r="R2875" t="str">
        <f t="shared" si="265"/>
        <v>plays</v>
      </c>
      <c r="S2875" s="10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6"/>
        <v>90.33</v>
      </c>
      <c r="Q2876" t="str">
        <f t="shared" si="267"/>
        <v>theater</v>
      </c>
      <c r="R2876" t="str">
        <f t="shared" si="265"/>
        <v>plays</v>
      </c>
      <c r="S2876" s="10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6"/>
        <v>2.33</v>
      </c>
      <c r="Q2877" t="str">
        <f t="shared" si="267"/>
        <v>theater</v>
      </c>
      <c r="R2877" t="str">
        <f t="shared" si="265"/>
        <v>plays</v>
      </c>
      <c r="S2877" s="10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>
        <f t="shared" si="266"/>
        <v>0</v>
      </c>
      <c r="Q2878" t="str">
        <f t="shared" si="267"/>
        <v>theater</v>
      </c>
      <c r="R2878" t="str">
        <f t="shared" si="265"/>
        <v>plays</v>
      </c>
      <c r="S2878" s="10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6"/>
        <v>108.33</v>
      </c>
      <c r="Q2879" t="str">
        <f t="shared" si="267"/>
        <v>theater</v>
      </c>
      <c r="R2879" t="str">
        <f t="shared" si="265"/>
        <v>plays</v>
      </c>
      <c r="S2879" s="10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5"/>
        <v>plays</v>
      </c>
      <c r="S2880" s="10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5"/>
        <v>plays</v>
      </c>
      <c r="S2881" s="10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0">E2882/D2882</f>
        <v>0.23333333333333334</v>
      </c>
      <c r="P2882" s="6">
        <f t="shared" si="266"/>
        <v>96.55</v>
      </c>
      <c r="Q2882" t="str">
        <f t="shared" si="267"/>
        <v>theater</v>
      </c>
      <c r="R2882" t="str">
        <f t="shared" ref="R2882:R2945" si="271">RIGHT(N2882,LEN(N2882)-FIND("/",N2882,1))</f>
        <v>plays</v>
      </c>
      <c r="S2882" s="10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0"/>
        <v>0</v>
      </c>
      <c r="P2883" s="6">
        <f t="shared" ref="P2883:P2946" si="272">IF(E2883&gt;0, ROUNDDOWN(E2883/L2883, 2),0)</f>
        <v>0</v>
      </c>
      <c r="Q2883" t="str">
        <f t="shared" ref="Q2883:Q2946" si="273">LEFT(N2883,FIND("/",N2883,1)-1)</f>
        <v>theater</v>
      </c>
      <c r="R2883" t="str">
        <f t="shared" si="271"/>
        <v>plays</v>
      </c>
      <c r="S2883" s="10">
        <f t="shared" ref="S2883:S2946" si="274">(J2883/86400)+25569+(-5/24)</f>
        <v>41916.389305555553</v>
      </c>
      <c r="T2883" s="11">
        <f t="shared" ref="T2883:T2946" si="275">IF(F2883="live", "", (I2883/86400)+25569+(-5/24))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1"/>
        <v>plays</v>
      </c>
      <c r="S2884" s="10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2"/>
        <v>381.6</v>
      </c>
      <c r="Q2885" t="str">
        <f t="shared" si="273"/>
        <v>theater</v>
      </c>
      <c r="R2885" t="str">
        <f t="shared" si="271"/>
        <v>plays</v>
      </c>
      <c r="S2885" s="10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1"/>
        <v>plays</v>
      </c>
      <c r="S2886" s="10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1"/>
        <v>plays</v>
      </c>
      <c r="S2887" s="10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2"/>
        <v>10</v>
      </c>
      <c r="Q2888" t="str">
        <f t="shared" si="273"/>
        <v>theater</v>
      </c>
      <c r="R2888" t="str">
        <f t="shared" si="271"/>
        <v>plays</v>
      </c>
      <c r="S2888" s="10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1"/>
        <v>plays</v>
      </c>
      <c r="S2889" s="10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>
        <f t="shared" si="272"/>
        <v>0</v>
      </c>
      <c r="Q2890" t="str">
        <f t="shared" si="273"/>
        <v>theater</v>
      </c>
      <c r="R2890" t="str">
        <f t="shared" si="271"/>
        <v>plays</v>
      </c>
      <c r="S2890" s="10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2"/>
        <v>81.569999999999993</v>
      </c>
      <c r="Q2891" t="str">
        <f t="shared" si="273"/>
        <v>theater</v>
      </c>
      <c r="R2891" t="str">
        <f t="shared" si="271"/>
        <v>plays</v>
      </c>
      <c r="S2891" s="10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1"/>
        <v>plays</v>
      </c>
      <c r="S2892" s="10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1"/>
        <v>plays</v>
      </c>
      <c r="S2893" s="10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2"/>
        <v>29.41</v>
      </c>
      <c r="Q2894" t="str">
        <f t="shared" si="273"/>
        <v>theater</v>
      </c>
      <c r="R2894" t="str">
        <f t="shared" si="271"/>
        <v>plays</v>
      </c>
      <c r="S2894" s="10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1"/>
        <v>plays</v>
      </c>
      <c r="S2895" s="10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>
        <f t="shared" si="272"/>
        <v>0</v>
      </c>
      <c r="Q2896" t="str">
        <f t="shared" si="273"/>
        <v>theater</v>
      </c>
      <c r="R2896" t="str">
        <f t="shared" si="271"/>
        <v>plays</v>
      </c>
      <c r="S2896" s="10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1"/>
        <v>plays</v>
      </c>
      <c r="S2897" s="10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2"/>
        <v>52.08</v>
      </c>
      <c r="Q2898" t="str">
        <f t="shared" si="273"/>
        <v>theater</v>
      </c>
      <c r="R2898" t="str">
        <f t="shared" si="271"/>
        <v>plays</v>
      </c>
      <c r="S2898" s="10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2"/>
        <v>183.33</v>
      </c>
      <c r="Q2899" t="str">
        <f t="shared" si="273"/>
        <v>theater</v>
      </c>
      <c r="R2899" t="str">
        <f t="shared" si="271"/>
        <v>plays</v>
      </c>
      <c r="S2899" s="10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2"/>
        <v>26.33</v>
      </c>
      <c r="Q2900" t="str">
        <f t="shared" si="273"/>
        <v>theater</v>
      </c>
      <c r="R2900" t="str">
        <f t="shared" si="271"/>
        <v>plays</v>
      </c>
      <c r="S2900" s="10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>
        <f t="shared" si="272"/>
        <v>0</v>
      </c>
      <c r="Q2901" t="str">
        <f t="shared" si="273"/>
        <v>theater</v>
      </c>
      <c r="R2901" t="str">
        <f t="shared" si="271"/>
        <v>plays</v>
      </c>
      <c r="S2901" s="10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2"/>
        <v>486.42</v>
      </c>
      <c r="Q2902" t="str">
        <f t="shared" si="273"/>
        <v>theater</v>
      </c>
      <c r="R2902" t="str">
        <f t="shared" si="271"/>
        <v>plays</v>
      </c>
      <c r="S2902" s="10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1"/>
        <v>plays</v>
      </c>
      <c r="S2903" s="10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1"/>
        <v>plays</v>
      </c>
      <c r="S2904" s="10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1"/>
        <v>plays</v>
      </c>
      <c r="S2905" s="10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2"/>
        <v>18.75</v>
      </c>
      <c r="Q2906" t="str">
        <f t="shared" si="273"/>
        <v>theater</v>
      </c>
      <c r="R2906" t="str">
        <f t="shared" si="271"/>
        <v>plays</v>
      </c>
      <c r="S2906" s="10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2"/>
        <v>36.58</v>
      </c>
      <c r="Q2907" t="str">
        <f t="shared" si="273"/>
        <v>theater</v>
      </c>
      <c r="R2907" t="str">
        <f t="shared" si="271"/>
        <v>plays</v>
      </c>
      <c r="S2907" s="10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2"/>
        <v>80.709999999999994</v>
      </c>
      <c r="Q2908" t="str">
        <f t="shared" si="273"/>
        <v>theater</v>
      </c>
      <c r="R2908" t="str">
        <f t="shared" si="271"/>
        <v>plays</v>
      </c>
      <c r="S2908" s="10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1"/>
        <v>plays</v>
      </c>
      <c r="S2909" s="10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2"/>
        <v>52.8</v>
      </c>
      <c r="Q2910" t="str">
        <f t="shared" si="273"/>
        <v>theater</v>
      </c>
      <c r="R2910" t="str">
        <f t="shared" si="271"/>
        <v>plays</v>
      </c>
      <c r="S2910" s="10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1"/>
        <v>plays</v>
      </c>
      <c r="S2911" s="10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1"/>
        <v>plays</v>
      </c>
      <c r="S2912" s="10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2"/>
        <v>46.92</v>
      </c>
      <c r="Q2913" t="str">
        <f t="shared" si="273"/>
        <v>theater</v>
      </c>
      <c r="R2913" t="str">
        <f t="shared" si="271"/>
        <v>plays</v>
      </c>
      <c r="S2913" s="10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2"/>
        <v>78.069999999999993</v>
      </c>
      <c r="Q2914" t="str">
        <f t="shared" si="273"/>
        <v>theater</v>
      </c>
      <c r="R2914" t="str">
        <f t="shared" si="271"/>
        <v>plays</v>
      </c>
      <c r="S2914" s="10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1"/>
        <v>plays</v>
      </c>
      <c r="S2915" s="10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1"/>
        <v>plays</v>
      </c>
      <c r="S2916" s="10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2"/>
        <v>203.66</v>
      </c>
      <c r="Q2917" t="str">
        <f t="shared" si="273"/>
        <v>theater</v>
      </c>
      <c r="R2917" t="str">
        <f t="shared" si="271"/>
        <v>plays</v>
      </c>
      <c r="S2917" s="10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2"/>
        <v>20.71</v>
      </c>
      <c r="Q2918" t="str">
        <f t="shared" si="273"/>
        <v>theater</v>
      </c>
      <c r="R2918" t="str">
        <f t="shared" si="271"/>
        <v>plays</v>
      </c>
      <c r="S2918" s="10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2"/>
        <v>48.55</v>
      </c>
      <c r="Q2919" t="str">
        <f t="shared" si="273"/>
        <v>theater</v>
      </c>
      <c r="R2919" t="str">
        <f t="shared" si="271"/>
        <v>plays</v>
      </c>
      <c r="S2919" s="10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1"/>
        <v>plays</v>
      </c>
      <c r="S2920" s="10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1"/>
        <v>plays</v>
      </c>
      <c r="S2921" s="10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2"/>
        <v>51.61</v>
      </c>
      <c r="Q2922" t="str">
        <f t="shared" si="273"/>
        <v>theater</v>
      </c>
      <c r="R2922" t="str">
        <f t="shared" si="271"/>
        <v>plays</v>
      </c>
      <c r="S2922" s="10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2"/>
        <v>43</v>
      </c>
      <c r="Q2923" t="str">
        <f t="shared" si="273"/>
        <v>theater</v>
      </c>
      <c r="R2923" t="str">
        <f t="shared" si="271"/>
        <v>musical</v>
      </c>
      <c r="S2923" s="10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2"/>
        <v>83.33</v>
      </c>
      <c r="Q2924" t="str">
        <f t="shared" si="273"/>
        <v>theater</v>
      </c>
      <c r="R2924" t="str">
        <f t="shared" si="271"/>
        <v>musical</v>
      </c>
      <c r="S2924" s="10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2"/>
        <v>30</v>
      </c>
      <c r="Q2925" t="str">
        <f t="shared" si="273"/>
        <v>theater</v>
      </c>
      <c r="R2925" t="str">
        <f t="shared" si="271"/>
        <v>musical</v>
      </c>
      <c r="S2925" s="10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2"/>
        <v>175.51</v>
      </c>
      <c r="Q2926" t="str">
        <f t="shared" si="273"/>
        <v>theater</v>
      </c>
      <c r="R2926" t="str">
        <f t="shared" si="271"/>
        <v>musical</v>
      </c>
      <c r="S2926" s="10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2"/>
        <v>231.66</v>
      </c>
      <c r="Q2927" t="str">
        <f t="shared" si="273"/>
        <v>theater</v>
      </c>
      <c r="R2927" t="str">
        <f t="shared" si="271"/>
        <v>musical</v>
      </c>
      <c r="S2927" s="10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2"/>
        <v>75</v>
      </c>
      <c r="Q2928" t="str">
        <f t="shared" si="273"/>
        <v>theater</v>
      </c>
      <c r="R2928" t="str">
        <f t="shared" si="271"/>
        <v>musical</v>
      </c>
      <c r="S2928" s="10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2"/>
        <v>112.14</v>
      </c>
      <c r="Q2929" t="str">
        <f t="shared" si="273"/>
        <v>theater</v>
      </c>
      <c r="R2929" t="str">
        <f t="shared" si="271"/>
        <v>musical</v>
      </c>
      <c r="S2929" s="10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2"/>
        <v>41.66</v>
      </c>
      <c r="Q2930" t="str">
        <f t="shared" si="273"/>
        <v>theater</v>
      </c>
      <c r="R2930" t="str">
        <f t="shared" si="271"/>
        <v>musical</v>
      </c>
      <c r="S2930" s="10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2"/>
        <v>255.17</v>
      </c>
      <c r="Q2931" t="str">
        <f t="shared" si="273"/>
        <v>theater</v>
      </c>
      <c r="R2931" t="str">
        <f t="shared" si="271"/>
        <v>musical</v>
      </c>
      <c r="S2931" s="10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2"/>
        <v>162.77000000000001</v>
      </c>
      <c r="Q2932" t="str">
        <f t="shared" si="273"/>
        <v>theater</v>
      </c>
      <c r="R2932" t="str">
        <f t="shared" si="271"/>
        <v>musical</v>
      </c>
      <c r="S2932" s="10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2"/>
        <v>88.33</v>
      </c>
      <c r="Q2933" t="str">
        <f t="shared" si="273"/>
        <v>theater</v>
      </c>
      <c r="R2933" t="str">
        <f t="shared" si="271"/>
        <v>musical</v>
      </c>
      <c r="S2933" s="10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2"/>
        <v>85.73</v>
      </c>
      <c r="Q2934" t="str">
        <f t="shared" si="273"/>
        <v>theater</v>
      </c>
      <c r="R2934" t="str">
        <f t="shared" si="271"/>
        <v>musical</v>
      </c>
      <c r="S2934" s="10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2"/>
        <v>47.57</v>
      </c>
      <c r="Q2935" t="str">
        <f t="shared" si="273"/>
        <v>theater</v>
      </c>
      <c r="R2935" t="str">
        <f t="shared" si="271"/>
        <v>musical</v>
      </c>
      <c r="S2935" s="10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2"/>
        <v>72.97</v>
      </c>
      <c r="Q2936" t="str">
        <f t="shared" si="273"/>
        <v>theater</v>
      </c>
      <c r="R2936" t="str">
        <f t="shared" si="271"/>
        <v>musical</v>
      </c>
      <c r="S2936" s="10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2"/>
        <v>90.53</v>
      </c>
      <c r="Q2937" t="str">
        <f t="shared" si="273"/>
        <v>theater</v>
      </c>
      <c r="R2937" t="str">
        <f t="shared" si="271"/>
        <v>musical</v>
      </c>
      <c r="S2937" s="10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2"/>
        <v>37.64</v>
      </c>
      <c r="Q2938" t="str">
        <f t="shared" si="273"/>
        <v>theater</v>
      </c>
      <c r="R2938" t="str">
        <f t="shared" si="271"/>
        <v>musical</v>
      </c>
      <c r="S2938" s="10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2"/>
        <v>36.36</v>
      </c>
      <c r="Q2939" t="str">
        <f t="shared" si="273"/>
        <v>theater</v>
      </c>
      <c r="R2939" t="str">
        <f t="shared" si="271"/>
        <v>musical</v>
      </c>
      <c r="S2939" s="10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2"/>
        <v>126.71</v>
      </c>
      <c r="Q2940" t="str">
        <f t="shared" si="273"/>
        <v>theater</v>
      </c>
      <c r="R2940" t="str">
        <f t="shared" si="271"/>
        <v>musical</v>
      </c>
      <c r="S2940" s="10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1"/>
        <v>musical</v>
      </c>
      <c r="S2941" s="10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2"/>
        <v>81.239999999999995</v>
      </c>
      <c r="Q2942" t="str">
        <f t="shared" si="273"/>
        <v>theater</v>
      </c>
      <c r="R2942" t="str">
        <f t="shared" si="271"/>
        <v>musical</v>
      </c>
      <c r="S2942" s="10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1"/>
        <v>spaces</v>
      </c>
      <c r="S2943" s="10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2"/>
        <v>202.22</v>
      </c>
      <c r="Q2944" t="str">
        <f t="shared" si="273"/>
        <v>theater</v>
      </c>
      <c r="R2944" t="str">
        <f t="shared" si="271"/>
        <v>spaces</v>
      </c>
      <c r="S2944" s="10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>
        <f t="shared" si="272"/>
        <v>0</v>
      </c>
      <c r="Q2945" t="str">
        <f t="shared" si="273"/>
        <v>theater</v>
      </c>
      <c r="R2945" t="str">
        <f t="shared" si="271"/>
        <v>spaces</v>
      </c>
      <c r="S2945" s="10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76">E2946/D2946</f>
        <v>0.01</v>
      </c>
      <c r="P2946" s="6">
        <f t="shared" si="272"/>
        <v>100</v>
      </c>
      <c r="Q2946" t="str">
        <f t="shared" si="273"/>
        <v>theater</v>
      </c>
      <c r="R2946" t="str">
        <f t="shared" ref="R2946:R3009" si="277">RIGHT(N2946,LEN(N2946)-FIND("/",N2946,1))</f>
        <v>spaces</v>
      </c>
      <c r="S2946" s="10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6"/>
        <v>0</v>
      </c>
      <c r="P2947" s="6">
        <f t="shared" ref="P2947:P3010" si="278">IF(E2947&gt;0, ROUNDDOWN(E2947/L2947, 2),0)</f>
        <v>0</v>
      </c>
      <c r="Q2947" t="str">
        <f t="shared" ref="Q2947:Q3010" si="279">LEFT(N2947,FIND("/",N2947,1)-1)</f>
        <v>theater</v>
      </c>
      <c r="R2947" t="str">
        <f t="shared" si="277"/>
        <v>spaces</v>
      </c>
      <c r="S2947" s="10">
        <f t="shared" ref="S2947:S3010" si="280">(J2947/86400)+25569+(-5/24)</f>
        <v>42117.931250000001</v>
      </c>
      <c r="T2947" s="11">
        <f t="shared" ref="T2947:T3010" si="281">IF(F2947="live", "", (I2947/86400)+25569+(-5/24))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8"/>
        <v>1</v>
      </c>
      <c r="Q2948" t="str">
        <f t="shared" si="279"/>
        <v>theater</v>
      </c>
      <c r="R2948" t="str">
        <f t="shared" si="277"/>
        <v>spaces</v>
      </c>
      <c r="S2948" s="10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8"/>
        <v>82.46</v>
      </c>
      <c r="Q2949" t="str">
        <f t="shared" si="279"/>
        <v>theater</v>
      </c>
      <c r="R2949" t="str">
        <f t="shared" si="277"/>
        <v>spaces</v>
      </c>
      <c r="S2949" s="10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8"/>
        <v>2.66</v>
      </c>
      <c r="Q2950" t="str">
        <f t="shared" si="279"/>
        <v>theater</v>
      </c>
      <c r="R2950" t="str">
        <f t="shared" si="277"/>
        <v>spaces</v>
      </c>
      <c r="S2950" s="10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77"/>
        <v>spaces</v>
      </c>
      <c r="S2951" s="10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>
        <f t="shared" si="278"/>
        <v>0</v>
      </c>
      <c r="Q2952" t="str">
        <f t="shared" si="279"/>
        <v>theater</v>
      </c>
      <c r="R2952" t="str">
        <f t="shared" si="277"/>
        <v>spaces</v>
      </c>
      <c r="S2952" s="10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8"/>
        <v>18.89</v>
      </c>
      <c r="Q2953" t="str">
        <f t="shared" si="279"/>
        <v>theater</v>
      </c>
      <c r="R2953" t="str">
        <f t="shared" si="277"/>
        <v>spaces</v>
      </c>
      <c r="S2953" s="10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8"/>
        <v>200.62</v>
      </c>
      <c r="Q2954" t="str">
        <f t="shared" si="279"/>
        <v>theater</v>
      </c>
      <c r="R2954" t="str">
        <f t="shared" si="277"/>
        <v>spaces</v>
      </c>
      <c r="S2954" s="10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8"/>
        <v>201.66</v>
      </c>
      <c r="Q2955" t="str">
        <f t="shared" si="279"/>
        <v>theater</v>
      </c>
      <c r="R2955" t="str">
        <f t="shared" si="277"/>
        <v>spaces</v>
      </c>
      <c r="S2955" s="10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>
        <f t="shared" si="278"/>
        <v>0</v>
      </c>
      <c r="Q2956" t="str">
        <f t="shared" si="279"/>
        <v>theater</v>
      </c>
      <c r="R2956" t="str">
        <f t="shared" si="277"/>
        <v>spaces</v>
      </c>
      <c r="S2956" s="10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77"/>
        <v>spaces</v>
      </c>
      <c r="S2957" s="10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77"/>
        <v>spaces</v>
      </c>
      <c r="S2958" s="10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8"/>
        <v>93.33</v>
      </c>
      <c r="Q2959" t="str">
        <f t="shared" si="279"/>
        <v>theater</v>
      </c>
      <c r="R2959" t="str">
        <f t="shared" si="277"/>
        <v>spaces</v>
      </c>
      <c r="S2959" s="10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>
        <f t="shared" si="278"/>
        <v>0</v>
      </c>
      <c r="Q2960" t="str">
        <f t="shared" si="279"/>
        <v>theater</v>
      </c>
      <c r="R2960" t="str">
        <f t="shared" si="277"/>
        <v>spaces</v>
      </c>
      <c r="S2960" s="10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>
        <f t="shared" si="278"/>
        <v>0</v>
      </c>
      <c r="Q2961" t="str">
        <f t="shared" si="279"/>
        <v>theater</v>
      </c>
      <c r="R2961" t="str">
        <f t="shared" si="277"/>
        <v>spaces</v>
      </c>
      <c r="S2961" s="10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>
        <f t="shared" si="278"/>
        <v>0</v>
      </c>
      <c r="Q2962" t="str">
        <f t="shared" si="279"/>
        <v>theater</v>
      </c>
      <c r="R2962" t="str">
        <f t="shared" si="277"/>
        <v>spaces</v>
      </c>
      <c r="S2962" s="10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77"/>
        <v>plays</v>
      </c>
      <c r="S2963" s="10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8"/>
        <v>60.9</v>
      </c>
      <c r="Q2964" t="str">
        <f t="shared" si="279"/>
        <v>theater</v>
      </c>
      <c r="R2964" t="str">
        <f t="shared" si="277"/>
        <v>plays</v>
      </c>
      <c r="S2964" s="10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8"/>
        <v>109.03</v>
      </c>
      <c r="Q2965" t="str">
        <f t="shared" si="279"/>
        <v>theater</v>
      </c>
      <c r="R2965" t="str">
        <f t="shared" si="277"/>
        <v>plays</v>
      </c>
      <c r="S2965" s="10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8"/>
        <v>25.69</v>
      </c>
      <c r="Q2966" t="str">
        <f t="shared" si="279"/>
        <v>theater</v>
      </c>
      <c r="R2966" t="str">
        <f t="shared" si="277"/>
        <v>plays</v>
      </c>
      <c r="S2966" s="10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8"/>
        <v>41.92</v>
      </c>
      <c r="Q2967" t="str">
        <f t="shared" si="279"/>
        <v>theater</v>
      </c>
      <c r="R2967" t="str">
        <f t="shared" si="277"/>
        <v>plays</v>
      </c>
      <c r="S2967" s="10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8"/>
        <v>88.77</v>
      </c>
      <c r="Q2968" t="str">
        <f t="shared" si="279"/>
        <v>theater</v>
      </c>
      <c r="R2968" t="str">
        <f t="shared" si="277"/>
        <v>plays</v>
      </c>
      <c r="S2968" s="10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8"/>
        <v>80.22</v>
      </c>
      <c r="Q2969" t="str">
        <f t="shared" si="279"/>
        <v>theater</v>
      </c>
      <c r="R2969" t="str">
        <f t="shared" si="277"/>
        <v>plays</v>
      </c>
      <c r="S2969" s="10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8"/>
        <v>78.930000000000007</v>
      </c>
      <c r="Q2970" t="str">
        <f t="shared" si="279"/>
        <v>theater</v>
      </c>
      <c r="R2970" t="str">
        <f t="shared" si="277"/>
        <v>plays</v>
      </c>
      <c r="S2970" s="10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8"/>
        <v>95.58</v>
      </c>
      <c r="Q2971" t="str">
        <f t="shared" si="279"/>
        <v>theater</v>
      </c>
      <c r="R2971" t="str">
        <f t="shared" si="277"/>
        <v>plays</v>
      </c>
      <c r="S2971" s="10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8"/>
        <v>69.89</v>
      </c>
      <c r="Q2972" t="str">
        <f t="shared" si="279"/>
        <v>theater</v>
      </c>
      <c r="R2972" t="str">
        <f t="shared" si="277"/>
        <v>plays</v>
      </c>
      <c r="S2972" s="10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8"/>
        <v>74.53</v>
      </c>
      <c r="Q2973" t="str">
        <f t="shared" si="279"/>
        <v>theater</v>
      </c>
      <c r="R2973" t="str">
        <f t="shared" si="277"/>
        <v>plays</v>
      </c>
      <c r="S2973" s="10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8"/>
        <v>123.94</v>
      </c>
      <c r="Q2974" t="str">
        <f t="shared" si="279"/>
        <v>theater</v>
      </c>
      <c r="R2974" t="str">
        <f t="shared" si="277"/>
        <v>plays</v>
      </c>
      <c r="S2974" s="10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8"/>
        <v>264.83999999999997</v>
      </c>
      <c r="Q2975" t="str">
        <f t="shared" si="279"/>
        <v>theater</v>
      </c>
      <c r="R2975" t="str">
        <f t="shared" si="277"/>
        <v>plays</v>
      </c>
      <c r="S2975" s="10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8"/>
        <v>58.62</v>
      </c>
      <c r="Q2976" t="str">
        <f t="shared" si="279"/>
        <v>theater</v>
      </c>
      <c r="R2976" t="str">
        <f t="shared" si="277"/>
        <v>plays</v>
      </c>
      <c r="S2976" s="10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8"/>
        <v>70.88</v>
      </c>
      <c r="Q2977" t="str">
        <f t="shared" si="279"/>
        <v>theater</v>
      </c>
      <c r="R2977" t="str">
        <f t="shared" si="277"/>
        <v>plays</v>
      </c>
      <c r="S2977" s="10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8"/>
        <v>8.57</v>
      </c>
      <c r="Q2978" t="str">
        <f t="shared" si="279"/>
        <v>theater</v>
      </c>
      <c r="R2978" t="str">
        <f t="shared" si="277"/>
        <v>plays</v>
      </c>
      <c r="S2978" s="10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8"/>
        <v>113.56</v>
      </c>
      <c r="Q2979" t="str">
        <f t="shared" si="279"/>
        <v>theater</v>
      </c>
      <c r="R2979" t="str">
        <f t="shared" si="277"/>
        <v>plays</v>
      </c>
      <c r="S2979" s="10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8"/>
        <v>60.68</v>
      </c>
      <c r="Q2980" t="str">
        <f t="shared" si="279"/>
        <v>theater</v>
      </c>
      <c r="R2980" t="str">
        <f t="shared" si="277"/>
        <v>plays</v>
      </c>
      <c r="S2980" s="10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8"/>
        <v>110.21</v>
      </c>
      <c r="Q2981" t="str">
        <f t="shared" si="279"/>
        <v>theater</v>
      </c>
      <c r="R2981" t="str">
        <f t="shared" si="277"/>
        <v>plays</v>
      </c>
      <c r="S2981" s="10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8"/>
        <v>136.44999999999999</v>
      </c>
      <c r="Q2982" t="str">
        <f t="shared" si="279"/>
        <v>theater</v>
      </c>
      <c r="R2982" t="str">
        <f t="shared" si="277"/>
        <v>plays</v>
      </c>
      <c r="S2982" s="10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8"/>
        <v>53.16</v>
      </c>
      <c r="Q2983" t="str">
        <f t="shared" si="279"/>
        <v>theater</v>
      </c>
      <c r="R2983" t="str">
        <f t="shared" si="277"/>
        <v>spaces</v>
      </c>
      <c r="S2983" s="10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8"/>
        <v>86.49</v>
      </c>
      <c r="Q2984" t="str">
        <f t="shared" si="279"/>
        <v>theater</v>
      </c>
      <c r="R2984" t="str">
        <f t="shared" si="277"/>
        <v>spaces</v>
      </c>
      <c r="S2984" s="10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8"/>
        <v>155.22999999999999</v>
      </c>
      <c r="Q2985" t="str">
        <f t="shared" si="279"/>
        <v>theater</v>
      </c>
      <c r="R2985" t="str">
        <f t="shared" si="277"/>
        <v>spaces</v>
      </c>
      <c r="S2985" s="10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8"/>
        <v>115.08</v>
      </c>
      <c r="Q2986" t="str">
        <f t="shared" si="279"/>
        <v>theater</v>
      </c>
      <c r="R2986" t="str">
        <f t="shared" si="277"/>
        <v>spaces</v>
      </c>
      <c r="S2986" s="10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8"/>
        <v>109.59</v>
      </c>
      <c r="Q2987" t="str">
        <f t="shared" si="279"/>
        <v>theater</v>
      </c>
      <c r="R2987" t="str">
        <f t="shared" si="277"/>
        <v>spaces</v>
      </c>
      <c r="S2987" s="10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8"/>
        <v>45.21</v>
      </c>
      <c r="Q2988" t="str">
        <f t="shared" si="279"/>
        <v>theater</v>
      </c>
      <c r="R2988" t="str">
        <f t="shared" si="277"/>
        <v>spaces</v>
      </c>
      <c r="S2988" s="10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8"/>
        <v>104.15</v>
      </c>
      <c r="Q2989" t="str">
        <f t="shared" si="279"/>
        <v>theater</v>
      </c>
      <c r="R2989" t="str">
        <f t="shared" si="277"/>
        <v>spaces</v>
      </c>
      <c r="S2989" s="10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8"/>
        <v>35.71</v>
      </c>
      <c r="Q2990" t="str">
        <f t="shared" si="279"/>
        <v>theater</v>
      </c>
      <c r="R2990" t="str">
        <f t="shared" si="277"/>
        <v>spaces</v>
      </c>
      <c r="S2990" s="10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8"/>
        <v>96.99</v>
      </c>
      <c r="Q2991" t="str">
        <f t="shared" si="279"/>
        <v>theater</v>
      </c>
      <c r="R2991" t="str">
        <f t="shared" si="277"/>
        <v>spaces</v>
      </c>
      <c r="S2991" s="10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8"/>
        <v>370.37</v>
      </c>
      <c r="Q2992" t="str">
        <f t="shared" si="279"/>
        <v>theater</v>
      </c>
      <c r="R2992" t="str">
        <f t="shared" si="277"/>
        <v>spaces</v>
      </c>
      <c r="S2992" s="10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8"/>
        <v>94.4</v>
      </c>
      <c r="Q2993" t="str">
        <f t="shared" si="279"/>
        <v>theater</v>
      </c>
      <c r="R2993" t="str">
        <f t="shared" si="277"/>
        <v>spaces</v>
      </c>
      <c r="S2993" s="10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8"/>
        <v>48.98</v>
      </c>
      <c r="Q2994" t="str">
        <f t="shared" si="279"/>
        <v>theater</v>
      </c>
      <c r="R2994" t="str">
        <f t="shared" si="277"/>
        <v>spaces</v>
      </c>
      <c r="S2994" s="10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8"/>
        <v>45.59</v>
      </c>
      <c r="Q2995" t="str">
        <f t="shared" si="279"/>
        <v>theater</v>
      </c>
      <c r="R2995" t="str">
        <f t="shared" si="277"/>
        <v>spaces</v>
      </c>
      <c r="S2995" s="10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8"/>
        <v>23.27</v>
      </c>
      <c r="Q2996" t="str">
        <f t="shared" si="279"/>
        <v>theater</v>
      </c>
      <c r="R2996" t="str">
        <f t="shared" si="277"/>
        <v>spaces</v>
      </c>
      <c r="S2996" s="10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8"/>
        <v>63.22</v>
      </c>
      <c r="Q2997" t="str">
        <f t="shared" si="279"/>
        <v>theater</v>
      </c>
      <c r="R2997" t="str">
        <f t="shared" si="277"/>
        <v>spaces</v>
      </c>
      <c r="S2997" s="10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8"/>
        <v>153.52000000000001</v>
      </c>
      <c r="Q2998" t="str">
        <f t="shared" si="279"/>
        <v>theater</v>
      </c>
      <c r="R2998" t="str">
        <f t="shared" si="277"/>
        <v>spaces</v>
      </c>
      <c r="S2998" s="10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77"/>
        <v>spaces</v>
      </c>
      <c r="S2999" s="10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8"/>
        <v>118.97</v>
      </c>
      <c r="Q3000" t="str">
        <f t="shared" si="279"/>
        <v>theater</v>
      </c>
      <c r="R3000" t="str">
        <f t="shared" si="277"/>
        <v>spaces</v>
      </c>
      <c r="S3000" s="10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77"/>
        <v>spaces</v>
      </c>
      <c r="S3001" s="10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8"/>
        <v>62.5</v>
      </c>
      <c r="Q3002" t="str">
        <f t="shared" si="279"/>
        <v>theater</v>
      </c>
      <c r="R3002" t="str">
        <f t="shared" si="277"/>
        <v>spaces</v>
      </c>
      <c r="S3002" s="10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8"/>
        <v>131.37</v>
      </c>
      <c r="Q3003" t="str">
        <f t="shared" si="279"/>
        <v>theater</v>
      </c>
      <c r="R3003" t="str">
        <f t="shared" si="277"/>
        <v>spaces</v>
      </c>
      <c r="S3003" s="10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8"/>
        <v>73.03</v>
      </c>
      <c r="Q3004" t="str">
        <f t="shared" si="279"/>
        <v>theater</v>
      </c>
      <c r="R3004" t="str">
        <f t="shared" si="277"/>
        <v>spaces</v>
      </c>
      <c r="S3004" s="10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8"/>
        <v>178.52</v>
      </c>
      <c r="Q3005" t="str">
        <f t="shared" si="279"/>
        <v>theater</v>
      </c>
      <c r="R3005" t="str">
        <f t="shared" si="277"/>
        <v>spaces</v>
      </c>
      <c r="S3005" s="10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8"/>
        <v>162.9</v>
      </c>
      <c r="Q3006" t="str">
        <f t="shared" si="279"/>
        <v>theater</v>
      </c>
      <c r="R3006" t="str">
        <f t="shared" si="277"/>
        <v>spaces</v>
      </c>
      <c r="S3006" s="10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8"/>
        <v>108.24</v>
      </c>
      <c r="Q3007" t="str">
        <f t="shared" si="279"/>
        <v>theater</v>
      </c>
      <c r="R3007" t="str">
        <f t="shared" si="277"/>
        <v>spaces</v>
      </c>
      <c r="S3007" s="10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8"/>
        <v>88.86</v>
      </c>
      <c r="Q3008" t="str">
        <f t="shared" si="279"/>
        <v>theater</v>
      </c>
      <c r="R3008" t="str">
        <f t="shared" si="277"/>
        <v>spaces</v>
      </c>
      <c r="S3008" s="10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8"/>
        <v>54</v>
      </c>
      <c r="Q3009" t="str">
        <f t="shared" si="279"/>
        <v>theater</v>
      </c>
      <c r="R3009" t="str">
        <f t="shared" si="277"/>
        <v>spaces</v>
      </c>
      <c r="S3009" s="10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82">E3010/D3010</f>
        <v>1.0116666666666667</v>
      </c>
      <c r="P3010" s="6">
        <f t="shared" si="278"/>
        <v>116.73</v>
      </c>
      <c r="Q3010" t="str">
        <f t="shared" si="279"/>
        <v>theater</v>
      </c>
      <c r="R3010" t="str">
        <f t="shared" ref="R3010:R3073" si="283">RIGHT(N3010,LEN(N3010)-FIND("/",N3010,1))</f>
        <v>spaces</v>
      </c>
      <c r="S3010" s="10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2"/>
        <v>1.19756</v>
      </c>
      <c r="P3011" s="6">
        <f t="shared" ref="P3011:P3074" si="284">IF(E3011&gt;0, ROUNDDOWN(E3011/L3011, 2),0)</f>
        <v>233.89</v>
      </c>
      <c r="Q3011" t="str">
        <f t="shared" ref="Q3011:Q3074" si="285">LEFT(N3011,FIND("/",N3011,1)-1)</f>
        <v>theater</v>
      </c>
      <c r="R3011" t="str">
        <f t="shared" si="283"/>
        <v>spaces</v>
      </c>
      <c r="S3011" s="10">
        <f t="shared" ref="S3011:S3074" si="286">(J3011/86400)+25569+(-5/24)</f>
        <v>41939.361574074072</v>
      </c>
      <c r="T3011" s="11">
        <f t="shared" ref="T3011:T3074" si="287">IF(F3011="live", "", (I3011/86400)+25569+(-5/24))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4"/>
        <v>158</v>
      </c>
      <c r="Q3012" t="str">
        <f t="shared" si="285"/>
        <v>theater</v>
      </c>
      <c r="R3012" t="str">
        <f t="shared" si="283"/>
        <v>spaces</v>
      </c>
      <c r="S3012" s="10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3"/>
        <v>spaces</v>
      </c>
      <c r="S3013" s="10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4"/>
        <v>85.18</v>
      </c>
      <c r="Q3014" t="str">
        <f t="shared" si="285"/>
        <v>theater</v>
      </c>
      <c r="R3014" t="str">
        <f t="shared" si="283"/>
        <v>spaces</v>
      </c>
      <c r="S3014" s="10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4"/>
        <v>146.69</v>
      </c>
      <c r="Q3015" t="str">
        <f t="shared" si="285"/>
        <v>theater</v>
      </c>
      <c r="R3015" t="str">
        <f t="shared" si="283"/>
        <v>spaces</v>
      </c>
      <c r="S3015" s="10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4"/>
        <v>50.76</v>
      </c>
      <c r="Q3016" t="str">
        <f t="shared" si="285"/>
        <v>theater</v>
      </c>
      <c r="R3016" t="str">
        <f t="shared" si="283"/>
        <v>spaces</v>
      </c>
      <c r="S3016" s="10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3"/>
        <v>spaces</v>
      </c>
      <c r="S3017" s="10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4"/>
        <v>242.27</v>
      </c>
      <c r="Q3018" t="str">
        <f t="shared" si="285"/>
        <v>theater</v>
      </c>
      <c r="R3018" t="str">
        <f t="shared" si="283"/>
        <v>spaces</v>
      </c>
      <c r="S3018" s="10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4"/>
        <v>146.44</v>
      </c>
      <c r="Q3019" t="str">
        <f t="shared" si="285"/>
        <v>theater</v>
      </c>
      <c r="R3019" t="str">
        <f t="shared" si="283"/>
        <v>spaces</v>
      </c>
      <c r="S3019" s="10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4"/>
        <v>103.17</v>
      </c>
      <c r="Q3020" t="str">
        <f t="shared" si="285"/>
        <v>theater</v>
      </c>
      <c r="R3020" t="str">
        <f t="shared" si="283"/>
        <v>spaces</v>
      </c>
      <c r="S3020" s="10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4"/>
        <v>80.459999999999994</v>
      </c>
      <c r="Q3021" t="str">
        <f t="shared" si="285"/>
        <v>theater</v>
      </c>
      <c r="R3021" t="str">
        <f t="shared" si="283"/>
        <v>spaces</v>
      </c>
      <c r="S3021" s="10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4"/>
        <v>234.66</v>
      </c>
      <c r="Q3022" t="str">
        <f t="shared" si="285"/>
        <v>theater</v>
      </c>
      <c r="R3022" t="str">
        <f t="shared" si="283"/>
        <v>spaces</v>
      </c>
      <c r="S3022" s="10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4"/>
        <v>50.68</v>
      </c>
      <c r="Q3023" t="str">
        <f t="shared" si="285"/>
        <v>theater</v>
      </c>
      <c r="R3023" t="str">
        <f t="shared" si="283"/>
        <v>spaces</v>
      </c>
      <c r="S3023" s="10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4"/>
        <v>162.69999999999999</v>
      </c>
      <c r="Q3024" t="str">
        <f t="shared" si="285"/>
        <v>theater</v>
      </c>
      <c r="R3024" t="str">
        <f t="shared" si="283"/>
        <v>spaces</v>
      </c>
      <c r="S3024" s="10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4"/>
        <v>120.16</v>
      </c>
      <c r="Q3025" t="str">
        <f t="shared" si="285"/>
        <v>theater</v>
      </c>
      <c r="R3025" t="str">
        <f t="shared" si="283"/>
        <v>spaces</v>
      </c>
      <c r="S3025" s="10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4"/>
        <v>67.69</v>
      </c>
      <c r="Q3026" t="str">
        <f t="shared" si="285"/>
        <v>theater</v>
      </c>
      <c r="R3026" t="str">
        <f t="shared" si="283"/>
        <v>spaces</v>
      </c>
      <c r="S3026" s="10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4"/>
        <v>52.1</v>
      </c>
      <c r="Q3027" t="str">
        <f t="shared" si="285"/>
        <v>theater</v>
      </c>
      <c r="R3027" t="str">
        <f t="shared" si="283"/>
        <v>spaces</v>
      </c>
      <c r="S3027" s="10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3"/>
        <v>spaces</v>
      </c>
      <c r="S3028" s="10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4"/>
        <v>164.3</v>
      </c>
      <c r="Q3029" t="str">
        <f t="shared" si="285"/>
        <v>theater</v>
      </c>
      <c r="R3029" t="str">
        <f t="shared" si="283"/>
        <v>spaces</v>
      </c>
      <c r="S3029" s="10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4"/>
        <v>84.85</v>
      </c>
      <c r="Q3030" t="str">
        <f t="shared" si="285"/>
        <v>theater</v>
      </c>
      <c r="R3030" t="str">
        <f t="shared" si="283"/>
        <v>spaces</v>
      </c>
      <c r="S3030" s="10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4"/>
        <v>94.54</v>
      </c>
      <c r="Q3031" t="str">
        <f t="shared" si="285"/>
        <v>theater</v>
      </c>
      <c r="R3031" t="str">
        <f t="shared" si="283"/>
        <v>spaces</v>
      </c>
      <c r="S3031" s="10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4"/>
        <v>45.53</v>
      </c>
      <c r="Q3032" t="str">
        <f t="shared" si="285"/>
        <v>theater</v>
      </c>
      <c r="R3032" t="str">
        <f t="shared" si="283"/>
        <v>spaces</v>
      </c>
      <c r="S3032" s="10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4"/>
        <v>51.72</v>
      </c>
      <c r="Q3033" t="str">
        <f t="shared" si="285"/>
        <v>theater</v>
      </c>
      <c r="R3033" t="str">
        <f t="shared" si="283"/>
        <v>spaces</v>
      </c>
      <c r="S3033" s="10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4"/>
        <v>50.88</v>
      </c>
      <c r="Q3034" t="str">
        <f t="shared" si="285"/>
        <v>theater</v>
      </c>
      <c r="R3034" t="str">
        <f t="shared" si="283"/>
        <v>spaces</v>
      </c>
      <c r="S3034" s="10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4"/>
        <v>191.13</v>
      </c>
      <c r="Q3035" t="str">
        <f t="shared" si="285"/>
        <v>theater</v>
      </c>
      <c r="R3035" t="str">
        <f t="shared" si="283"/>
        <v>spaces</v>
      </c>
      <c r="S3035" s="10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4"/>
        <v>89.31</v>
      </c>
      <c r="Q3036" t="str">
        <f t="shared" si="285"/>
        <v>theater</v>
      </c>
      <c r="R3036" t="str">
        <f t="shared" si="283"/>
        <v>spaces</v>
      </c>
      <c r="S3036" s="10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4"/>
        <v>88.58</v>
      </c>
      <c r="Q3037" t="str">
        <f t="shared" si="285"/>
        <v>theater</v>
      </c>
      <c r="R3037" t="str">
        <f t="shared" si="283"/>
        <v>spaces</v>
      </c>
      <c r="S3037" s="10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4"/>
        <v>96.3</v>
      </c>
      <c r="Q3038" t="str">
        <f t="shared" si="285"/>
        <v>theater</v>
      </c>
      <c r="R3038" t="str">
        <f t="shared" si="283"/>
        <v>spaces</v>
      </c>
      <c r="S3038" s="10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4"/>
        <v>33.31</v>
      </c>
      <c r="Q3039" t="str">
        <f t="shared" si="285"/>
        <v>theater</v>
      </c>
      <c r="R3039" t="str">
        <f t="shared" si="283"/>
        <v>spaces</v>
      </c>
      <c r="S3039" s="10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4"/>
        <v>37.22</v>
      </c>
      <c r="Q3040" t="str">
        <f t="shared" si="285"/>
        <v>theater</v>
      </c>
      <c r="R3040" t="str">
        <f t="shared" si="283"/>
        <v>spaces</v>
      </c>
      <c r="S3040" s="10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4"/>
        <v>92.13</v>
      </c>
      <c r="Q3041" t="str">
        <f t="shared" si="285"/>
        <v>theater</v>
      </c>
      <c r="R3041" t="str">
        <f t="shared" si="283"/>
        <v>spaces</v>
      </c>
      <c r="S3041" s="10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4"/>
        <v>76.78</v>
      </c>
      <c r="Q3042" t="str">
        <f t="shared" si="285"/>
        <v>theater</v>
      </c>
      <c r="R3042" t="str">
        <f t="shared" si="283"/>
        <v>spaces</v>
      </c>
      <c r="S3042" s="10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4"/>
        <v>96.52</v>
      </c>
      <c r="Q3043" t="str">
        <f t="shared" si="285"/>
        <v>theater</v>
      </c>
      <c r="R3043" t="str">
        <f t="shared" si="283"/>
        <v>spaces</v>
      </c>
      <c r="S3043" s="10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4"/>
        <v>51.89</v>
      </c>
      <c r="Q3044" t="str">
        <f t="shared" si="285"/>
        <v>theater</v>
      </c>
      <c r="R3044" t="str">
        <f t="shared" si="283"/>
        <v>spaces</v>
      </c>
      <c r="S3044" s="10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4"/>
        <v>128.91</v>
      </c>
      <c r="Q3045" t="str">
        <f t="shared" si="285"/>
        <v>theater</v>
      </c>
      <c r="R3045" t="str">
        <f t="shared" si="283"/>
        <v>spaces</v>
      </c>
      <c r="S3045" s="10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4"/>
        <v>84.1</v>
      </c>
      <c r="Q3046" t="str">
        <f t="shared" si="285"/>
        <v>theater</v>
      </c>
      <c r="R3046" t="str">
        <f t="shared" si="283"/>
        <v>spaces</v>
      </c>
      <c r="S3046" s="10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4"/>
        <v>82.94</v>
      </c>
      <c r="Q3047" t="str">
        <f t="shared" si="285"/>
        <v>theater</v>
      </c>
      <c r="R3047" t="str">
        <f t="shared" si="283"/>
        <v>spaces</v>
      </c>
      <c r="S3047" s="10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4"/>
        <v>259.94</v>
      </c>
      <c r="Q3048" t="str">
        <f t="shared" si="285"/>
        <v>theater</v>
      </c>
      <c r="R3048" t="str">
        <f t="shared" si="283"/>
        <v>spaces</v>
      </c>
      <c r="S3048" s="10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4"/>
        <v>37.25</v>
      </c>
      <c r="Q3049" t="str">
        <f t="shared" si="285"/>
        <v>theater</v>
      </c>
      <c r="R3049" t="str">
        <f t="shared" si="283"/>
        <v>spaces</v>
      </c>
      <c r="S3049" s="10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4"/>
        <v>177.02</v>
      </c>
      <c r="Q3050" t="str">
        <f t="shared" si="285"/>
        <v>theater</v>
      </c>
      <c r="R3050" t="str">
        <f t="shared" si="283"/>
        <v>spaces</v>
      </c>
      <c r="S3050" s="10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4"/>
        <v>74.069999999999993</v>
      </c>
      <c r="Q3051" t="str">
        <f t="shared" si="285"/>
        <v>theater</v>
      </c>
      <c r="R3051" t="str">
        <f t="shared" si="283"/>
        <v>spaces</v>
      </c>
      <c r="S3051" s="10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4"/>
        <v>70.66</v>
      </c>
      <c r="Q3052" t="str">
        <f t="shared" si="285"/>
        <v>theater</v>
      </c>
      <c r="R3052" t="str">
        <f t="shared" si="283"/>
        <v>spaces</v>
      </c>
      <c r="S3052" s="10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4"/>
        <v>23.62</v>
      </c>
      <c r="Q3053" t="str">
        <f t="shared" si="285"/>
        <v>theater</v>
      </c>
      <c r="R3053" t="str">
        <f t="shared" si="283"/>
        <v>spaces</v>
      </c>
      <c r="S3053" s="10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4"/>
        <v>37.5</v>
      </c>
      <c r="Q3054" t="str">
        <f t="shared" si="285"/>
        <v>theater</v>
      </c>
      <c r="R3054" t="str">
        <f t="shared" si="283"/>
        <v>spaces</v>
      </c>
      <c r="S3054" s="10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4"/>
        <v>13.33</v>
      </c>
      <c r="Q3055" t="str">
        <f t="shared" si="285"/>
        <v>theater</v>
      </c>
      <c r="R3055" t="str">
        <f t="shared" si="283"/>
        <v>spaces</v>
      </c>
      <c r="S3055" s="10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>
        <f t="shared" si="284"/>
        <v>0</v>
      </c>
      <c r="Q3056" t="str">
        <f t="shared" si="285"/>
        <v>theater</v>
      </c>
      <c r="R3056" t="str">
        <f t="shared" si="283"/>
        <v>spaces</v>
      </c>
      <c r="S3056" s="10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3"/>
        <v>spaces</v>
      </c>
      <c r="S3057" s="10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>
        <f t="shared" si="284"/>
        <v>0</v>
      </c>
      <c r="Q3058" t="str">
        <f t="shared" si="285"/>
        <v>theater</v>
      </c>
      <c r="R3058" t="str">
        <f t="shared" si="283"/>
        <v>spaces</v>
      </c>
      <c r="S3058" s="10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>
        <f t="shared" si="284"/>
        <v>0</v>
      </c>
      <c r="Q3059" t="str">
        <f t="shared" si="285"/>
        <v>theater</v>
      </c>
      <c r="R3059" t="str">
        <f t="shared" si="283"/>
        <v>spaces</v>
      </c>
      <c r="S3059" s="10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3"/>
        <v>spaces</v>
      </c>
      <c r="S3060" s="10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3"/>
        <v>spaces</v>
      </c>
      <c r="S3061" s="10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4"/>
        <v>55.83</v>
      </c>
      <c r="Q3062" t="str">
        <f t="shared" si="285"/>
        <v>theater</v>
      </c>
      <c r="R3062" t="str">
        <f t="shared" si="283"/>
        <v>spaces</v>
      </c>
      <c r="S3062" s="10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>
        <f t="shared" si="284"/>
        <v>0</v>
      </c>
      <c r="Q3063" t="str">
        <f t="shared" si="285"/>
        <v>theater</v>
      </c>
      <c r="R3063" t="str">
        <f t="shared" si="283"/>
        <v>spaces</v>
      </c>
      <c r="S3063" s="10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4"/>
        <v>99.76</v>
      </c>
      <c r="Q3064" t="str">
        <f t="shared" si="285"/>
        <v>theater</v>
      </c>
      <c r="R3064" t="str">
        <f t="shared" si="283"/>
        <v>spaces</v>
      </c>
      <c r="S3064" s="10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4"/>
        <v>25.52</v>
      </c>
      <c r="Q3065" t="str">
        <f t="shared" si="285"/>
        <v>theater</v>
      </c>
      <c r="R3065" t="str">
        <f t="shared" si="283"/>
        <v>spaces</v>
      </c>
      <c r="S3065" s="10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4"/>
        <v>117.65</v>
      </c>
      <c r="Q3066" t="str">
        <f t="shared" si="285"/>
        <v>theater</v>
      </c>
      <c r="R3066" t="str">
        <f t="shared" si="283"/>
        <v>spaces</v>
      </c>
      <c r="S3066" s="10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3"/>
        <v>spaces</v>
      </c>
      <c r="S3067" s="10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4"/>
        <v>2796.66</v>
      </c>
      <c r="Q3068" t="str">
        <f t="shared" si="285"/>
        <v>theater</v>
      </c>
      <c r="R3068" t="str">
        <f t="shared" si="283"/>
        <v>spaces</v>
      </c>
      <c r="S3068" s="10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3"/>
        <v>spaces</v>
      </c>
      <c r="S3069" s="10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3"/>
        <v>spaces</v>
      </c>
      <c r="S3070" s="10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4"/>
        <v>20.14</v>
      </c>
      <c r="Q3071" t="str">
        <f t="shared" si="285"/>
        <v>theater</v>
      </c>
      <c r="R3071" t="str">
        <f t="shared" si="283"/>
        <v>spaces</v>
      </c>
      <c r="S3071" s="10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4"/>
        <v>20.87</v>
      </c>
      <c r="Q3072" t="str">
        <f t="shared" si="285"/>
        <v>theater</v>
      </c>
      <c r="R3072" t="str">
        <f t="shared" si="283"/>
        <v>spaces</v>
      </c>
      <c r="S3072" s="10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4"/>
        <v>61.3</v>
      </c>
      <c r="Q3073" t="str">
        <f t="shared" si="285"/>
        <v>theater</v>
      </c>
      <c r="R3073" t="str">
        <f t="shared" si="283"/>
        <v>spaces</v>
      </c>
      <c r="S3073" s="10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88">E3074/D3074</f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ref="R3074:R3137" si="289">RIGHT(N3074,LEN(N3074)-FIND("/",N3074,1))</f>
        <v>spaces</v>
      </c>
      <c r="S3074" s="10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8"/>
        <v>2.3035714285714285E-4</v>
      </c>
      <c r="P3075" s="6">
        <f t="shared" ref="P3075:P3138" si="290">IF(E3075&gt;0, ROUNDDOWN(E3075/L3075, 2),0)</f>
        <v>92.14</v>
      </c>
      <c r="Q3075" t="str">
        <f t="shared" ref="Q3075:Q3138" si="291">LEFT(N3075,FIND("/",N3075,1)-1)</f>
        <v>theater</v>
      </c>
      <c r="R3075" t="str">
        <f t="shared" si="289"/>
        <v>spaces</v>
      </c>
      <c r="S3075" s="10">
        <f t="shared" ref="S3075:S3138" si="292">(J3075/86400)+25569+(-5/24)</f>
        <v>42111.475694444445</v>
      </c>
      <c r="T3075" s="11">
        <f t="shared" ref="T3075:T3138" si="293">IF(F3075="live", "", (I3075/86400)+25569+(-5/24))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90"/>
        <v>7.33</v>
      </c>
      <c r="Q3076" t="str">
        <f t="shared" si="291"/>
        <v>theater</v>
      </c>
      <c r="R3076" t="str">
        <f t="shared" si="289"/>
        <v>spaces</v>
      </c>
      <c r="S3076" s="10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89"/>
        <v>spaces</v>
      </c>
      <c r="S3077" s="10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89"/>
        <v>spaces</v>
      </c>
      <c r="S3078" s="10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89"/>
        <v>spaces</v>
      </c>
      <c r="S3079" s="10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90"/>
        <v>23.66</v>
      </c>
      <c r="Q3080" t="str">
        <f t="shared" si="291"/>
        <v>theater</v>
      </c>
      <c r="R3080" t="str">
        <f t="shared" si="289"/>
        <v>spaces</v>
      </c>
      <c r="S3080" s="10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90"/>
        <v>415.77</v>
      </c>
      <c r="Q3081" t="str">
        <f t="shared" si="291"/>
        <v>theater</v>
      </c>
      <c r="R3081" t="str">
        <f t="shared" si="289"/>
        <v>spaces</v>
      </c>
      <c r="S3081" s="10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90"/>
        <v>53.71</v>
      </c>
      <c r="Q3082" t="str">
        <f t="shared" si="291"/>
        <v>theater</v>
      </c>
      <c r="R3082" t="str">
        <f t="shared" si="289"/>
        <v>spaces</v>
      </c>
      <c r="S3082" s="10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89"/>
        <v>spaces</v>
      </c>
      <c r="S3083" s="10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>
        <f t="shared" si="290"/>
        <v>0</v>
      </c>
      <c r="Q3084" t="str">
        <f t="shared" si="291"/>
        <v>theater</v>
      </c>
      <c r="R3084" t="str">
        <f t="shared" si="289"/>
        <v>spaces</v>
      </c>
      <c r="S3084" s="10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90"/>
        <v>18.66</v>
      </c>
      <c r="Q3085" t="str">
        <f t="shared" si="291"/>
        <v>theater</v>
      </c>
      <c r="R3085" t="str">
        <f t="shared" si="289"/>
        <v>spaces</v>
      </c>
      <c r="S3085" s="10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90"/>
        <v>78.33</v>
      </c>
      <c r="Q3086" t="str">
        <f t="shared" si="291"/>
        <v>theater</v>
      </c>
      <c r="R3086" t="str">
        <f t="shared" si="289"/>
        <v>spaces</v>
      </c>
      <c r="S3086" s="10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90"/>
        <v>67.77</v>
      </c>
      <c r="Q3087" t="str">
        <f t="shared" si="291"/>
        <v>theater</v>
      </c>
      <c r="R3087" t="str">
        <f t="shared" si="289"/>
        <v>spaces</v>
      </c>
      <c r="S3087" s="10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90"/>
        <v>16.66</v>
      </c>
      <c r="Q3088" t="str">
        <f t="shared" si="291"/>
        <v>theater</v>
      </c>
      <c r="R3088" t="str">
        <f t="shared" si="289"/>
        <v>spaces</v>
      </c>
      <c r="S3088" s="10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89"/>
        <v>spaces</v>
      </c>
      <c r="S3089" s="10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89"/>
        <v>spaces</v>
      </c>
      <c r="S3090" s="10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90"/>
        <v>130.08000000000001</v>
      </c>
      <c r="Q3091" t="str">
        <f t="shared" si="291"/>
        <v>theater</v>
      </c>
      <c r="R3091" t="str">
        <f t="shared" si="289"/>
        <v>spaces</v>
      </c>
      <c r="S3091" s="10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90"/>
        <v>1270.22</v>
      </c>
      <c r="Q3092" t="str">
        <f t="shared" si="291"/>
        <v>theater</v>
      </c>
      <c r="R3092" t="str">
        <f t="shared" si="289"/>
        <v>spaces</v>
      </c>
      <c r="S3092" s="10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90"/>
        <v>88.44</v>
      </c>
      <c r="Q3093" t="str">
        <f t="shared" si="291"/>
        <v>theater</v>
      </c>
      <c r="R3093" t="str">
        <f t="shared" si="289"/>
        <v>spaces</v>
      </c>
      <c r="S3093" s="10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90"/>
        <v>56.34</v>
      </c>
      <c r="Q3094" t="str">
        <f t="shared" si="291"/>
        <v>theater</v>
      </c>
      <c r="R3094" t="str">
        <f t="shared" si="289"/>
        <v>spaces</v>
      </c>
      <c r="S3094" s="10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90"/>
        <v>53.52</v>
      </c>
      <c r="Q3095" t="str">
        <f t="shared" si="291"/>
        <v>theater</v>
      </c>
      <c r="R3095" t="str">
        <f t="shared" si="289"/>
        <v>spaces</v>
      </c>
      <c r="S3095" s="10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89"/>
        <v>spaces</v>
      </c>
      <c r="S3096" s="10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89"/>
        <v>spaces</v>
      </c>
      <c r="S3097" s="10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90"/>
        <v>56.78</v>
      </c>
      <c r="Q3098" t="str">
        <f t="shared" si="291"/>
        <v>theater</v>
      </c>
      <c r="R3098" t="str">
        <f t="shared" si="289"/>
        <v>spaces</v>
      </c>
      <c r="S3098" s="10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90"/>
        <v>40.83</v>
      </c>
      <c r="Q3099" t="str">
        <f t="shared" si="291"/>
        <v>theater</v>
      </c>
      <c r="R3099" t="str">
        <f t="shared" si="289"/>
        <v>spaces</v>
      </c>
      <c r="S3099" s="10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90"/>
        <v>65.11</v>
      </c>
      <c r="Q3100" t="str">
        <f t="shared" si="291"/>
        <v>theater</v>
      </c>
      <c r="R3100" t="str">
        <f t="shared" si="289"/>
        <v>spaces</v>
      </c>
      <c r="S3100" s="10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89"/>
        <v>spaces</v>
      </c>
      <c r="S3101" s="10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90"/>
        <v>140.53</v>
      </c>
      <c r="Q3102" t="str">
        <f t="shared" si="291"/>
        <v>theater</v>
      </c>
      <c r="R3102" t="str">
        <f t="shared" si="289"/>
        <v>spaces</v>
      </c>
      <c r="S3102" s="10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90"/>
        <v>25</v>
      </c>
      <c r="Q3103" t="str">
        <f t="shared" si="291"/>
        <v>theater</v>
      </c>
      <c r="R3103" t="str">
        <f t="shared" si="289"/>
        <v>spaces</v>
      </c>
      <c r="S3103" s="10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90"/>
        <v>69.53</v>
      </c>
      <c r="Q3104" t="str">
        <f t="shared" si="291"/>
        <v>theater</v>
      </c>
      <c r="R3104" t="str">
        <f t="shared" si="289"/>
        <v>spaces</v>
      </c>
      <c r="S3104" s="10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89"/>
        <v>spaces</v>
      </c>
      <c r="S3105" s="10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89"/>
        <v>spaces</v>
      </c>
      <c r="S3106" s="10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90"/>
        <v>79.87</v>
      </c>
      <c r="Q3107" t="str">
        <f t="shared" si="291"/>
        <v>theater</v>
      </c>
      <c r="R3107" t="str">
        <f t="shared" si="289"/>
        <v>spaces</v>
      </c>
      <c r="S3107" s="10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89"/>
        <v>spaces</v>
      </c>
      <c r="S3108" s="10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90"/>
        <v>272.58</v>
      </c>
      <c r="Q3109" t="str">
        <f t="shared" si="291"/>
        <v>theater</v>
      </c>
      <c r="R3109" t="str">
        <f t="shared" si="289"/>
        <v>spaces</v>
      </c>
      <c r="S3109" s="10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89"/>
        <v>spaces</v>
      </c>
      <c r="S3110" s="10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90"/>
        <v>58.18</v>
      </c>
      <c r="Q3111" t="str">
        <f t="shared" si="291"/>
        <v>theater</v>
      </c>
      <c r="R3111" t="str">
        <f t="shared" si="289"/>
        <v>spaces</v>
      </c>
      <c r="S3111" s="10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89"/>
        <v>spaces</v>
      </c>
      <c r="S3112" s="10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90"/>
        <v>70.099999999999994</v>
      </c>
      <c r="Q3113" t="str">
        <f t="shared" si="291"/>
        <v>theater</v>
      </c>
      <c r="R3113" t="str">
        <f t="shared" si="289"/>
        <v>spaces</v>
      </c>
      <c r="S3113" s="10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90"/>
        <v>57.88</v>
      </c>
      <c r="Q3114" t="str">
        <f t="shared" si="291"/>
        <v>theater</v>
      </c>
      <c r="R3114" t="str">
        <f t="shared" si="289"/>
        <v>spaces</v>
      </c>
      <c r="S3114" s="10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90"/>
        <v>125.27</v>
      </c>
      <c r="Q3115" t="str">
        <f t="shared" si="291"/>
        <v>theater</v>
      </c>
      <c r="R3115" t="str">
        <f t="shared" si="289"/>
        <v>spaces</v>
      </c>
      <c r="S3115" s="10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>
        <f t="shared" si="290"/>
        <v>0</v>
      </c>
      <c r="Q3116" t="str">
        <f t="shared" si="291"/>
        <v>theater</v>
      </c>
      <c r="R3116" t="str">
        <f t="shared" si="289"/>
        <v>spaces</v>
      </c>
      <c r="S3116" s="10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90"/>
        <v>300</v>
      </c>
      <c r="Q3117" t="str">
        <f t="shared" si="291"/>
        <v>theater</v>
      </c>
      <c r="R3117" t="str">
        <f t="shared" si="289"/>
        <v>spaces</v>
      </c>
      <c r="S3117" s="10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89"/>
        <v>spaces</v>
      </c>
      <c r="S3118" s="10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90"/>
        <v>1</v>
      </c>
      <c r="Q3119" t="str">
        <f t="shared" si="291"/>
        <v>theater</v>
      </c>
      <c r="R3119" t="str">
        <f t="shared" si="289"/>
        <v>spaces</v>
      </c>
      <c r="S3119" s="10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89"/>
        <v>spaces</v>
      </c>
      <c r="S3120" s="10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89"/>
        <v>spaces</v>
      </c>
      <c r="S3121" s="10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89"/>
        <v>spaces</v>
      </c>
      <c r="S3122" s="10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89"/>
        <v>spaces</v>
      </c>
      <c r="S3123" s="10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89"/>
        <v>spaces</v>
      </c>
      <c r="S3124" s="10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90"/>
        <v>244.8</v>
      </c>
      <c r="Q3125" t="str">
        <f t="shared" si="291"/>
        <v>theater</v>
      </c>
      <c r="R3125" t="str">
        <f t="shared" si="289"/>
        <v>spaces</v>
      </c>
      <c r="S3125" s="10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89"/>
        <v>spaces</v>
      </c>
      <c r="S3126" s="10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>
        <f t="shared" si="290"/>
        <v>0</v>
      </c>
      <c r="Q3127" t="str">
        <f t="shared" si="291"/>
        <v>theater</v>
      </c>
      <c r="R3127" t="str">
        <f t="shared" si="289"/>
        <v>spaces</v>
      </c>
      <c r="S3127" s="10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90"/>
        <v>61.17</v>
      </c>
      <c r="Q3128" t="str">
        <f t="shared" si="291"/>
        <v>theater</v>
      </c>
      <c r="R3128" t="str">
        <f t="shared" si="289"/>
        <v>spaces</v>
      </c>
      <c r="S3128" s="10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>
        <f t="shared" si="290"/>
        <v>0</v>
      </c>
      <c r="Q3129" t="str">
        <f t="shared" si="291"/>
        <v>theater</v>
      </c>
      <c r="R3129" t="str">
        <f t="shared" si="289"/>
        <v>spaces</v>
      </c>
      <c r="S3129" s="10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90"/>
        <v>139.22999999999999</v>
      </c>
      <c r="Q3130" t="str">
        <f t="shared" si="291"/>
        <v>theater</v>
      </c>
      <c r="R3130" t="str">
        <f t="shared" si="289"/>
        <v>plays</v>
      </c>
      <c r="S3130" s="10">
        <f t="shared" si="292"/>
        <v>42780.617372685178</v>
      </c>
      <c r="T3130" s="11" t="str">
        <f t="shared" si="293"/>
        <v/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89"/>
        <v>plays</v>
      </c>
      <c r="S3131" s="10">
        <f t="shared" si="292"/>
        <v>42803.634479166663</v>
      </c>
      <c r="T3131" s="11" t="str">
        <f t="shared" si="293"/>
        <v/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89"/>
        <v>plays</v>
      </c>
      <c r="S3132" s="10">
        <f t="shared" si="292"/>
        <v>42808.431898148141</v>
      </c>
      <c r="T3132" s="11" t="str">
        <f t="shared" si="293"/>
        <v/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89"/>
        <v>plays</v>
      </c>
      <c r="S3133" s="10">
        <f t="shared" si="292"/>
        <v>42803.370891203704</v>
      </c>
      <c r="T3133" s="11" t="str">
        <f t="shared" si="293"/>
        <v/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89"/>
        <v>plays</v>
      </c>
      <c r="S3134" s="10">
        <f t="shared" si="292"/>
        <v>42786.141898148147</v>
      </c>
      <c r="T3134" s="11" t="str">
        <f t="shared" si="293"/>
        <v/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90"/>
        <v>33.75</v>
      </c>
      <c r="Q3135" t="str">
        <f t="shared" si="291"/>
        <v>theater</v>
      </c>
      <c r="R3135" t="str">
        <f t="shared" si="289"/>
        <v>plays</v>
      </c>
      <c r="S3135" s="10">
        <f t="shared" si="292"/>
        <v>42788.356874999998</v>
      </c>
      <c r="T3135" s="11" t="str">
        <f t="shared" si="293"/>
        <v/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89"/>
        <v>plays</v>
      </c>
      <c r="S3136" s="10">
        <f t="shared" si="292"/>
        <v>42800.511793981474</v>
      </c>
      <c r="T3136" s="11" t="str">
        <f t="shared" si="293"/>
        <v/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90"/>
        <v>23.14</v>
      </c>
      <c r="Q3137" t="str">
        <f t="shared" si="291"/>
        <v>theater</v>
      </c>
      <c r="R3137" t="str">
        <f t="shared" si="289"/>
        <v>plays</v>
      </c>
      <c r="S3137" s="10">
        <f t="shared" si="292"/>
        <v>42806.943530092591</v>
      </c>
      <c r="T3137" s="11" t="str">
        <f t="shared" si="293"/>
        <v/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94">E3138/D3138</f>
        <v>1.278</v>
      </c>
      <c r="P3138" s="6">
        <f t="shared" si="290"/>
        <v>29.04</v>
      </c>
      <c r="Q3138" t="str">
        <f t="shared" si="291"/>
        <v>theater</v>
      </c>
      <c r="R3138" t="str">
        <f t="shared" ref="R3138:R3201" si="295">RIGHT(N3138,LEN(N3138)-FIND("/",N3138,1))</f>
        <v>plays</v>
      </c>
      <c r="S3138" s="10">
        <f t="shared" si="292"/>
        <v>42789.25409722222</v>
      </c>
      <c r="T3138" s="11" t="str">
        <f t="shared" si="293"/>
        <v/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4"/>
        <v>3.3333333333333333E-2</v>
      </c>
      <c r="P3139" s="6">
        <f t="shared" ref="P3139:P3202" si="296">IF(E3139&gt;0, ROUNDDOWN(E3139/L3139, 2),0)</f>
        <v>50</v>
      </c>
      <c r="Q3139" t="str">
        <f t="shared" ref="Q3139:Q3202" si="297">LEFT(N3139,FIND("/",N3139,1)-1)</f>
        <v>theater</v>
      </c>
      <c r="R3139" t="str">
        <f t="shared" si="295"/>
        <v>plays</v>
      </c>
      <c r="S3139" s="10">
        <f t="shared" ref="S3139:S3202" si="298">(J3139/86400)+25569+(-5/24)</f>
        <v>42807.676724537036</v>
      </c>
      <c r="T3139" s="11" t="str">
        <f t="shared" ref="T3139:T3202" si="299">IF(F3139="live", "", (I3139/86400)+25569+(-5/24))</f>
        <v/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>
        <f t="shared" si="296"/>
        <v>0</v>
      </c>
      <c r="Q3140" t="str">
        <f t="shared" si="297"/>
        <v>theater</v>
      </c>
      <c r="R3140" t="str">
        <f t="shared" si="295"/>
        <v>plays</v>
      </c>
      <c r="S3140" s="10">
        <f t="shared" si="298"/>
        <v>42809.437581018516</v>
      </c>
      <c r="T3140" s="11" t="str">
        <f t="shared" si="299"/>
        <v/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5"/>
        <v>plays</v>
      </c>
      <c r="S3141" s="10">
        <f t="shared" si="298"/>
        <v>42785.062037037038</v>
      </c>
      <c r="T3141" s="11" t="str">
        <f t="shared" si="299"/>
        <v/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5"/>
        <v>plays</v>
      </c>
      <c r="S3142" s="10">
        <f t="shared" si="298"/>
        <v>42802.510451388887</v>
      </c>
      <c r="T3142" s="11" t="str">
        <f t="shared" si="299"/>
        <v/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5"/>
        <v>plays</v>
      </c>
      <c r="S3143" s="10">
        <f t="shared" si="298"/>
        <v>42800.544999999998</v>
      </c>
      <c r="T3143" s="11" t="str">
        <f t="shared" si="299"/>
        <v/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5"/>
        <v>plays</v>
      </c>
      <c r="S3144" s="10">
        <f t="shared" si="298"/>
        <v>42783.304849537039</v>
      </c>
      <c r="T3144" s="11" t="str">
        <f t="shared" si="299"/>
        <v/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>
        <f t="shared" si="296"/>
        <v>0</v>
      </c>
      <c r="Q3145" t="str">
        <f t="shared" si="297"/>
        <v>theater</v>
      </c>
      <c r="R3145" t="str">
        <f t="shared" si="295"/>
        <v>plays</v>
      </c>
      <c r="S3145" s="10">
        <f t="shared" si="298"/>
        <v>42808.149953703702</v>
      </c>
      <c r="T3145" s="11" t="str">
        <f t="shared" si="299"/>
        <v/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6"/>
        <v>251.33</v>
      </c>
      <c r="Q3146" t="str">
        <f t="shared" si="297"/>
        <v>theater</v>
      </c>
      <c r="R3146" t="str">
        <f t="shared" si="295"/>
        <v>plays</v>
      </c>
      <c r="S3146" s="10">
        <f t="shared" si="298"/>
        <v>42796.329942129632</v>
      </c>
      <c r="T3146" s="11" t="str">
        <f t="shared" si="299"/>
        <v/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>
        <f t="shared" si="296"/>
        <v>0</v>
      </c>
      <c r="Q3147" t="str">
        <f t="shared" si="297"/>
        <v>theater</v>
      </c>
      <c r="R3147" t="str">
        <f t="shared" si="295"/>
        <v>plays</v>
      </c>
      <c r="S3147" s="10">
        <f t="shared" si="298"/>
        <v>42761.832569444443</v>
      </c>
      <c r="T3147" s="11" t="str">
        <f t="shared" si="299"/>
        <v/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6"/>
        <v>437.5</v>
      </c>
      <c r="Q3148" t="str">
        <f t="shared" si="297"/>
        <v>theater</v>
      </c>
      <c r="R3148" t="str">
        <f t="shared" si="295"/>
        <v>plays</v>
      </c>
      <c r="S3148" s="10">
        <f t="shared" si="298"/>
        <v>42796.474143518521</v>
      </c>
      <c r="T3148" s="11" t="str">
        <f t="shared" si="299"/>
        <v/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6"/>
        <v>110.35</v>
      </c>
      <c r="Q3149" t="str">
        <f t="shared" si="297"/>
        <v>theater</v>
      </c>
      <c r="R3149" t="str">
        <f t="shared" si="295"/>
        <v>plays</v>
      </c>
      <c r="S3149" s="10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6"/>
        <v>41.42</v>
      </c>
      <c r="Q3150" t="str">
        <f t="shared" si="297"/>
        <v>theater</v>
      </c>
      <c r="R3150" t="str">
        <f t="shared" si="295"/>
        <v>plays</v>
      </c>
      <c r="S3150" s="10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6"/>
        <v>52</v>
      </c>
      <c r="Q3151" t="str">
        <f t="shared" si="297"/>
        <v>theater</v>
      </c>
      <c r="R3151" t="str">
        <f t="shared" si="295"/>
        <v>plays</v>
      </c>
      <c r="S3151" s="10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6"/>
        <v>33.99</v>
      </c>
      <c r="Q3152" t="str">
        <f t="shared" si="297"/>
        <v>theater</v>
      </c>
      <c r="R3152" t="str">
        <f t="shared" si="295"/>
        <v>plays</v>
      </c>
      <c r="S3152" s="10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6"/>
        <v>103.35</v>
      </c>
      <c r="Q3153" t="str">
        <f t="shared" si="297"/>
        <v>theater</v>
      </c>
      <c r="R3153" t="str">
        <f t="shared" si="295"/>
        <v>plays</v>
      </c>
      <c r="S3153" s="10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6"/>
        <v>34.79</v>
      </c>
      <c r="Q3154" t="str">
        <f t="shared" si="297"/>
        <v>theater</v>
      </c>
      <c r="R3154" t="str">
        <f t="shared" si="295"/>
        <v>plays</v>
      </c>
      <c r="S3154" s="10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6"/>
        <v>41.77</v>
      </c>
      <c r="Q3155" t="str">
        <f t="shared" si="297"/>
        <v>theater</v>
      </c>
      <c r="R3155" t="str">
        <f t="shared" si="295"/>
        <v>plays</v>
      </c>
      <c r="S3155" s="10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6"/>
        <v>64.260000000000005</v>
      </c>
      <c r="Q3156" t="str">
        <f t="shared" si="297"/>
        <v>theater</v>
      </c>
      <c r="R3156" t="str">
        <f t="shared" si="295"/>
        <v>plays</v>
      </c>
      <c r="S3156" s="10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6"/>
        <v>31.2</v>
      </c>
      <c r="Q3157" t="str">
        <f t="shared" si="297"/>
        <v>theater</v>
      </c>
      <c r="R3157" t="str">
        <f t="shared" si="295"/>
        <v>plays</v>
      </c>
      <c r="S3157" s="10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6"/>
        <v>62.92</v>
      </c>
      <c r="Q3158" t="str">
        <f t="shared" si="297"/>
        <v>theater</v>
      </c>
      <c r="R3158" t="str">
        <f t="shared" si="295"/>
        <v>plays</v>
      </c>
      <c r="S3158" s="10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6"/>
        <v>98.53</v>
      </c>
      <c r="Q3159" t="str">
        <f t="shared" si="297"/>
        <v>theater</v>
      </c>
      <c r="R3159" t="str">
        <f t="shared" si="295"/>
        <v>plays</v>
      </c>
      <c r="S3159" s="10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6"/>
        <v>82.6</v>
      </c>
      <c r="Q3160" t="str">
        <f t="shared" si="297"/>
        <v>theater</v>
      </c>
      <c r="R3160" t="str">
        <f t="shared" si="295"/>
        <v>plays</v>
      </c>
      <c r="S3160" s="10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6"/>
        <v>38.5</v>
      </c>
      <c r="Q3161" t="str">
        <f t="shared" si="297"/>
        <v>theater</v>
      </c>
      <c r="R3161" t="str">
        <f t="shared" si="295"/>
        <v>plays</v>
      </c>
      <c r="S3161" s="10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6"/>
        <v>80.150000000000006</v>
      </c>
      <c r="Q3162" t="str">
        <f t="shared" si="297"/>
        <v>theater</v>
      </c>
      <c r="R3162" t="str">
        <f t="shared" si="295"/>
        <v>plays</v>
      </c>
      <c r="S3162" s="10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6"/>
        <v>28.4</v>
      </c>
      <c r="Q3163" t="str">
        <f t="shared" si="297"/>
        <v>theater</v>
      </c>
      <c r="R3163" t="str">
        <f t="shared" si="295"/>
        <v>plays</v>
      </c>
      <c r="S3163" s="10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6"/>
        <v>80.73</v>
      </c>
      <c r="Q3164" t="str">
        <f t="shared" si="297"/>
        <v>theater</v>
      </c>
      <c r="R3164" t="str">
        <f t="shared" si="295"/>
        <v>plays</v>
      </c>
      <c r="S3164" s="10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6"/>
        <v>200.69</v>
      </c>
      <c r="Q3165" t="str">
        <f t="shared" si="297"/>
        <v>theater</v>
      </c>
      <c r="R3165" t="str">
        <f t="shared" si="295"/>
        <v>plays</v>
      </c>
      <c r="S3165" s="10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6"/>
        <v>37.590000000000003</v>
      </c>
      <c r="Q3166" t="str">
        <f t="shared" si="297"/>
        <v>theater</v>
      </c>
      <c r="R3166" t="str">
        <f t="shared" si="295"/>
        <v>plays</v>
      </c>
      <c r="S3166" s="10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6"/>
        <v>58.09</v>
      </c>
      <c r="Q3167" t="str">
        <f t="shared" si="297"/>
        <v>theater</v>
      </c>
      <c r="R3167" t="str">
        <f t="shared" si="295"/>
        <v>plays</v>
      </c>
      <c r="S3167" s="10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6"/>
        <v>60.3</v>
      </c>
      <c r="Q3168" t="str">
        <f t="shared" si="297"/>
        <v>theater</v>
      </c>
      <c r="R3168" t="str">
        <f t="shared" si="295"/>
        <v>plays</v>
      </c>
      <c r="S3168" s="10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6"/>
        <v>63.36</v>
      </c>
      <c r="Q3169" t="str">
        <f t="shared" si="297"/>
        <v>theater</v>
      </c>
      <c r="R3169" t="str">
        <f t="shared" si="295"/>
        <v>plays</v>
      </c>
      <c r="S3169" s="10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6"/>
        <v>50.9</v>
      </c>
      <c r="Q3170" t="str">
        <f t="shared" si="297"/>
        <v>theater</v>
      </c>
      <c r="R3170" t="str">
        <f t="shared" si="295"/>
        <v>plays</v>
      </c>
      <c r="S3170" s="10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5"/>
        <v>plays</v>
      </c>
      <c r="S3171" s="10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6"/>
        <v>31.61</v>
      </c>
      <c r="Q3172" t="str">
        <f t="shared" si="297"/>
        <v>theater</v>
      </c>
      <c r="R3172" t="str">
        <f t="shared" si="295"/>
        <v>plays</v>
      </c>
      <c r="S3172" s="10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6"/>
        <v>65.099999999999994</v>
      </c>
      <c r="Q3173" t="str">
        <f t="shared" si="297"/>
        <v>theater</v>
      </c>
      <c r="R3173" t="str">
        <f t="shared" si="295"/>
        <v>plays</v>
      </c>
      <c r="S3173" s="10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6"/>
        <v>79.31</v>
      </c>
      <c r="Q3174" t="str">
        <f t="shared" si="297"/>
        <v>theater</v>
      </c>
      <c r="R3174" t="str">
        <f t="shared" si="295"/>
        <v>plays</v>
      </c>
      <c r="S3174" s="10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6"/>
        <v>139.18</v>
      </c>
      <c r="Q3175" t="str">
        <f t="shared" si="297"/>
        <v>theater</v>
      </c>
      <c r="R3175" t="str">
        <f t="shared" si="295"/>
        <v>plays</v>
      </c>
      <c r="S3175" s="10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6"/>
        <v>131.91</v>
      </c>
      <c r="Q3176" t="str">
        <f t="shared" si="297"/>
        <v>theater</v>
      </c>
      <c r="R3176" t="str">
        <f t="shared" si="295"/>
        <v>plays</v>
      </c>
      <c r="S3176" s="10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5"/>
        <v>plays</v>
      </c>
      <c r="S3177" s="10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6"/>
        <v>39.67</v>
      </c>
      <c r="Q3178" t="str">
        <f t="shared" si="297"/>
        <v>theater</v>
      </c>
      <c r="R3178" t="str">
        <f t="shared" si="295"/>
        <v>plays</v>
      </c>
      <c r="S3178" s="10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6"/>
        <v>57.54</v>
      </c>
      <c r="Q3179" t="str">
        <f t="shared" si="297"/>
        <v>theater</v>
      </c>
      <c r="R3179" t="str">
        <f t="shared" si="295"/>
        <v>plays</v>
      </c>
      <c r="S3179" s="10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6"/>
        <v>33.020000000000003</v>
      </c>
      <c r="Q3180" t="str">
        <f t="shared" si="297"/>
        <v>theater</v>
      </c>
      <c r="R3180" t="str">
        <f t="shared" si="295"/>
        <v>plays</v>
      </c>
      <c r="S3180" s="10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6"/>
        <v>77.33</v>
      </c>
      <c r="Q3181" t="str">
        <f t="shared" si="297"/>
        <v>theater</v>
      </c>
      <c r="R3181" t="str">
        <f t="shared" si="295"/>
        <v>plays</v>
      </c>
      <c r="S3181" s="10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6"/>
        <v>31.93</v>
      </c>
      <c r="Q3182" t="str">
        <f t="shared" si="297"/>
        <v>theater</v>
      </c>
      <c r="R3182" t="str">
        <f t="shared" si="295"/>
        <v>plays</v>
      </c>
      <c r="S3182" s="10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6"/>
        <v>36.33</v>
      </c>
      <c r="Q3183" t="str">
        <f t="shared" si="297"/>
        <v>theater</v>
      </c>
      <c r="R3183" t="str">
        <f t="shared" si="295"/>
        <v>plays</v>
      </c>
      <c r="S3183" s="10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6"/>
        <v>46.76</v>
      </c>
      <c r="Q3184" t="str">
        <f t="shared" si="297"/>
        <v>theater</v>
      </c>
      <c r="R3184" t="str">
        <f t="shared" si="295"/>
        <v>plays</v>
      </c>
      <c r="S3184" s="10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6"/>
        <v>40.07</v>
      </c>
      <c r="Q3185" t="str">
        <f t="shared" si="297"/>
        <v>theater</v>
      </c>
      <c r="R3185" t="str">
        <f t="shared" si="295"/>
        <v>plays</v>
      </c>
      <c r="S3185" s="10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6"/>
        <v>100.21</v>
      </c>
      <c r="Q3186" t="str">
        <f t="shared" si="297"/>
        <v>theater</v>
      </c>
      <c r="R3186" t="str">
        <f t="shared" si="295"/>
        <v>plays</v>
      </c>
      <c r="S3186" s="10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6"/>
        <v>41.66</v>
      </c>
      <c r="Q3187" t="str">
        <f t="shared" si="297"/>
        <v>theater</v>
      </c>
      <c r="R3187" t="str">
        <f t="shared" si="295"/>
        <v>plays</v>
      </c>
      <c r="S3187" s="10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6"/>
        <v>46.71</v>
      </c>
      <c r="Q3188" t="str">
        <f t="shared" si="297"/>
        <v>theater</v>
      </c>
      <c r="R3188" t="str">
        <f t="shared" si="295"/>
        <v>plays</v>
      </c>
      <c r="S3188" s="10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6"/>
        <v>71.489999999999995</v>
      </c>
      <c r="Q3189" t="str">
        <f t="shared" si="297"/>
        <v>theater</v>
      </c>
      <c r="R3189" t="str">
        <f t="shared" si="295"/>
        <v>plays</v>
      </c>
      <c r="S3189" s="10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6"/>
        <v>14.44</v>
      </c>
      <c r="Q3190" t="str">
        <f t="shared" si="297"/>
        <v>theater</v>
      </c>
      <c r="R3190" t="str">
        <f t="shared" si="295"/>
        <v>musical</v>
      </c>
      <c r="S3190" s="10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6"/>
        <v>356.84</v>
      </c>
      <c r="Q3191" t="str">
        <f t="shared" si="297"/>
        <v>theater</v>
      </c>
      <c r="R3191" t="str">
        <f t="shared" si="295"/>
        <v>musical</v>
      </c>
      <c r="S3191" s="10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>
        <f t="shared" si="296"/>
        <v>0</v>
      </c>
      <c r="Q3192" t="str">
        <f t="shared" si="297"/>
        <v>theater</v>
      </c>
      <c r="R3192" t="str">
        <f t="shared" si="295"/>
        <v>musical</v>
      </c>
      <c r="S3192" s="10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5"/>
        <v>musical</v>
      </c>
      <c r="S3193" s="10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5"/>
        <v>musical</v>
      </c>
      <c r="S3194" s="10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6"/>
        <v>24.45</v>
      </c>
      <c r="Q3195" t="str">
        <f t="shared" si="297"/>
        <v>theater</v>
      </c>
      <c r="R3195" t="str">
        <f t="shared" si="295"/>
        <v>musical</v>
      </c>
      <c r="S3195" s="10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>
        <f t="shared" si="296"/>
        <v>0</v>
      </c>
      <c r="Q3196" t="str">
        <f t="shared" si="297"/>
        <v>theater</v>
      </c>
      <c r="R3196" t="str">
        <f t="shared" si="295"/>
        <v>musical</v>
      </c>
      <c r="S3196" s="10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6"/>
        <v>53.07</v>
      </c>
      <c r="Q3197" t="str">
        <f t="shared" si="297"/>
        <v>theater</v>
      </c>
      <c r="R3197" t="str">
        <f t="shared" si="295"/>
        <v>musical</v>
      </c>
      <c r="S3197" s="10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5"/>
        <v>musical</v>
      </c>
      <c r="S3198" s="10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5"/>
        <v>musical</v>
      </c>
      <c r="S3199" s="10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6"/>
        <v>36.659999999999997</v>
      </c>
      <c r="Q3200" t="str">
        <f t="shared" si="297"/>
        <v>theater</v>
      </c>
      <c r="R3200" t="str">
        <f t="shared" si="295"/>
        <v>musical</v>
      </c>
      <c r="S3200" s="10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6"/>
        <v>49.2</v>
      </c>
      <c r="Q3201" t="str">
        <f t="shared" si="297"/>
        <v>theater</v>
      </c>
      <c r="R3201" t="str">
        <f t="shared" si="295"/>
        <v>musical</v>
      </c>
      <c r="S3201" s="10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0">E3202/D3202</f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ref="R3202:R3265" si="301">RIGHT(N3202,LEN(N3202)-FIND("/",N3202,1))</f>
        <v>musical</v>
      </c>
      <c r="S3202" s="10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0"/>
        <v>1.2500000000000001E-2</v>
      </c>
      <c r="P3203" s="6">
        <f t="shared" ref="P3203:P3266" si="302">IF(E3203&gt;0, ROUNDDOWN(E3203/L3203, 2),0)</f>
        <v>12.5</v>
      </c>
      <c r="Q3203" t="str">
        <f t="shared" ref="Q3203:Q3266" si="303">LEFT(N3203,FIND("/",N3203,1)-1)</f>
        <v>theater</v>
      </c>
      <c r="R3203" t="str">
        <f t="shared" si="301"/>
        <v>musical</v>
      </c>
      <c r="S3203" s="10">
        <f t="shared" ref="S3203:S3266" si="304">(J3203/86400)+25569+(-5/24)</f>
        <v>41861.558761574073</v>
      </c>
      <c r="T3203" s="11">
        <f t="shared" ref="T3203:T3266" si="305">IF(F3203="live", "", (I3203/86400)+25569+(-5/24))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1"/>
        <v>musical</v>
      </c>
      <c r="S3204" s="10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2"/>
        <v>41.66</v>
      </c>
      <c r="Q3205" t="str">
        <f t="shared" si="303"/>
        <v>theater</v>
      </c>
      <c r="R3205" t="str">
        <f t="shared" si="301"/>
        <v>musical</v>
      </c>
      <c r="S3205" s="10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>
        <f t="shared" si="302"/>
        <v>0</v>
      </c>
      <c r="Q3206" t="str">
        <f t="shared" si="303"/>
        <v>theater</v>
      </c>
      <c r="R3206" t="str">
        <f t="shared" si="301"/>
        <v>musical</v>
      </c>
      <c r="S3206" s="10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1"/>
        <v>musical</v>
      </c>
      <c r="S3207" s="10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>
        <f t="shared" si="302"/>
        <v>0</v>
      </c>
      <c r="Q3208" t="str">
        <f t="shared" si="303"/>
        <v>theater</v>
      </c>
      <c r="R3208" t="str">
        <f t="shared" si="301"/>
        <v>musical</v>
      </c>
      <c r="S3208" s="10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2"/>
        <v>70.83</v>
      </c>
      <c r="Q3209" t="str">
        <f t="shared" si="303"/>
        <v>theater</v>
      </c>
      <c r="R3209" t="str">
        <f t="shared" si="301"/>
        <v>musical</v>
      </c>
      <c r="S3209" s="10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2"/>
        <v>63.1</v>
      </c>
      <c r="Q3210" t="str">
        <f t="shared" si="303"/>
        <v>theater</v>
      </c>
      <c r="R3210" t="str">
        <f t="shared" si="301"/>
        <v>plays</v>
      </c>
      <c r="S3210" s="10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2"/>
        <v>50.15</v>
      </c>
      <c r="Q3211" t="str">
        <f t="shared" si="303"/>
        <v>theater</v>
      </c>
      <c r="R3211" t="str">
        <f t="shared" si="301"/>
        <v>plays</v>
      </c>
      <c r="S3211" s="10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2"/>
        <v>62.88</v>
      </c>
      <c r="Q3212" t="str">
        <f t="shared" si="303"/>
        <v>theater</v>
      </c>
      <c r="R3212" t="str">
        <f t="shared" si="301"/>
        <v>plays</v>
      </c>
      <c r="S3212" s="10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2"/>
        <v>85.53</v>
      </c>
      <c r="Q3213" t="str">
        <f t="shared" si="303"/>
        <v>theater</v>
      </c>
      <c r="R3213" t="str">
        <f t="shared" si="301"/>
        <v>plays</v>
      </c>
      <c r="S3213" s="10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2"/>
        <v>53.72</v>
      </c>
      <c r="Q3214" t="str">
        <f t="shared" si="303"/>
        <v>theater</v>
      </c>
      <c r="R3214" t="str">
        <f t="shared" si="301"/>
        <v>plays</v>
      </c>
      <c r="S3214" s="10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2"/>
        <v>127.8</v>
      </c>
      <c r="Q3215" t="str">
        <f t="shared" si="303"/>
        <v>theater</v>
      </c>
      <c r="R3215" t="str">
        <f t="shared" si="301"/>
        <v>plays</v>
      </c>
      <c r="S3215" s="10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2"/>
        <v>106.57</v>
      </c>
      <c r="Q3216" t="str">
        <f t="shared" si="303"/>
        <v>theater</v>
      </c>
      <c r="R3216" t="str">
        <f t="shared" si="301"/>
        <v>plays</v>
      </c>
      <c r="S3216" s="10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2"/>
        <v>262.11</v>
      </c>
      <c r="Q3217" t="str">
        <f t="shared" si="303"/>
        <v>theater</v>
      </c>
      <c r="R3217" t="str">
        <f t="shared" si="301"/>
        <v>plays</v>
      </c>
      <c r="S3217" s="10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2"/>
        <v>57.17</v>
      </c>
      <c r="Q3218" t="str">
        <f t="shared" si="303"/>
        <v>theater</v>
      </c>
      <c r="R3218" t="str">
        <f t="shared" si="301"/>
        <v>plays</v>
      </c>
      <c r="S3218" s="10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2"/>
        <v>50.2</v>
      </c>
      <c r="Q3219" t="str">
        <f t="shared" si="303"/>
        <v>theater</v>
      </c>
      <c r="R3219" t="str">
        <f t="shared" si="301"/>
        <v>plays</v>
      </c>
      <c r="S3219" s="10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2"/>
        <v>66.58</v>
      </c>
      <c r="Q3220" t="str">
        <f t="shared" si="303"/>
        <v>theater</v>
      </c>
      <c r="R3220" t="str">
        <f t="shared" si="301"/>
        <v>plays</v>
      </c>
      <c r="S3220" s="10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2"/>
        <v>168.25</v>
      </c>
      <c r="Q3221" t="str">
        <f t="shared" si="303"/>
        <v>theater</v>
      </c>
      <c r="R3221" t="str">
        <f t="shared" si="301"/>
        <v>plays</v>
      </c>
      <c r="S3221" s="10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2"/>
        <v>256.37</v>
      </c>
      <c r="Q3222" t="str">
        <f t="shared" si="303"/>
        <v>theater</v>
      </c>
      <c r="R3222" t="str">
        <f t="shared" si="301"/>
        <v>plays</v>
      </c>
      <c r="S3222" s="10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2"/>
        <v>36.61</v>
      </c>
      <c r="Q3223" t="str">
        <f t="shared" si="303"/>
        <v>theater</v>
      </c>
      <c r="R3223" t="str">
        <f t="shared" si="301"/>
        <v>plays</v>
      </c>
      <c r="S3223" s="10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2"/>
        <v>37.14</v>
      </c>
      <c r="Q3224" t="str">
        <f t="shared" si="303"/>
        <v>theater</v>
      </c>
      <c r="R3224" t="str">
        <f t="shared" si="301"/>
        <v>plays</v>
      </c>
      <c r="S3224" s="10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2"/>
        <v>45.87</v>
      </c>
      <c r="Q3225" t="str">
        <f t="shared" si="303"/>
        <v>theater</v>
      </c>
      <c r="R3225" t="str">
        <f t="shared" si="301"/>
        <v>plays</v>
      </c>
      <c r="S3225" s="10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2"/>
        <v>141.71</v>
      </c>
      <c r="Q3226" t="str">
        <f t="shared" si="303"/>
        <v>theater</v>
      </c>
      <c r="R3226" t="str">
        <f t="shared" si="301"/>
        <v>plays</v>
      </c>
      <c r="S3226" s="10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2"/>
        <v>52.48</v>
      </c>
      <c r="Q3227" t="str">
        <f t="shared" si="303"/>
        <v>theater</v>
      </c>
      <c r="R3227" t="str">
        <f t="shared" si="301"/>
        <v>plays</v>
      </c>
      <c r="S3227" s="10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2"/>
        <v>59.52</v>
      </c>
      <c r="Q3228" t="str">
        <f t="shared" si="303"/>
        <v>theater</v>
      </c>
      <c r="R3228" t="str">
        <f t="shared" si="301"/>
        <v>plays</v>
      </c>
      <c r="S3228" s="10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2"/>
        <v>50</v>
      </c>
      <c r="Q3229" t="str">
        <f t="shared" si="303"/>
        <v>theater</v>
      </c>
      <c r="R3229" t="str">
        <f t="shared" si="301"/>
        <v>plays</v>
      </c>
      <c r="S3229" s="10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2"/>
        <v>193.62</v>
      </c>
      <c r="Q3230" t="str">
        <f t="shared" si="303"/>
        <v>theater</v>
      </c>
      <c r="R3230" t="str">
        <f t="shared" si="301"/>
        <v>plays</v>
      </c>
      <c r="S3230" s="10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2"/>
        <v>106.79</v>
      </c>
      <c r="Q3231" t="str">
        <f t="shared" si="303"/>
        <v>theater</v>
      </c>
      <c r="R3231" t="str">
        <f t="shared" si="301"/>
        <v>plays</v>
      </c>
      <c r="S3231" s="10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2"/>
        <v>77.209999999999994</v>
      </c>
      <c r="Q3232" t="str">
        <f t="shared" si="303"/>
        <v>theater</v>
      </c>
      <c r="R3232" t="str">
        <f t="shared" si="301"/>
        <v>plays</v>
      </c>
      <c r="S3232" s="10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2"/>
        <v>57.5</v>
      </c>
      <c r="Q3233" t="str">
        <f t="shared" si="303"/>
        <v>theater</v>
      </c>
      <c r="R3233" t="str">
        <f t="shared" si="301"/>
        <v>plays</v>
      </c>
      <c r="S3233" s="10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2"/>
        <v>50.46</v>
      </c>
      <c r="Q3234" t="str">
        <f t="shared" si="303"/>
        <v>theater</v>
      </c>
      <c r="R3234" t="str">
        <f t="shared" si="301"/>
        <v>plays</v>
      </c>
      <c r="S3234" s="10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2"/>
        <v>97.37</v>
      </c>
      <c r="Q3235" t="str">
        <f t="shared" si="303"/>
        <v>theater</v>
      </c>
      <c r="R3235" t="str">
        <f t="shared" si="301"/>
        <v>plays</v>
      </c>
      <c r="S3235" s="10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2"/>
        <v>34.909999999999997</v>
      </c>
      <c r="Q3236" t="str">
        <f t="shared" si="303"/>
        <v>theater</v>
      </c>
      <c r="R3236" t="str">
        <f t="shared" si="301"/>
        <v>plays</v>
      </c>
      <c r="S3236" s="10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2"/>
        <v>85.53</v>
      </c>
      <c r="Q3237" t="str">
        <f t="shared" si="303"/>
        <v>theater</v>
      </c>
      <c r="R3237" t="str">
        <f t="shared" si="301"/>
        <v>plays</v>
      </c>
      <c r="S3237" s="10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2"/>
        <v>182.9</v>
      </c>
      <c r="Q3238" t="str">
        <f t="shared" si="303"/>
        <v>theater</v>
      </c>
      <c r="R3238" t="str">
        <f t="shared" si="301"/>
        <v>plays</v>
      </c>
      <c r="S3238" s="10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2"/>
        <v>131.13</v>
      </c>
      <c r="Q3239" t="str">
        <f t="shared" si="303"/>
        <v>theater</v>
      </c>
      <c r="R3239" t="str">
        <f t="shared" si="301"/>
        <v>plays</v>
      </c>
      <c r="S3239" s="10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2"/>
        <v>39.81</v>
      </c>
      <c r="Q3240" t="str">
        <f t="shared" si="303"/>
        <v>theater</v>
      </c>
      <c r="R3240" t="str">
        <f t="shared" si="301"/>
        <v>plays</v>
      </c>
      <c r="S3240" s="10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2"/>
        <v>59.7</v>
      </c>
      <c r="Q3241" t="str">
        <f t="shared" si="303"/>
        <v>theater</v>
      </c>
      <c r="R3241" t="str">
        <f t="shared" si="301"/>
        <v>plays</v>
      </c>
      <c r="S3241" s="10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2"/>
        <v>88.73</v>
      </c>
      <c r="Q3242" t="str">
        <f t="shared" si="303"/>
        <v>theater</v>
      </c>
      <c r="R3242" t="str">
        <f t="shared" si="301"/>
        <v>plays</v>
      </c>
      <c r="S3242" s="10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2"/>
        <v>58.68</v>
      </c>
      <c r="Q3243" t="str">
        <f t="shared" si="303"/>
        <v>theater</v>
      </c>
      <c r="R3243" t="str">
        <f t="shared" si="301"/>
        <v>plays</v>
      </c>
      <c r="S3243" s="10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2"/>
        <v>69.56</v>
      </c>
      <c r="Q3244" t="str">
        <f t="shared" si="303"/>
        <v>theater</v>
      </c>
      <c r="R3244" t="str">
        <f t="shared" si="301"/>
        <v>plays</v>
      </c>
      <c r="S3244" s="10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2"/>
        <v>115.87</v>
      </c>
      <c r="Q3245" t="str">
        <f t="shared" si="303"/>
        <v>theater</v>
      </c>
      <c r="R3245" t="str">
        <f t="shared" si="301"/>
        <v>plays</v>
      </c>
      <c r="S3245" s="10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2"/>
        <v>23.86</v>
      </c>
      <c r="Q3246" t="str">
        <f t="shared" si="303"/>
        <v>theater</v>
      </c>
      <c r="R3246" t="str">
        <f t="shared" si="301"/>
        <v>plays</v>
      </c>
      <c r="S3246" s="10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2"/>
        <v>81.12</v>
      </c>
      <c r="Q3247" t="str">
        <f t="shared" si="303"/>
        <v>theater</v>
      </c>
      <c r="R3247" t="str">
        <f t="shared" si="301"/>
        <v>plays</v>
      </c>
      <c r="S3247" s="10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2"/>
        <v>57.62</v>
      </c>
      <c r="Q3248" t="str">
        <f t="shared" si="303"/>
        <v>theater</v>
      </c>
      <c r="R3248" t="str">
        <f t="shared" si="301"/>
        <v>plays</v>
      </c>
      <c r="S3248" s="10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2"/>
        <v>46.42</v>
      </c>
      <c r="Q3249" t="str">
        <f t="shared" si="303"/>
        <v>theater</v>
      </c>
      <c r="R3249" t="str">
        <f t="shared" si="301"/>
        <v>plays</v>
      </c>
      <c r="S3249" s="10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2"/>
        <v>60.47</v>
      </c>
      <c r="Q3250" t="str">
        <f t="shared" si="303"/>
        <v>theater</v>
      </c>
      <c r="R3250" t="str">
        <f t="shared" si="301"/>
        <v>plays</v>
      </c>
      <c r="S3250" s="10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2"/>
        <v>65.569999999999993</v>
      </c>
      <c r="Q3251" t="str">
        <f t="shared" si="303"/>
        <v>theater</v>
      </c>
      <c r="R3251" t="str">
        <f t="shared" si="301"/>
        <v>plays</v>
      </c>
      <c r="S3251" s="10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2"/>
        <v>119.19</v>
      </c>
      <c r="Q3252" t="str">
        <f t="shared" si="303"/>
        <v>theater</v>
      </c>
      <c r="R3252" t="str">
        <f t="shared" si="301"/>
        <v>plays</v>
      </c>
      <c r="S3252" s="10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1"/>
        <v>plays</v>
      </c>
      <c r="S3253" s="10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1"/>
        <v>plays</v>
      </c>
      <c r="S3254" s="10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2"/>
        <v>177.08</v>
      </c>
      <c r="Q3255" t="str">
        <f t="shared" si="303"/>
        <v>theater</v>
      </c>
      <c r="R3255" t="str">
        <f t="shared" si="301"/>
        <v>plays</v>
      </c>
      <c r="S3255" s="10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2"/>
        <v>70.77</v>
      </c>
      <c r="Q3256" t="str">
        <f t="shared" si="303"/>
        <v>theater</v>
      </c>
      <c r="R3256" t="str">
        <f t="shared" si="301"/>
        <v>plays</v>
      </c>
      <c r="S3256" s="10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2"/>
        <v>29.16</v>
      </c>
      <c r="Q3257" t="str">
        <f t="shared" si="303"/>
        <v>theater</v>
      </c>
      <c r="R3257" t="str">
        <f t="shared" si="301"/>
        <v>plays</v>
      </c>
      <c r="S3257" s="10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2"/>
        <v>72.760000000000005</v>
      </c>
      <c r="Q3258" t="str">
        <f t="shared" si="303"/>
        <v>theater</v>
      </c>
      <c r="R3258" t="str">
        <f t="shared" si="301"/>
        <v>plays</v>
      </c>
      <c r="S3258" s="10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2"/>
        <v>51.85</v>
      </c>
      <c r="Q3259" t="str">
        <f t="shared" si="303"/>
        <v>theater</v>
      </c>
      <c r="R3259" t="str">
        <f t="shared" si="301"/>
        <v>plays</v>
      </c>
      <c r="S3259" s="10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1"/>
        <v>plays</v>
      </c>
      <c r="S3260" s="10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2"/>
        <v>251.73</v>
      </c>
      <c r="Q3261" t="str">
        <f t="shared" si="303"/>
        <v>theater</v>
      </c>
      <c r="R3261" t="str">
        <f t="shared" si="301"/>
        <v>plays</v>
      </c>
      <c r="S3261" s="10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2"/>
        <v>74.819999999999993</v>
      </c>
      <c r="Q3262" t="str">
        <f t="shared" si="303"/>
        <v>theater</v>
      </c>
      <c r="R3262" t="str">
        <f t="shared" si="301"/>
        <v>plays</v>
      </c>
      <c r="S3262" s="10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2"/>
        <v>67.650000000000006</v>
      </c>
      <c r="Q3263" t="str">
        <f t="shared" si="303"/>
        <v>theater</v>
      </c>
      <c r="R3263" t="str">
        <f t="shared" si="301"/>
        <v>plays</v>
      </c>
      <c r="S3263" s="10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2"/>
        <v>93.81</v>
      </c>
      <c r="Q3264" t="str">
        <f t="shared" si="303"/>
        <v>theater</v>
      </c>
      <c r="R3264" t="str">
        <f t="shared" si="301"/>
        <v>plays</v>
      </c>
      <c r="S3264" s="10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2"/>
        <v>41.23</v>
      </c>
      <c r="Q3265" t="str">
        <f t="shared" si="303"/>
        <v>theater</v>
      </c>
      <c r="R3265" t="str">
        <f t="shared" si="301"/>
        <v>plays</v>
      </c>
      <c r="S3265" s="10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06">E3266/D3266</f>
        <v>1.03</v>
      </c>
      <c r="P3266" s="6">
        <f t="shared" si="302"/>
        <v>52.55</v>
      </c>
      <c r="Q3266" t="str">
        <f t="shared" si="303"/>
        <v>theater</v>
      </c>
      <c r="R3266" t="str">
        <f t="shared" ref="R3266:R3329" si="307">RIGHT(N3266,LEN(N3266)-FIND("/",N3266,1))</f>
        <v>plays</v>
      </c>
      <c r="S3266" s="10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6"/>
        <v>1.64</v>
      </c>
      <c r="P3267" s="6">
        <f t="shared" ref="P3267:P3330" si="308">IF(E3267&gt;0, ROUNDDOWN(E3267/L3267, 2),0)</f>
        <v>70.28</v>
      </c>
      <c r="Q3267" t="str">
        <f t="shared" ref="Q3267:Q3330" si="309">LEFT(N3267,FIND("/",N3267,1)-1)</f>
        <v>theater</v>
      </c>
      <c r="R3267" t="str">
        <f t="shared" si="307"/>
        <v>plays</v>
      </c>
      <c r="S3267" s="10">
        <f t="shared" ref="S3267:S3330" si="310">(J3267/86400)+25569+(-5/24)</f>
        <v>42311.503645833327</v>
      </c>
      <c r="T3267" s="11">
        <f t="shared" ref="T3267:T3330" si="311">IF(F3267="live", "", (I3267/86400)+25569+(-5/24))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8"/>
        <v>48.32</v>
      </c>
      <c r="Q3268" t="str">
        <f t="shared" si="309"/>
        <v>theater</v>
      </c>
      <c r="R3268" t="str">
        <f t="shared" si="307"/>
        <v>plays</v>
      </c>
      <c r="S3268" s="10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8"/>
        <v>53.17</v>
      </c>
      <c r="Q3269" t="str">
        <f t="shared" si="309"/>
        <v>theater</v>
      </c>
      <c r="R3269" t="str">
        <f t="shared" si="307"/>
        <v>plays</v>
      </c>
      <c r="S3269" s="10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8"/>
        <v>60.95</v>
      </c>
      <c r="Q3270" t="str">
        <f t="shared" si="309"/>
        <v>theater</v>
      </c>
      <c r="R3270" t="str">
        <f t="shared" si="307"/>
        <v>plays</v>
      </c>
      <c r="S3270" s="10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07"/>
        <v>plays</v>
      </c>
      <c r="S3271" s="10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07"/>
        <v>plays</v>
      </c>
      <c r="S3272" s="10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8"/>
        <v>38.229999999999997</v>
      </c>
      <c r="Q3273" t="str">
        <f t="shared" si="309"/>
        <v>theater</v>
      </c>
      <c r="R3273" t="str">
        <f t="shared" si="307"/>
        <v>plays</v>
      </c>
      <c r="S3273" s="10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8"/>
        <v>106.5</v>
      </c>
      <c r="Q3274" t="str">
        <f t="shared" si="309"/>
        <v>theater</v>
      </c>
      <c r="R3274" t="str">
        <f t="shared" si="307"/>
        <v>plays</v>
      </c>
      <c r="S3274" s="10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8"/>
        <v>204.57</v>
      </c>
      <c r="Q3275" t="str">
        <f t="shared" si="309"/>
        <v>theater</v>
      </c>
      <c r="R3275" t="str">
        <f t="shared" si="307"/>
        <v>plays</v>
      </c>
      <c r="S3275" s="10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8"/>
        <v>54.91</v>
      </c>
      <c r="Q3276" t="str">
        <f t="shared" si="309"/>
        <v>theater</v>
      </c>
      <c r="R3276" t="str">
        <f t="shared" si="307"/>
        <v>plays</v>
      </c>
      <c r="S3276" s="10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8"/>
        <v>150.41</v>
      </c>
      <c r="Q3277" t="str">
        <f t="shared" si="309"/>
        <v>theater</v>
      </c>
      <c r="R3277" t="str">
        <f t="shared" si="307"/>
        <v>plays</v>
      </c>
      <c r="S3277" s="10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07"/>
        <v>plays</v>
      </c>
      <c r="S3278" s="10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07"/>
        <v>plays</v>
      </c>
      <c r="S3279" s="10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8"/>
        <v>76.02</v>
      </c>
      <c r="Q3280" t="str">
        <f t="shared" si="309"/>
        <v>theater</v>
      </c>
      <c r="R3280" t="str">
        <f t="shared" si="307"/>
        <v>plays</v>
      </c>
      <c r="S3280" s="10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8"/>
        <v>105.2</v>
      </c>
      <c r="Q3281" t="str">
        <f t="shared" si="309"/>
        <v>theater</v>
      </c>
      <c r="R3281" t="str">
        <f t="shared" si="307"/>
        <v>plays</v>
      </c>
      <c r="S3281" s="10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8"/>
        <v>68.66</v>
      </c>
      <c r="Q3282" t="str">
        <f t="shared" si="309"/>
        <v>theater</v>
      </c>
      <c r="R3282" t="str">
        <f t="shared" si="307"/>
        <v>plays</v>
      </c>
      <c r="S3282" s="10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8"/>
        <v>129.36000000000001</v>
      </c>
      <c r="Q3283" t="str">
        <f t="shared" si="309"/>
        <v>theater</v>
      </c>
      <c r="R3283" t="str">
        <f t="shared" si="307"/>
        <v>plays</v>
      </c>
      <c r="S3283" s="10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8"/>
        <v>134.26</v>
      </c>
      <c r="Q3284" t="str">
        <f t="shared" si="309"/>
        <v>theater</v>
      </c>
      <c r="R3284" t="str">
        <f t="shared" si="307"/>
        <v>plays</v>
      </c>
      <c r="S3284" s="10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8"/>
        <v>17.82</v>
      </c>
      <c r="Q3285" t="str">
        <f t="shared" si="309"/>
        <v>theater</v>
      </c>
      <c r="R3285" t="str">
        <f t="shared" si="307"/>
        <v>plays</v>
      </c>
      <c r="S3285" s="10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8"/>
        <v>203.2</v>
      </c>
      <c r="Q3286" t="str">
        <f t="shared" si="309"/>
        <v>theater</v>
      </c>
      <c r="R3286" t="str">
        <f t="shared" si="307"/>
        <v>plays</v>
      </c>
      <c r="S3286" s="10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8"/>
        <v>69.180000000000007</v>
      </c>
      <c r="Q3287" t="str">
        <f t="shared" si="309"/>
        <v>theater</v>
      </c>
      <c r="R3287" t="str">
        <f t="shared" si="307"/>
        <v>plays</v>
      </c>
      <c r="S3287" s="10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8"/>
        <v>125.12</v>
      </c>
      <c r="Q3288" t="str">
        <f t="shared" si="309"/>
        <v>theater</v>
      </c>
      <c r="R3288" t="str">
        <f t="shared" si="307"/>
        <v>plays</v>
      </c>
      <c r="S3288" s="10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8"/>
        <v>73.52</v>
      </c>
      <c r="Q3289" t="str">
        <f t="shared" si="309"/>
        <v>theater</v>
      </c>
      <c r="R3289" t="str">
        <f t="shared" si="307"/>
        <v>plays</v>
      </c>
      <c r="S3289" s="10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8"/>
        <v>48.43</v>
      </c>
      <c r="Q3290" t="str">
        <f t="shared" si="309"/>
        <v>theater</v>
      </c>
      <c r="R3290" t="str">
        <f t="shared" si="307"/>
        <v>plays</v>
      </c>
      <c r="S3290" s="10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8"/>
        <v>26.6</v>
      </c>
      <c r="Q3291" t="str">
        <f t="shared" si="309"/>
        <v>theater</v>
      </c>
      <c r="R3291" t="str">
        <f t="shared" si="307"/>
        <v>plays</v>
      </c>
      <c r="S3291" s="10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8"/>
        <v>33.659999999999997</v>
      </c>
      <c r="Q3292" t="str">
        <f t="shared" si="309"/>
        <v>theater</v>
      </c>
      <c r="R3292" t="str">
        <f t="shared" si="307"/>
        <v>plays</v>
      </c>
      <c r="S3292" s="10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8"/>
        <v>40.71</v>
      </c>
      <c r="Q3293" t="str">
        <f t="shared" si="309"/>
        <v>theater</v>
      </c>
      <c r="R3293" t="str">
        <f t="shared" si="307"/>
        <v>plays</v>
      </c>
      <c r="S3293" s="10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8"/>
        <v>19.260000000000002</v>
      </c>
      <c r="Q3294" t="str">
        <f t="shared" si="309"/>
        <v>theater</v>
      </c>
      <c r="R3294" t="str">
        <f t="shared" si="307"/>
        <v>plays</v>
      </c>
      <c r="S3294" s="10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8"/>
        <v>84.28</v>
      </c>
      <c r="Q3295" t="str">
        <f t="shared" si="309"/>
        <v>theater</v>
      </c>
      <c r="R3295" t="str">
        <f t="shared" si="307"/>
        <v>plays</v>
      </c>
      <c r="S3295" s="10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8"/>
        <v>29.58</v>
      </c>
      <c r="Q3296" t="str">
        <f t="shared" si="309"/>
        <v>theater</v>
      </c>
      <c r="R3296" t="str">
        <f t="shared" si="307"/>
        <v>plays</v>
      </c>
      <c r="S3296" s="10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8"/>
        <v>26.66</v>
      </c>
      <c r="Q3297" t="str">
        <f t="shared" si="309"/>
        <v>theater</v>
      </c>
      <c r="R3297" t="str">
        <f t="shared" si="307"/>
        <v>plays</v>
      </c>
      <c r="S3297" s="10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8"/>
        <v>45.97</v>
      </c>
      <c r="Q3298" t="str">
        <f t="shared" si="309"/>
        <v>theater</v>
      </c>
      <c r="R3298" t="str">
        <f t="shared" si="307"/>
        <v>plays</v>
      </c>
      <c r="S3298" s="10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8"/>
        <v>125.09</v>
      </c>
      <c r="Q3299" t="str">
        <f t="shared" si="309"/>
        <v>theater</v>
      </c>
      <c r="R3299" t="str">
        <f t="shared" si="307"/>
        <v>plays</v>
      </c>
      <c r="S3299" s="10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8"/>
        <v>141.29</v>
      </c>
      <c r="Q3300" t="str">
        <f t="shared" si="309"/>
        <v>theater</v>
      </c>
      <c r="R3300" t="str">
        <f t="shared" si="307"/>
        <v>plays</v>
      </c>
      <c r="S3300" s="10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8"/>
        <v>55.33</v>
      </c>
      <c r="Q3301" t="str">
        <f t="shared" si="309"/>
        <v>theater</v>
      </c>
      <c r="R3301" t="str">
        <f t="shared" si="307"/>
        <v>plays</v>
      </c>
      <c r="S3301" s="10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8"/>
        <v>46.42</v>
      </c>
      <c r="Q3302" t="str">
        <f t="shared" si="309"/>
        <v>theater</v>
      </c>
      <c r="R3302" t="str">
        <f t="shared" si="307"/>
        <v>plays</v>
      </c>
      <c r="S3302" s="10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07"/>
        <v>plays</v>
      </c>
      <c r="S3303" s="10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07"/>
        <v>plays</v>
      </c>
      <c r="S3304" s="10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07"/>
        <v>plays</v>
      </c>
      <c r="S3305" s="10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8"/>
        <v>89.58</v>
      </c>
      <c r="Q3306" t="str">
        <f t="shared" si="309"/>
        <v>theater</v>
      </c>
      <c r="R3306" t="str">
        <f t="shared" si="307"/>
        <v>plays</v>
      </c>
      <c r="S3306" s="10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07"/>
        <v>plays</v>
      </c>
      <c r="S3307" s="10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8"/>
        <v>48.7</v>
      </c>
      <c r="Q3308" t="str">
        <f t="shared" si="309"/>
        <v>theater</v>
      </c>
      <c r="R3308" t="str">
        <f t="shared" si="307"/>
        <v>plays</v>
      </c>
      <c r="S3308" s="10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8"/>
        <v>53.34</v>
      </c>
      <c r="Q3309" t="str">
        <f t="shared" si="309"/>
        <v>theater</v>
      </c>
      <c r="R3309" t="str">
        <f t="shared" si="307"/>
        <v>plays</v>
      </c>
      <c r="S3309" s="10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8"/>
        <v>75.08</v>
      </c>
      <c r="Q3310" t="str">
        <f t="shared" si="309"/>
        <v>theater</v>
      </c>
      <c r="R3310" t="str">
        <f t="shared" si="307"/>
        <v>plays</v>
      </c>
      <c r="S3310" s="10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07"/>
        <v>plays</v>
      </c>
      <c r="S3311" s="10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8"/>
        <v>209.83</v>
      </c>
      <c r="Q3312" t="str">
        <f t="shared" si="309"/>
        <v>theater</v>
      </c>
      <c r="R3312" t="str">
        <f t="shared" si="307"/>
        <v>plays</v>
      </c>
      <c r="S3312" s="10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8"/>
        <v>61.02</v>
      </c>
      <c r="Q3313" t="str">
        <f t="shared" si="309"/>
        <v>theater</v>
      </c>
      <c r="R3313" t="str">
        <f t="shared" si="307"/>
        <v>plays</v>
      </c>
      <c r="S3313" s="10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8"/>
        <v>61</v>
      </c>
      <c r="Q3314" t="str">
        <f t="shared" si="309"/>
        <v>theater</v>
      </c>
      <c r="R3314" t="str">
        <f t="shared" si="307"/>
        <v>plays</v>
      </c>
      <c r="S3314" s="10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8"/>
        <v>80.03</v>
      </c>
      <c r="Q3315" t="str">
        <f t="shared" si="309"/>
        <v>theater</v>
      </c>
      <c r="R3315" t="str">
        <f t="shared" si="307"/>
        <v>plays</v>
      </c>
      <c r="S3315" s="10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8"/>
        <v>29.06</v>
      </c>
      <c r="Q3316" t="str">
        <f t="shared" si="309"/>
        <v>theater</v>
      </c>
      <c r="R3316" t="str">
        <f t="shared" si="307"/>
        <v>plays</v>
      </c>
      <c r="S3316" s="10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8"/>
        <v>49.43</v>
      </c>
      <c r="Q3317" t="str">
        <f t="shared" si="309"/>
        <v>theater</v>
      </c>
      <c r="R3317" t="str">
        <f t="shared" si="307"/>
        <v>plays</v>
      </c>
      <c r="S3317" s="10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8"/>
        <v>93.97</v>
      </c>
      <c r="Q3318" t="str">
        <f t="shared" si="309"/>
        <v>theater</v>
      </c>
      <c r="R3318" t="str">
        <f t="shared" si="307"/>
        <v>plays</v>
      </c>
      <c r="S3318" s="10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8"/>
        <v>61.94</v>
      </c>
      <c r="Q3319" t="str">
        <f t="shared" si="309"/>
        <v>theater</v>
      </c>
      <c r="R3319" t="str">
        <f t="shared" si="307"/>
        <v>plays</v>
      </c>
      <c r="S3319" s="10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8"/>
        <v>78.5</v>
      </c>
      <c r="Q3320" t="str">
        <f t="shared" si="309"/>
        <v>theater</v>
      </c>
      <c r="R3320" t="str">
        <f t="shared" si="307"/>
        <v>plays</v>
      </c>
      <c r="S3320" s="10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8"/>
        <v>33.75</v>
      </c>
      <c r="Q3321" t="str">
        <f t="shared" si="309"/>
        <v>theater</v>
      </c>
      <c r="R3321" t="str">
        <f t="shared" si="307"/>
        <v>plays</v>
      </c>
      <c r="S3321" s="10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8"/>
        <v>66.44</v>
      </c>
      <c r="Q3322" t="str">
        <f t="shared" si="309"/>
        <v>theater</v>
      </c>
      <c r="R3322" t="str">
        <f t="shared" si="307"/>
        <v>plays</v>
      </c>
      <c r="S3322" s="10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07"/>
        <v>plays</v>
      </c>
      <c r="S3323" s="10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8"/>
        <v>145.65</v>
      </c>
      <c r="Q3324" t="str">
        <f t="shared" si="309"/>
        <v>theater</v>
      </c>
      <c r="R3324" t="str">
        <f t="shared" si="307"/>
        <v>plays</v>
      </c>
      <c r="S3324" s="10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8"/>
        <v>25.69</v>
      </c>
      <c r="Q3325" t="str">
        <f t="shared" si="309"/>
        <v>theater</v>
      </c>
      <c r="R3325" t="str">
        <f t="shared" si="307"/>
        <v>plays</v>
      </c>
      <c r="S3325" s="10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07"/>
        <v>plays</v>
      </c>
      <c r="S3326" s="10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8"/>
        <v>30</v>
      </c>
      <c r="Q3327" t="str">
        <f t="shared" si="309"/>
        <v>theater</v>
      </c>
      <c r="R3327" t="str">
        <f t="shared" si="307"/>
        <v>plays</v>
      </c>
      <c r="S3327" s="10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8"/>
        <v>142.28</v>
      </c>
      <c r="Q3328" t="str">
        <f t="shared" si="309"/>
        <v>theater</v>
      </c>
      <c r="R3328" t="str">
        <f t="shared" si="307"/>
        <v>plays</v>
      </c>
      <c r="S3328" s="10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8"/>
        <v>24.54</v>
      </c>
      <c r="Q3329" t="str">
        <f t="shared" si="309"/>
        <v>theater</v>
      </c>
      <c r="R3329" t="str">
        <f t="shared" si="307"/>
        <v>plays</v>
      </c>
      <c r="S3329" s="10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12">E3330/D3330</f>
        <v>1.4638888888888888</v>
      </c>
      <c r="P3330" s="6">
        <f t="shared" si="308"/>
        <v>292.77</v>
      </c>
      <c r="Q3330" t="str">
        <f t="shared" si="309"/>
        <v>theater</v>
      </c>
      <c r="R3330" t="str">
        <f t="shared" ref="R3330:R3393" si="313">RIGHT(N3330,LEN(N3330)-FIND("/",N3330,1))</f>
        <v>plays</v>
      </c>
      <c r="S3330" s="10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2"/>
        <v>1.1679999999999999</v>
      </c>
      <c r="P3331" s="6">
        <f t="shared" ref="P3331:P3394" si="314">IF(E3331&gt;0, ROUNDDOWN(E3331/L3331, 2),0)</f>
        <v>44.92</v>
      </c>
      <c r="Q3331" t="str">
        <f t="shared" ref="Q3331:Q3394" si="315">LEFT(N3331,FIND("/",N3331,1)-1)</f>
        <v>theater</v>
      </c>
      <c r="R3331" t="str">
        <f t="shared" si="313"/>
        <v>plays</v>
      </c>
      <c r="S3331" s="10">
        <f t="shared" ref="S3331:S3394" si="316">(J3331/86400)+25569+(-5/24)</f>
        <v>41837.114675925921</v>
      </c>
      <c r="T3331" s="11">
        <f t="shared" ref="T3331:T3394" si="317">IF(F3331="live", "", (I3331/86400)+25569+(-5/24))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4"/>
        <v>23.1</v>
      </c>
      <c r="Q3332" t="str">
        <f t="shared" si="315"/>
        <v>theater</v>
      </c>
      <c r="R3332" t="str">
        <f t="shared" si="313"/>
        <v>plays</v>
      </c>
      <c r="S3332" s="10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3"/>
        <v>plays</v>
      </c>
      <c r="S3333" s="10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4"/>
        <v>72.28</v>
      </c>
      <c r="Q3334" t="str">
        <f t="shared" si="315"/>
        <v>theater</v>
      </c>
      <c r="R3334" t="str">
        <f t="shared" si="313"/>
        <v>plays</v>
      </c>
      <c r="S3334" s="10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4"/>
        <v>32.97</v>
      </c>
      <c r="Q3335" t="str">
        <f t="shared" si="315"/>
        <v>theater</v>
      </c>
      <c r="R3335" t="str">
        <f t="shared" si="313"/>
        <v>plays</v>
      </c>
      <c r="S3335" s="10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4"/>
        <v>116.65</v>
      </c>
      <c r="Q3336" t="str">
        <f t="shared" si="315"/>
        <v>theater</v>
      </c>
      <c r="R3336" t="str">
        <f t="shared" si="313"/>
        <v>plays</v>
      </c>
      <c r="S3336" s="10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4"/>
        <v>79.61</v>
      </c>
      <c r="Q3337" t="str">
        <f t="shared" si="315"/>
        <v>theater</v>
      </c>
      <c r="R3337" t="str">
        <f t="shared" si="313"/>
        <v>plays</v>
      </c>
      <c r="S3337" s="10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4"/>
        <v>27.77</v>
      </c>
      <c r="Q3338" t="str">
        <f t="shared" si="315"/>
        <v>theater</v>
      </c>
      <c r="R3338" t="str">
        <f t="shared" si="313"/>
        <v>plays</v>
      </c>
      <c r="S3338" s="10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4"/>
        <v>81.02</v>
      </c>
      <c r="Q3339" t="str">
        <f t="shared" si="315"/>
        <v>theater</v>
      </c>
      <c r="R3339" t="str">
        <f t="shared" si="313"/>
        <v>plays</v>
      </c>
      <c r="S3339" s="10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4"/>
        <v>136.84</v>
      </c>
      <c r="Q3340" t="str">
        <f t="shared" si="315"/>
        <v>theater</v>
      </c>
      <c r="R3340" t="str">
        <f t="shared" si="313"/>
        <v>plays</v>
      </c>
      <c r="S3340" s="10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4"/>
        <v>177.61</v>
      </c>
      <c r="Q3341" t="str">
        <f t="shared" si="315"/>
        <v>theater</v>
      </c>
      <c r="R3341" t="str">
        <f t="shared" si="313"/>
        <v>plays</v>
      </c>
      <c r="S3341" s="10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4"/>
        <v>109.07</v>
      </c>
      <c r="Q3342" t="str">
        <f t="shared" si="315"/>
        <v>theater</v>
      </c>
      <c r="R3342" t="str">
        <f t="shared" si="313"/>
        <v>plays</v>
      </c>
      <c r="S3342" s="10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4"/>
        <v>119.64</v>
      </c>
      <c r="Q3343" t="str">
        <f t="shared" si="315"/>
        <v>theater</v>
      </c>
      <c r="R3343" t="str">
        <f t="shared" si="313"/>
        <v>plays</v>
      </c>
      <c r="S3343" s="10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4"/>
        <v>78.2</v>
      </c>
      <c r="Q3344" t="str">
        <f t="shared" si="315"/>
        <v>theater</v>
      </c>
      <c r="R3344" t="str">
        <f t="shared" si="313"/>
        <v>plays</v>
      </c>
      <c r="S3344" s="10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4"/>
        <v>52.17</v>
      </c>
      <c r="Q3345" t="str">
        <f t="shared" si="315"/>
        <v>theater</v>
      </c>
      <c r="R3345" t="str">
        <f t="shared" si="313"/>
        <v>plays</v>
      </c>
      <c r="S3345" s="10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4"/>
        <v>114.12</v>
      </c>
      <c r="Q3346" t="str">
        <f t="shared" si="315"/>
        <v>theater</v>
      </c>
      <c r="R3346" t="str">
        <f t="shared" si="313"/>
        <v>plays</v>
      </c>
      <c r="S3346" s="10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4"/>
        <v>50</v>
      </c>
      <c r="Q3347" t="str">
        <f t="shared" si="315"/>
        <v>theater</v>
      </c>
      <c r="R3347" t="str">
        <f t="shared" si="313"/>
        <v>plays</v>
      </c>
      <c r="S3347" s="10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4"/>
        <v>91.66</v>
      </c>
      <c r="Q3348" t="str">
        <f t="shared" si="315"/>
        <v>theater</v>
      </c>
      <c r="R3348" t="str">
        <f t="shared" si="313"/>
        <v>plays</v>
      </c>
      <c r="S3348" s="10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4"/>
        <v>108.59</v>
      </c>
      <c r="Q3349" t="str">
        <f t="shared" si="315"/>
        <v>theater</v>
      </c>
      <c r="R3349" t="str">
        <f t="shared" si="313"/>
        <v>plays</v>
      </c>
      <c r="S3349" s="10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4"/>
        <v>69.819999999999993</v>
      </c>
      <c r="Q3350" t="str">
        <f t="shared" si="315"/>
        <v>theater</v>
      </c>
      <c r="R3350" t="str">
        <f t="shared" si="313"/>
        <v>plays</v>
      </c>
      <c r="S3350" s="10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4"/>
        <v>109.57</v>
      </c>
      <c r="Q3351" t="str">
        <f t="shared" si="315"/>
        <v>theater</v>
      </c>
      <c r="R3351" t="str">
        <f t="shared" si="313"/>
        <v>plays</v>
      </c>
      <c r="S3351" s="10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4"/>
        <v>71.66</v>
      </c>
      <c r="Q3352" t="str">
        <f t="shared" si="315"/>
        <v>theater</v>
      </c>
      <c r="R3352" t="str">
        <f t="shared" si="313"/>
        <v>plays</v>
      </c>
      <c r="S3352" s="10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4"/>
        <v>93.61</v>
      </c>
      <c r="Q3353" t="str">
        <f t="shared" si="315"/>
        <v>theater</v>
      </c>
      <c r="R3353" t="str">
        <f t="shared" si="313"/>
        <v>plays</v>
      </c>
      <c r="S3353" s="10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3"/>
        <v>plays</v>
      </c>
      <c r="S3354" s="10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4"/>
        <v>35.79</v>
      </c>
      <c r="Q3355" t="str">
        <f t="shared" si="315"/>
        <v>theater</v>
      </c>
      <c r="R3355" t="str">
        <f t="shared" si="313"/>
        <v>plays</v>
      </c>
      <c r="S3355" s="10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3"/>
        <v>plays</v>
      </c>
      <c r="S3356" s="10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4"/>
        <v>147.33000000000001</v>
      </c>
      <c r="Q3357" t="str">
        <f t="shared" si="315"/>
        <v>theater</v>
      </c>
      <c r="R3357" t="str">
        <f t="shared" si="313"/>
        <v>plays</v>
      </c>
      <c r="S3357" s="10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4"/>
        <v>56.33</v>
      </c>
      <c r="Q3358" t="str">
        <f t="shared" si="315"/>
        <v>theater</v>
      </c>
      <c r="R3358" t="str">
        <f t="shared" si="313"/>
        <v>plays</v>
      </c>
      <c r="S3358" s="10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4"/>
        <v>96.19</v>
      </c>
      <c r="Q3359" t="str">
        <f t="shared" si="315"/>
        <v>theater</v>
      </c>
      <c r="R3359" t="str">
        <f t="shared" si="313"/>
        <v>plays</v>
      </c>
      <c r="S3359" s="10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4"/>
        <v>63.57</v>
      </c>
      <c r="Q3360" t="str">
        <f t="shared" si="315"/>
        <v>theater</v>
      </c>
      <c r="R3360" t="str">
        <f t="shared" si="313"/>
        <v>plays</v>
      </c>
      <c r="S3360" s="10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4"/>
        <v>184.78</v>
      </c>
      <c r="Q3361" t="str">
        <f t="shared" si="315"/>
        <v>theater</v>
      </c>
      <c r="R3361" t="str">
        <f t="shared" si="313"/>
        <v>plays</v>
      </c>
      <c r="S3361" s="10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4"/>
        <v>126.72</v>
      </c>
      <c r="Q3362" t="str">
        <f t="shared" si="315"/>
        <v>theater</v>
      </c>
      <c r="R3362" t="str">
        <f t="shared" si="313"/>
        <v>plays</v>
      </c>
      <c r="S3362" s="10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4"/>
        <v>83.42</v>
      </c>
      <c r="Q3363" t="str">
        <f t="shared" si="315"/>
        <v>theater</v>
      </c>
      <c r="R3363" t="str">
        <f t="shared" si="313"/>
        <v>plays</v>
      </c>
      <c r="S3363" s="10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3"/>
        <v>plays</v>
      </c>
      <c r="S3364" s="10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4"/>
        <v>302.3</v>
      </c>
      <c r="Q3365" t="str">
        <f t="shared" si="315"/>
        <v>theater</v>
      </c>
      <c r="R3365" t="str">
        <f t="shared" si="313"/>
        <v>plays</v>
      </c>
      <c r="S3365" s="10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4"/>
        <v>44.13</v>
      </c>
      <c r="Q3366" t="str">
        <f t="shared" si="315"/>
        <v>theater</v>
      </c>
      <c r="R3366" t="str">
        <f t="shared" si="313"/>
        <v>plays</v>
      </c>
      <c r="S3366" s="10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4"/>
        <v>866.66</v>
      </c>
      <c r="Q3367" t="str">
        <f t="shared" si="315"/>
        <v>theater</v>
      </c>
      <c r="R3367" t="str">
        <f t="shared" si="313"/>
        <v>plays</v>
      </c>
      <c r="S3367" s="10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4"/>
        <v>61.38</v>
      </c>
      <c r="Q3368" t="str">
        <f t="shared" si="315"/>
        <v>theater</v>
      </c>
      <c r="R3368" t="str">
        <f t="shared" si="313"/>
        <v>plays</v>
      </c>
      <c r="S3368" s="10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4"/>
        <v>29.66</v>
      </c>
      <c r="Q3369" t="str">
        <f t="shared" si="315"/>
        <v>theater</v>
      </c>
      <c r="R3369" t="str">
        <f t="shared" si="313"/>
        <v>plays</v>
      </c>
      <c r="S3369" s="10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4"/>
        <v>45.47</v>
      </c>
      <c r="Q3370" t="str">
        <f t="shared" si="315"/>
        <v>theater</v>
      </c>
      <c r="R3370" t="str">
        <f t="shared" si="313"/>
        <v>plays</v>
      </c>
      <c r="S3370" s="10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4"/>
        <v>96.2</v>
      </c>
      <c r="Q3371" t="str">
        <f t="shared" si="315"/>
        <v>theater</v>
      </c>
      <c r="R3371" t="str">
        <f t="shared" si="313"/>
        <v>plays</v>
      </c>
      <c r="S3371" s="10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4"/>
        <v>67.92</v>
      </c>
      <c r="Q3372" t="str">
        <f t="shared" si="315"/>
        <v>theater</v>
      </c>
      <c r="R3372" t="str">
        <f t="shared" si="313"/>
        <v>plays</v>
      </c>
      <c r="S3372" s="10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4"/>
        <v>30.77</v>
      </c>
      <c r="Q3373" t="str">
        <f t="shared" si="315"/>
        <v>theater</v>
      </c>
      <c r="R3373" t="str">
        <f t="shared" si="313"/>
        <v>plays</v>
      </c>
      <c r="S3373" s="10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4"/>
        <v>38.33</v>
      </c>
      <c r="Q3374" t="str">
        <f t="shared" si="315"/>
        <v>theater</v>
      </c>
      <c r="R3374" t="str">
        <f t="shared" si="313"/>
        <v>plays</v>
      </c>
      <c r="S3374" s="10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4"/>
        <v>66.83</v>
      </c>
      <c r="Q3375" t="str">
        <f t="shared" si="315"/>
        <v>theater</v>
      </c>
      <c r="R3375" t="str">
        <f t="shared" si="313"/>
        <v>plays</v>
      </c>
      <c r="S3375" s="10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4"/>
        <v>71.73</v>
      </c>
      <c r="Q3376" t="str">
        <f t="shared" si="315"/>
        <v>theater</v>
      </c>
      <c r="R3376" t="str">
        <f t="shared" si="313"/>
        <v>plays</v>
      </c>
      <c r="S3376" s="10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4"/>
        <v>176.47</v>
      </c>
      <c r="Q3377" t="str">
        <f t="shared" si="315"/>
        <v>theater</v>
      </c>
      <c r="R3377" t="str">
        <f t="shared" si="313"/>
        <v>plays</v>
      </c>
      <c r="S3377" s="10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4"/>
        <v>421.1</v>
      </c>
      <c r="Q3378" t="str">
        <f t="shared" si="315"/>
        <v>theater</v>
      </c>
      <c r="R3378" t="str">
        <f t="shared" si="313"/>
        <v>plays</v>
      </c>
      <c r="S3378" s="10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4"/>
        <v>104.98</v>
      </c>
      <c r="Q3379" t="str">
        <f t="shared" si="315"/>
        <v>theater</v>
      </c>
      <c r="R3379" t="str">
        <f t="shared" si="313"/>
        <v>plays</v>
      </c>
      <c r="S3379" s="10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4"/>
        <v>28.19</v>
      </c>
      <c r="Q3380" t="str">
        <f t="shared" si="315"/>
        <v>theater</v>
      </c>
      <c r="R3380" t="str">
        <f t="shared" si="313"/>
        <v>plays</v>
      </c>
      <c r="S3380" s="10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4"/>
        <v>54.55</v>
      </c>
      <c r="Q3381" t="str">
        <f t="shared" si="315"/>
        <v>theater</v>
      </c>
      <c r="R3381" t="str">
        <f t="shared" si="313"/>
        <v>plays</v>
      </c>
      <c r="S3381" s="10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4"/>
        <v>111.89</v>
      </c>
      <c r="Q3382" t="str">
        <f t="shared" si="315"/>
        <v>theater</v>
      </c>
      <c r="R3382" t="str">
        <f t="shared" si="313"/>
        <v>plays</v>
      </c>
      <c r="S3382" s="10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4"/>
        <v>85.2</v>
      </c>
      <c r="Q3383" t="str">
        <f t="shared" si="315"/>
        <v>theater</v>
      </c>
      <c r="R3383" t="str">
        <f t="shared" si="313"/>
        <v>plays</v>
      </c>
      <c r="S3383" s="10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4"/>
        <v>76.650000000000006</v>
      </c>
      <c r="Q3384" t="str">
        <f t="shared" si="315"/>
        <v>theater</v>
      </c>
      <c r="R3384" t="str">
        <f t="shared" si="313"/>
        <v>plays</v>
      </c>
      <c r="S3384" s="10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4"/>
        <v>65.16</v>
      </c>
      <c r="Q3385" t="str">
        <f t="shared" si="315"/>
        <v>theater</v>
      </c>
      <c r="R3385" t="str">
        <f t="shared" si="313"/>
        <v>plays</v>
      </c>
      <c r="S3385" s="10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4"/>
        <v>93.76</v>
      </c>
      <c r="Q3386" t="str">
        <f t="shared" si="315"/>
        <v>theater</v>
      </c>
      <c r="R3386" t="str">
        <f t="shared" si="313"/>
        <v>plays</v>
      </c>
      <c r="S3386" s="10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4"/>
        <v>133.33000000000001</v>
      </c>
      <c r="Q3387" t="str">
        <f t="shared" si="315"/>
        <v>theater</v>
      </c>
      <c r="R3387" t="str">
        <f t="shared" si="313"/>
        <v>plays</v>
      </c>
      <c r="S3387" s="10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4"/>
        <v>51.21</v>
      </c>
      <c r="Q3388" t="str">
        <f t="shared" si="315"/>
        <v>theater</v>
      </c>
      <c r="R3388" t="str">
        <f t="shared" si="313"/>
        <v>plays</v>
      </c>
      <c r="S3388" s="10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4"/>
        <v>100.17</v>
      </c>
      <c r="Q3389" t="str">
        <f t="shared" si="315"/>
        <v>theater</v>
      </c>
      <c r="R3389" t="str">
        <f t="shared" si="313"/>
        <v>plays</v>
      </c>
      <c r="S3389" s="10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4"/>
        <v>34.6</v>
      </c>
      <c r="Q3390" t="str">
        <f t="shared" si="315"/>
        <v>theater</v>
      </c>
      <c r="R3390" t="str">
        <f t="shared" si="313"/>
        <v>plays</v>
      </c>
      <c r="S3390" s="10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4"/>
        <v>184.67</v>
      </c>
      <c r="Q3391" t="str">
        <f t="shared" si="315"/>
        <v>theater</v>
      </c>
      <c r="R3391" t="str">
        <f t="shared" si="313"/>
        <v>plays</v>
      </c>
      <c r="S3391" s="10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4"/>
        <v>69.81</v>
      </c>
      <c r="Q3392" t="str">
        <f t="shared" si="315"/>
        <v>theater</v>
      </c>
      <c r="R3392" t="str">
        <f t="shared" si="313"/>
        <v>plays</v>
      </c>
      <c r="S3392" s="10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4"/>
        <v>61.94</v>
      </c>
      <c r="Q3393" t="str">
        <f t="shared" si="315"/>
        <v>theater</v>
      </c>
      <c r="R3393" t="str">
        <f t="shared" si="313"/>
        <v>plays</v>
      </c>
      <c r="S3393" s="10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18">E3394/D3394</f>
        <v>1</v>
      </c>
      <c r="P3394" s="6">
        <f t="shared" si="314"/>
        <v>41.66</v>
      </c>
      <c r="Q3394" t="str">
        <f t="shared" si="315"/>
        <v>theater</v>
      </c>
      <c r="R3394" t="str">
        <f t="shared" ref="R3394:R3457" si="319">RIGHT(N3394,LEN(N3394)-FIND("/",N3394,1))</f>
        <v>plays</v>
      </c>
      <c r="S3394" s="10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8"/>
        <v>1.0580000000000001</v>
      </c>
      <c r="P3395" s="6">
        <f t="shared" ref="P3395:P3458" si="320">IF(E3395&gt;0, ROUNDDOWN(E3395/L3395, 2),0)</f>
        <v>36.06</v>
      </c>
      <c r="Q3395" t="str">
        <f t="shared" ref="Q3395:Q3458" si="321">LEFT(N3395,FIND("/",N3395,1)-1)</f>
        <v>theater</v>
      </c>
      <c r="R3395" t="str">
        <f t="shared" si="319"/>
        <v>plays</v>
      </c>
      <c r="S3395" s="10">
        <f t="shared" ref="S3395:S3458" si="322">(J3395/86400)+25569+(-5/24)</f>
        <v>41923.713310185187</v>
      </c>
      <c r="T3395" s="11">
        <f t="shared" ref="T3395:T3458" si="323">IF(F3395="live", "", (I3395/86400)+25569+(-5/24))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19"/>
        <v>plays</v>
      </c>
      <c r="S3396" s="10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20"/>
        <v>24.21</v>
      </c>
      <c r="Q3397" t="str">
        <f t="shared" si="321"/>
        <v>theater</v>
      </c>
      <c r="R3397" t="str">
        <f t="shared" si="319"/>
        <v>plays</v>
      </c>
      <c r="S3397" s="10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20"/>
        <v>55.89</v>
      </c>
      <c r="Q3398" t="str">
        <f t="shared" si="321"/>
        <v>theater</v>
      </c>
      <c r="R3398" t="str">
        <f t="shared" si="319"/>
        <v>plays</v>
      </c>
      <c r="S3398" s="10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20"/>
        <v>11.66</v>
      </c>
      <c r="Q3399" t="str">
        <f t="shared" si="321"/>
        <v>theater</v>
      </c>
      <c r="R3399" t="str">
        <f t="shared" si="319"/>
        <v>plays</v>
      </c>
      <c r="S3399" s="10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20"/>
        <v>68.349999999999994</v>
      </c>
      <c r="Q3400" t="str">
        <f t="shared" si="321"/>
        <v>theater</v>
      </c>
      <c r="R3400" t="str">
        <f t="shared" si="319"/>
        <v>plays</v>
      </c>
      <c r="S3400" s="10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20"/>
        <v>27.06</v>
      </c>
      <c r="Q3401" t="str">
        <f t="shared" si="321"/>
        <v>theater</v>
      </c>
      <c r="R3401" t="str">
        <f t="shared" si="319"/>
        <v>plays</v>
      </c>
      <c r="S3401" s="10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20"/>
        <v>118.12</v>
      </c>
      <c r="Q3402" t="str">
        <f t="shared" si="321"/>
        <v>theater</v>
      </c>
      <c r="R3402" t="str">
        <f t="shared" si="319"/>
        <v>plays</v>
      </c>
      <c r="S3402" s="10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20"/>
        <v>44.75</v>
      </c>
      <c r="Q3403" t="str">
        <f t="shared" si="321"/>
        <v>theater</v>
      </c>
      <c r="R3403" t="str">
        <f t="shared" si="319"/>
        <v>plays</v>
      </c>
      <c r="S3403" s="10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20"/>
        <v>99.78</v>
      </c>
      <c r="Q3404" t="str">
        <f t="shared" si="321"/>
        <v>theater</v>
      </c>
      <c r="R3404" t="str">
        <f t="shared" si="319"/>
        <v>plays</v>
      </c>
      <c r="S3404" s="10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20"/>
        <v>117.64</v>
      </c>
      <c r="Q3405" t="str">
        <f t="shared" si="321"/>
        <v>theater</v>
      </c>
      <c r="R3405" t="str">
        <f t="shared" si="319"/>
        <v>plays</v>
      </c>
      <c r="S3405" s="10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20"/>
        <v>203.33</v>
      </c>
      <c r="Q3406" t="str">
        <f t="shared" si="321"/>
        <v>theater</v>
      </c>
      <c r="R3406" t="str">
        <f t="shared" si="319"/>
        <v>plays</v>
      </c>
      <c r="S3406" s="10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20"/>
        <v>28.32</v>
      </c>
      <c r="Q3407" t="str">
        <f t="shared" si="321"/>
        <v>theater</v>
      </c>
      <c r="R3407" t="str">
        <f t="shared" si="319"/>
        <v>plays</v>
      </c>
      <c r="S3407" s="10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20"/>
        <v>110.23</v>
      </c>
      <c r="Q3408" t="str">
        <f t="shared" si="321"/>
        <v>theater</v>
      </c>
      <c r="R3408" t="str">
        <f t="shared" si="319"/>
        <v>plays</v>
      </c>
      <c r="S3408" s="10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20"/>
        <v>31.97</v>
      </c>
      <c r="Q3409" t="str">
        <f t="shared" si="321"/>
        <v>theater</v>
      </c>
      <c r="R3409" t="str">
        <f t="shared" si="319"/>
        <v>plays</v>
      </c>
      <c r="S3409" s="10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20"/>
        <v>58.61</v>
      </c>
      <c r="Q3410" t="str">
        <f t="shared" si="321"/>
        <v>theater</v>
      </c>
      <c r="R3410" t="str">
        <f t="shared" si="319"/>
        <v>plays</v>
      </c>
      <c r="S3410" s="10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20"/>
        <v>29.42</v>
      </c>
      <c r="Q3411" t="str">
        <f t="shared" si="321"/>
        <v>theater</v>
      </c>
      <c r="R3411" t="str">
        <f t="shared" si="319"/>
        <v>plays</v>
      </c>
      <c r="S3411" s="10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20"/>
        <v>81.37</v>
      </c>
      <c r="Q3412" t="str">
        <f t="shared" si="321"/>
        <v>theater</v>
      </c>
      <c r="R3412" t="str">
        <f t="shared" si="319"/>
        <v>plays</v>
      </c>
      <c r="S3412" s="10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20"/>
        <v>199.16</v>
      </c>
      <c r="Q3413" t="str">
        <f t="shared" si="321"/>
        <v>theater</v>
      </c>
      <c r="R3413" t="str">
        <f t="shared" si="319"/>
        <v>plays</v>
      </c>
      <c r="S3413" s="10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20"/>
        <v>115.38</v>
      </c>
      <c r="Q3414" t="str">
        <f t="shared" si="321"/>
        <v>theater</v>
      </c>
      <c r="R3414" t="str">
        <f t="shared" si="319"/>
        <v>plays</v>
      </c>
      <c r="S3414" s="10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20"/>
        <v>46.42</v>
      </c>
      <c r="Q3415" t="str">
        <f t="shared" si="321"/>
        <v>theater</v>
      </c>
      <c r="R3415" t="str">
        <f t="shared" si="319"/>
        <v>plays</v>
      </c>
      <c r="S3415" s="10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20"/>
        <v>70.56</v>
      </c>
      <c r="Q3416" t="str">
        <f t="shared" si="321"/>
        <v>theater</v>
      </c>
      <c r="R3416" t="str">
        <f t="shared" si="319"/>
        <v>plays</v>
      </c>
      <c r="S3416" s="10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20"/>
        <v>22.22</v>
      </c>
      <c r="Q3417" t="str">
        <f t="shared" si="321"/>
        <v>theater</v>
      </c>
      <c r="R3417" t="str">
        <f t="shared" si="319"/>
        <v>plays</v>
      </c>
      <c r="S3417" s="10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20"/>
        <v>159.46</v>
      </c>
      <c r="Q3418" t="str">
        <f t="shared" si="321"/>
        <v>theater</v>
      </c>
      <c r="R3418" t="str">
        <f t="shared" si="319"/>
        <v>plays</v>
      </c>
      <c r="S3418" s="10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20"/>
        <v>37.770000000000003</v>
      </c>
      <c r="Q3419" t="str">
        <f t="shared" si="321"/>
        <v>theater</v>
      </c>
      <c r="R3419" t="str">
        <f t="shared" si="319"/>
        <v>plays</v>
      </c>
      <c r="S3419" s="10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20"/>
        <v>72.05</v>
      </c>
      <c r="Q3420" t="str">
        <f t="shared" si="321"/>
        <v>theater</v>
      </c>
      <c r="R3420" t="str">
        <f t="shared" si="319"/>
        <v>plays</v>
      </c>
      <c r="S3420" s="10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20"/>
        <v>63.69</v>
      </c>
      <c r="Q3421" t="str">
        <f t="shared" si="321"/>
        <v>theater</v>
      </c>
      <c r="R3421" t="str">
        <f t="shared" si="319"/>
        <v>plays</v>
      </c>
      <c r="S3421" s="10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20"/>
        <v>28.41</v>
      </c>
      <c r="Q3422" t="str">
        <f t="shared" si="321"/>
        <v>theater</v>
      </c>
      <c r="R3422" t="str">
        <f t="shared" si="319"/>
        <v>plays</v>
      </c>
      <c r="S3422" s="10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20"/>
        <v>103.21</v>
      </c>
      <c r="Q3423" t="str">
        <f t="shared" si="321"/>
        <v>theater</v>
      </c>
      <c r="R3423" t="str">
        <f t="shared" si="319"/>
        <v>plays</v>
      </c>
      <c r="S3423" s="10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20"/>
        <v>71.150000000000006</v>
      </c>
      <c r="Q3424" t="str">
        <f t="shared" si="321"/>
        <v>theater</v>
      </c>
      <c r="R3424" t="str">
        <f t="shared" si="319"/>
        <v>plays</v>
      </c>
      <c r="S3424" s="10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20"/>
        <v>35</v>
      </c>
      <c r="Q3425" t="str">
        <f t="shared" si="321"/>
        <v>theater</v>
      </c>
      <c r="R3425" t="str">
        <f t="shared" si="319"/>
        <v>plays</v>
      </c>
      <c r="S3425" s="10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20"/>
        <v>81.77</v>
      </c>
      <c r="Q3426" t="str">
        <f t="shared" si="321"/>
        <v>theater</v>
      </c>
      <c r="R3426" t="str">
        <f t="shared" si="319"/>
        <v>plays</v>
      </c>
      <c r="S3426" s="10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20"/>
        <v>297.02</v>
      </c>
      <c r="Q3427" t="str">
        <f t="shared" si="321"/>
        <v>theater</v>
      </c>
      <c r="R3427" t="str">
        <f t="shared" si="319"/>
        <v>plays</v>
      </c>
      <c r="S3427" s="10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20"/>
        <v>46.6</v>
      </c>
      <c r="Q3428" t="str">
        <f t="shared" si="321"/>
        <v>theater</v>
      </c>
      <c r="R3428" t="str">
        <f t="shared" si="319"/>
        <v>plays</v>
      </c>
      <c r="S3428" s="10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20"/>
        <v>51.72</v>
      </c>
      <c r="Q3429" t="str">
        <f t="shared" si="321"/>
        <v>theater</v>
      </c>
      <c r="R3429" t="str">
        <f t="shared" si="319"/>
        <v>plays</v>
      </c>
      <c r="S3429" s="10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20"/>
        <v>40.29</v>
      </c>
      <c r="Q3430" t="str">
        <f t="shared" si="321"/>
        <v>theater</v>
      </c>
      <c r="R3430" t="str">
        <f t="shared" si="319"/>
        <v>plays</v>
      </c>
      <c r="S3430" s="10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20"/>
        <v>16.25</v>
      </c>
      <c r="Q3431" t="str">
        <f t="shared" si="321"/>
        <v>theater</v>
      </c>
      <c r="R3431" t="str">
        <f t="shared" si="319"/>
        <v>plays</v>
      </c>
      <c r="S3431" s="10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20"/>
        <v>30.15</v>
      </c>
      <c r="Q3432" t="str">
        <f t="shared" si="321"/>
        <v>theater</v>
      </c>
      <c r="R3432" t="str">
        <f t="shared" si="319"/>
        <v>plays</v>
      </c>
      <c r="S3432" s="10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20"/>
        <v>95.23</v>
      </c>
      <c r="Q3433" t="str">
        <f t="shared" si="321"/>
        <v>theater</v>
      </c>
      <c r="R3433" t="str">
        <f t="shared" si="319"/>
        <v>plays</v>
      </c>
      <c r="S3433" s="10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20"/>
        <v>52.21</v>
      </c>
      <c r="Q3434" t="str">
        <f t="shared" si="321"/>
        <v>theater</v>
      </c>
      <c r="R3434" t="str">
        <f t="shared" si="319"/>
        <v>plays</v>
      </c>
      <c r="S3434" s="10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20"/>
        <v>134.15</v>
      </c>
      <c r="Q3435" t="str">
        <f t="shared" si="321"/>
        <v>theater</v>
      </c>
      <c r="R3435" t="str">
        <f t="shared" si="319"/>
        <v>plays</v>
      </c>
      <c r="S3435" s="10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20"/>
        <v>62.82</v>
      </c>
      <c r="Q3436" t="str">
        <f t="shared" si="321"/>
        <v>theater</v>
      </c>
      <c r="R3436" t="str">
        <f t="shared" si="319"/>
        <v>plays</v>
      </c>
      <c r="S3436" s="10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20"/>
        <v>58.94</v>
      </c>
      <c r="Q3437" t="str">
        <f t="shared" si="321"/>
        <v>theater</v>
      </c>
      <c r="R3437" t="str">
        <f t="shared" si="319"/>
        <v>plays</v>
      </c>
      <c r="S3437" s="10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20"/>
        <v>143.1</v>
      </c>
      <c r="Q3438" t="str">
        <f t="shared" si="321"/>
        <v>theater</v>
      </c>
      <c r="R3438" t="str">
        <f t="shared" si="319"/>
        <v>plays</v>
      </c>
      <c r="S3438" s="10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20"/>
        <v>84.16</v>
      </c>
      <c r="Q3439" t="str">
        <f t="shared" si="321"/>
        <v>theater</v>
      </c>
      <c r="R3439" t="str">
        <f t="shared" si="319"/>
        <v>plays</v>
      </c>
      <c r="S3439" s="10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20"/>
        <v>186.07</v>
      </c>
      <c r="Q3440" t="str">
        <f t="shared" si="321"/>
        <v>theater</v>
      </c>
      <c r="R3440" t="str">
        <f t="shared" si="319"/>
        <v>plays</v>
      </c>
      <c r="S3440" s="10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20"/>
        <v>89.78</v>
      </c>
      <c r="Q3441" t="str">
        <f t="shared" si="321"/>
        <v>theater</v>
      </c>
      <c r="R3441" t="str">
        <f t="shared" si="319"/>
        <v>plays</v>
      </c>
      <c r="S3441" s="10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20"/>
        <v>64.150000000000006</v>
      </c>
      <c r="Q3442" t="str">
        <f t="shared" si="321"/>
        <v>theater</v>
      </c>
      <c r="R3442" t="str">
        <f t="shared" si="319"/>
        <v>plays</v>
      </c>
      <c r="S3442" s="10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20"/>
        <v>59.65</v>
      </c>
      <c r="Q3443" t="str">
        <f t="shared" si="321"/>
        <v>theater</v>
      </c>
      <c r="R3443" t="str">
        <f t="shared" si="319"/>
        <v>plays</v>
      </c>
      <c r="S3443" s="10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20"/>
        <v>31.25</v>
      </c>
      <c r="Q3444" t="str">
        <f t="shared" si="321"/>
        <v>theater</v>
      </c>
      <c r="R3444" t="str">
        <f t="shared" si="319"/>
        <v>plays</v>
      </c>
      <c r="S3444" s="10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20"/>
        <v>41.22</v>
      </c>
      <c r="Q3445" t="str">
        <f t="shared" si="321"/>
        <v>theater</v>
      </c>
      <c r="R3445" t="str">
        <f t="shared" si="319"/>
        <v>plays</v>
      </c>
      <c r="S3445" s="10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20"/>
        <v>43.35</v>
      </c>
      <c r="Q3446" t="str">
        <f t="shared" si="321"/>
        <v>theater</v>
      </c>
      <c r="R3446" t="str">
        <f t="shared" si="319"/>
        <v>plays</v>
      </c>
      <c r="S3446" s="10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20"/>
        <v>64.510000000000005</v>
      </c>
      <c r="Q3447" t="str">
        <f t="shared" si="321"/>
        <v>theater</v>
      </c>
      <c r="R3447" t="str">
        <f t="shared" si="319"/>
        <v>plays</v>
      </c>
      <c r="S3447" s="10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19"/>
        <v>plays</v>
      </c>
      <c r="S3448" s="10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19"/>
        <v>plays</v>
      </c>
      <c r="S3449" s="10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20"/>
        <v>51.22</v>
      </c>
      <c r="Q3450" t="str">
        <f t="shared" si="321"/>
        <v>theater</v>
      </c>
      <c r="R3450" t="str">
        <f t="shared" si="319"/>
        <v>plays</v>
      </c>
      <c r="S3450" s="10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20"/>
        <v>68.25</v>
      </c>
      <c r="Q3451" t="str">
        <f t="shared" si="321"/>
        <v>theater</v>
      </c>
      <c r="R3451" t="str">
        <f t="shared" si="319"/>
        <v>plays</v>
      </c>
      <c r="S3451" s="10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20"/>
        <v>19.48</v>
      </c>
      <c r="Q3452" t="str">
        <f t="shared" si="321"/>
        <v>theater</v>
      </c>
      <c r="R3452" t="str">
        <f t="shared" si="319"/>
        <v>plays</v>
      </c>
      <c r="S3452" s="10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20"/>
        <v>41.12</v>
      </c>
      <c r="Q3453" t="str">
        <f t="shared" si="321"/>
        <v>theater</v>
      </c>
      <c r="R3453" t="str">
        <f t="shared" si="319"/>
        <v>plays</v>
      </c>
      <c r="S3453" s="10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20"/>
        <v>41.4</v>
      </c>
      <c r="Q3454" t="str">
        <f t="shared" si="321"/>
        <v>theater</v>
      </c>
      <c r="R3454" t="str">
        <f t="shared" si="319"/>
        <v>plays</v>
      </c>
      <c r="S3454" s="10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19"/>
        <v>plays</v>
      </c>
      <c r="S3455" s="10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20"/>
        <v>33.57</v>
      </c>
      <c r="Q3456" t="str">
        <f t="shared" si="321"/>
        <v>theater</v>
      </c>
      <c r="R3456" t="str">
        <f t="shared" si="319"/>
        <v>plays</v>
      </c>
      <c r="S3456" s="10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20"/>
        <v>145.86000000000001</v>
      </c>
      <c r="Q3457" t="str">
        <f t="shared" si="321"/>
        <v>theater</v>
      </c>
      <c r="R3457" t="str">
        <f t="shared" si="319"/>
        <v>plays</v>
      </c>
      <c r="S3457" s="10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24">E3458/D3458</f>
        <v>1.913</v>
      </c>
      <c r="P3458" s="6">
        <f t="shared" si="320"/>
        <v>358.68</v>
      </c>
      <c r="Q3458" t="str">
        <f t="shared" si="321"/>
        <v>theater</v>
      </c>
      <c r="R3458" t="str">
        <f t="shared" ref="R3458:R3521" si="325">RIGHT(N3458,LEN(N3458)-FIND("/",N3458,1))</f>
        <v>plays</v>
      </c>
      <c r="S3458" s="10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4"/>
        <v>1.4019999999999999</v>
      </c>
      <c r="P3459" s="6">
        <f t="shared" ref="P3459:P3522" si="326">IF(E3459&gt;0, ROUNDDOWN(E3459/L3459, 2),0)</f>
        <v>50.98</v>
      </c>
      <c r="Q3459" t="str">
        <f t="shared" ref="Q3459:Q3522" si="327">LEFT(N3459,FIND("/",N3459,1)-1)</f>
        <v>theater</v>
      </c>
      <c r="R3459" t="str">
        <f t="shared" si="325"/>
        <v>plays</v>
      </c>
      <c r="S3459" s="10">
        <f t="shared" ref="S3459:S3522" si="328">(J3459/86400)+25569+(-5/24)</f>
        <v>42016.498344907406</v>
      </c>
      <c r="T3459" s="11">
        <f t="shared" ref="T3459:T3522" si="329">IF(F3459="live", "", (I3459/86400)+25569+(-5/24))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6"/>
        <v>45.03</v>
      </c>
      <c r="Q3460" t="str">
        <f t="shared" si="327"/>
        <v>theater</v>
      </c>
      <c r="R3460" t="str">
        <f t="shared" si="325"/>
        <v>plays</v>
      </c>
      <c r="S3460" s="10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6"/>
        <v>17.52</v>
      </c>
      <c r="Q3461" t="str">
        <f t="shared" si="327"/>
        <v>theater</v>
      </c>
      <c r="R3461" t="str">
        <f t="shared" si="325"/>
        <v>plays</v>
      </c>
      <c r="S3461" s="10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6"/>
        <v>50</v>
      </c>
      <c r="Q3462" t="str">
        <f t="shared" si="327"/>
        <v>theater</v>
      </c>
      <c r="R3462" t="str">
        <f t="shared" si="325"/>
        <v>plays</v>
      </c>
      <c r="S3462" s="10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6"/>
        <v>57.91</v>
      </c>
      <c r="Q3463" t="str">
        <f t="shared" si="327"/>
        <v>theater</v>
      </c>
      <c r="R3463" t="str">
        <f t="shared" si="325"/>
        <v>plays</v>
      </c>
      <c r="S3463" s="10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6"/>
        <v>29.7</v>
      </c>
      <c r="Q3464" t="str">
        <f t="shared" si="327"/>
        <v>theater</v>
      </c>
      <c r="R3464" t="str">
        <f t="shared" si="325"/>
        <v>plays</v>
      </c>
      <c r="S3464" s="10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6"/>
        <v>90.68</v>
      </c>
      <c r="Q3465" t="str">
        <f t="shared" si="327"/>
        <v>theater</v>
      </c>
      <c r="R3465" t="str">
        <f t="shared" si="325"/>
        <v>plays</v>
      </c>
      <c r="S3465" s="10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6"/>
        <v>55.01</v>
      </c>
      <c r="Q3466" t="str">
        <f t="shared" si="327"/>
        <v>theater</v>
      </c>
      <c r="R3466" t="str">
        <f t="shared" si="325"/>
        <v>plays</v>
      </c>
      <c r="S3466" s="10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6"/>
        <v>57.22</v>
      </c>
      <c r="Q3467" t="str">
        <f t="shared" si="327"/>
        <v>theater</v>
      </c>
      <c r="R3467" t="str">
        <f t="shared" si="325"/>
        <v>plays</v>
      </c>
      <c r="S3467" s="10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6"/>
        <v>72.95</v>
      </c>
      <c r="Q3468" t="str">
        <f t="shared" si="327"/>
        <v>theater</v>
      </c>
      <c r="R3468" t="str">
        <f t="shared" si="325"/>
        <v>plays</v>
      </c>
      <c r="S3468" s="10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6"/>
        <v>64.459999999999994</v>
      </c>
      <c r="Q3469" t="str">
        <f t="shared" si="327"/>
        <v>theater</v>
      </c>
      <c r="R3469" t="str">
        <f t="shared" si="325"/>
        <v>plays</v>
      </c>
      <c r="S3469" s="10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6"/>
        <v>716.35</v>
      </c>
      <c r="Q3470" t="str">
        <f t="shared" si="327"/>
        <v>theater</v>
      </c>
      <c r="R3470" t="str">
        <f t="shared" si="325"/>
        <v>plays</v>
      </c>
      <c r="S3470" s="10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6"/>
        <v>50.39</v>
      </c>
      <c r="Q3471" t="str">
        <f t="shared" si="327"/>
        <v>theater</v>
      </c>
      <c r="R3471" t="str">
        <f t="shared" si="325"/>
        <v>plays</v>
      </c>
      <c r="S3471" s="10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6"/>
        <v>41.66</v>
      </c>
      <c r="Q3472" t="str">
        <f t="shared" si="327"/>
        <v>theater</v>
      </c>
      <c r="R3472" t="str">
        <f t="shared" si="325"/>
        <v>plays</v>
      </c>
      <c r="S3472" s="10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6"/>
        <v>35.76</v>
      </c>
      <c r="Q3473" t="str">
        <f t="shared" si="327"/>
        <v>theater</v>
      </c>
      <c r="R3473" t="str">
        <f t="shared" si="325"/>
        <v>plays</v>
      </c>
      <c r="S3473" s="10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6"/>
        <v>88.73</v>
      </c>
      <c r="Q3474" t="str">
        <f t="shared" si="327"/>
        <v>theater</v>
      </c>
      <c r="R3474" t="str">
        <f t="shared" si="325"/>
        <v>plays</v>
      </c>
      <c r="S3474" s="10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6"/>
        <v>148.47999999999999</v>
      </c>
      <c r="Q3475" t="str">
        <f t="shared" si="327"/>
        <v>theater</v>
      </c>
      <c r="R3475" t="str">
        <f t="shared" si="325"/>
        <v>plays</v>
      </c>
      <c r="S3475" s="10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6"/>
        <v>51.79</v>
      </c>
      <c r="Q3476" t="str">
        <f t="shared" si="327"/>
        <v>theater</v>
      </c>
      <c r="R3476" t="str">
        <f t="shared" si="325"/>
        <v>plays</v>
      </c>
      <c r="S3476" s="10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5"/>
        <v>plays</v>
      </c>
      <c r="S3477" s="10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6"/>
        <v>52</v>
      </c>
      <c r="Q3478" t="str">
        <f t="shared" si="327"/>
        <v>theater</v>
      </c>
      <c r="R3478" t="str">
        <f t="shared" si="325"/>
        <v>plays</v>
      </c>
      <c r="S3478" s="10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6"/>
        <v>53.23</v>
      </c>
      <c r="Q3479" t="str">
        <f t="shared" si="327"/>
        <v>theater</v>
      </c>
      <c r="R3479" t="str">
        <f t="shared" si="325"/>
        <v>plays</v>
      </c>
      <c r="S3479" s="10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6"/>
        <v>39.590000000000003</v>
      </c>
      <c r="Q3480" t="str">
        <f t="shared" si="327"/>
        <v>theater</v>
      </c>
      <c r="R3480" t="str">
        <f t="shared" si="325"/>
        <v>plays</v>
      </c>
      <c r="S3480" s="10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5"/>
        <v>plays</v>
      </c>
      <c r="S3481" s="10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6"/>
        <v>164.61</v>
      </c>
      <c r="Q3482" t="str">
        <f t="shared" si="327"/>
        <v>theater</v>
      </c>
      <c r="R3482" t="str">
        <f t="shared" si="325"/>
        <v>plays</v>
      </c>
      <c r="S3482" s="10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6"/>
        <v>125.05</v>
      </c>
      <c r="Q3483" t="str">
        <f t="shared" si="327"/>
        <v>theater</v>
      </c>
      <c r="R3483" t="str">
        <f t="shared" si="325"/>
        <v>plays</v>
      </c>
      <c r="S3483" s="10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6"/>
        <v>51.87</v>
      </c>
      <c r="Q3484" t="str">
        <f t="shared" si="327"/>
        <v>theater</v>
      </c>
      <c r="R3484" t="str">
        <f t="shared" si="325"/>
        <v>plays</v>
      </c>
      <c r="S3484" s="10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6"/>
        <v>40.28</v>
      </c>
      <c r="Q3485" t="str">
        <f t="shared" si="327"/>
        <v>theater</v>
      </c>
      <c r="R3485" t="str">
        <f t="shared" si="325"/>
        <v>plays</v>
      </c>
      <c r="S3485" s="10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6"/>
        <v>64.900000000000006</v>
      </c>
      <c r="Q3486" t="str">
        <f t="shared" si="327"/>
        <v>theater</v>
      </c>
      <c r="R3486" t="str">
        <f t="shared" si="325"/>
        <v>plays</v>
      </c>
      <c r="S3486" s="10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6"/>
        <v>55.33</v>
      </c>
      <c r="Q3487" t="str">
        <f t="shared" si="327"/>
        <v>theater</v>
      </c>
      <c r="R3487" t="str">
        <f t="shared" si="325"/>
        <v>plays</v>
      </c>
      <c r="S3487" s="10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6"/>
        <v>83.14</v>
      </c>
      <c r="Q3488" t="str">
        <f t="shared" si="327"/>
        <v>theater</v>
      </c>
      <c r="R3488" t="str">
        <f t="shared" si="325"/>
        <v>plays</v>
      </c>
      <c r="S3488" s="10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6"/>
        <v>38.71</v>
      </c>
      <c r="Q3489" t="str">
        <f t="shared" si="327"/>
        <v>theater</v>
      </c>
      <c r="R3489" t="str">
        <f t="shared" si="325"/>
        <v>plays</v>
      </c>
      <c r="S3489" s="10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6"/>
        <v>125.37</v>
      </c>
      <c r="Q3490" t="str">
        <f t="shared" si="327"/>
        <v>theater</v>
      </c>
      <c r="R3490" t="str">
        <f t="shared" si="325"/>
        <v>plays</v>
      </c>
      <c r="S3490" s="10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6"/>
        <v>78.260000000000005</v>
      </c>
      <c r="Q3491" t="str">
        <f t="shared" si="327"/>
        <v>theater</v>
      </c>
      <c r="R3491" t="str">
        <f t="shared" si="325"/>
        <v>plays</v>
      </c>
      <c r="S3491" s="10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6"/>
        <v>47.22</v>
      </c>
      <c r="Q3492" t="str">
        <f t="shared" si="327"/>
        <v>theater</v>
      </c>
      <c r="R3492" t="str">
        <f t="shared" si="325"/>
        <v>plays</v>
      </c>
      <c r="S3492" s="10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5"/>
        <v>plays</v>
      </c>
      <c r="S3493" s="10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6"/>
        <v>114.29</v>
      </c>
      <c r="Q3494" t="str">
        <f t="shared" si="327"/>
        <v>theater</v>
      </c>
      <c r="R3494" t="str">
        <f t="shared" si="325"/>
        <v>plays</v>
      </c>
      <c r="S3494" s="10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6"/>
        <v>51.72</v>
      </c>
      <c r="Q3495" t="str">
        <f t="shared" si="327"/>
        <v>theater</v>
      </c>
      <c r="R3495" t="str">
        <f t="shared" si="325"/>
        <v>plays</v>
      </c>
      <c r="S3495" s="10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6"/>
        <v>30.76</v>
      </c>
      <c r="Q3496" t="str">
        <f t="shared" si="327"/>
        <v>theater</v>
      </c>
      <c r="R3496" t="str">
        <f t="shared" si="325"/>
        <v>plays</v>
      </c>
      <c r="S3496" s="10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6"/>
        <v>74.2</v>
      </c>
      <c r="Q3497" t="str">
        <f t="shared" si="327"/>
        <v>theater</v>
      </c>
      <c r="R3497" t="str">
        <f t="shared" si="325"/>
        <v>plays</v>
      </c>
      <c r="S3497" s="10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6"/>
        <v>47.84</v>
      </c>
      <c r="Q3498" t="str">
        <f t="shared" si="327"/>
        <v>theater</v>
      </c>
      <c r="R3498" t="str">
        <f t="shared" si="325"/>
        <v>plays</v>
      </c>
      <c r="S3498" s="10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6"/>
        <v>34.4</v>
      </c>
      <c r="Q3499" t="str">
        <f t="shared" si="327"/>
        <v>theater</v>
      </c>
      <c r="R3499" t="str">
        <f t="shared" si="325"/>
        <v>plays</v>
      </c>
      <c r="S3499" s="10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6"/>
        <v>40.229999999999997</v>
      </c>
      <c r="Q3500" t="str">
        <f t="shared" si="327"/>
        <v>theater</v>
      </c>
      <c r="R3500" t="str">
        <f t="shared" si="325"/>
        <v>plays</v>
      </c>
      <c r="S3500" s="10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6"/>
        <v>60.28</v>
      </c>
      <c r="Q3501" t="str">
        <f t="shared" si="327"/>
        <v>theater</v>
      </c>
      <c r="R3501" t="str">
        <f t="shared" si="325"/>
        <v>plays</v>
      </c>
      <c r="S3501" s="10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6"/>
        <v>25.3</v>
      </c>
      <c r="Q3502" t="str">
        <f t="shared" si="327"/>
        <v>theater</v>
      </c>
      <c r="R3502" t="str">
        <f t="shared" si="325"/>
        <v>plays</v>
      </c>
      <c r="S3502" s="10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6"/>
        <v>35.950000000000003</v>
      </c>
      <c r="Q3503" t="str">
        <f t="shared" si="327"/>
        <v>theater</v>
      </c>
      <c r="R3503" t="str">
        <f t="shared" si="325"/>
        <v>plays</v>
      </c>
      <c r="S3503" s="10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6"/>
        <v>136</v>
      </c>
      <c r="Q3504" t="str">
        <f t="shared" si="327"/>
        <v>theater</v>
      </c>
      <c r="R3504" t="str">
        <f t="shared" si="325"/>
        <v>plays</v>
      </c>
      <c r="S3504" s="10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6"/>
        <v>70.760000000000005</v>
      </c>
      <c r="Q3505" t="str">
        <f t="shared" si="327"/>
        <v>theater</v>
      </c>
      <c r="R3505" t="str">
        <f t="shared" si="325"/>
        <v>plays</v>
      </c>
      <c r="S3505" s="10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6"/>
        <v>125</v>
      </c>
      <c r="Q3506" t="str">
        <f t="shared" si="327"/>
        <v>theater</v>
      </c>
      <c r="R3506" t="str">
        <f t="shared" si="325"/>
        <v>plays</v>
      </c>
      <c r="S3506" s="10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6"/>
        <v>66.510000000000005</v>
      </c>
      <c r="Q3507" t="str">
        <f t="shared" si="327"/>
        <v>theater</v>
      </c>
      <c r="R3507" t="str">
        <f t="shared" si="325"/>
        <v>plays</v>
      </c>
      <c r="S3507" s="10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5"/>
        <v>plays</v>
      </c>
      <c r="S3508" s="10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6"/>
        <v>145</v>
      </c>
      <c r="Q3509" t="str">
        <f t="shared" si="327"/>
        <v>theater</v>
      </c>
      <c r="R3509" t="str">
        <f t="shared" si="325"/>
        <v>plays</v>
      </c>
      <c r="S3509" s="10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6"/>
        <v>12</v>
      </c>
      <c r="Q3510" t="str">
        <f t="shared" si="327"/>
        <v>theater</v>
      </c>
      <c r="R3510" t="str">
        <f t="shared" si="325"/>
        <v>plays</v>
      </c>
      <c r="S3510" s="10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6"/>
        <v>96.66</v>
      </c>
      <c r="Q3511" t="str">
        <f t="shared" si="327"/>
        <v>theater</v>
      </c>
      <c r="R3511" t="str">
        <f t="shared" si="325"/>
        <v>plays</v>
      </c>
      <c r="S3511" s="10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6"/>
        <v>60.33</v>
      </c>
      <c r="Q3512" t="str">
        <f t="shared" si="327"/>
        <v>theater</v>
      </c>
      <c r="R3512" t="str">
        <f t="shared" si="325"/>
        <v>plays</v>
      </c>
      <c r="S3512" s="10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6"/>
        <v>79.89</v>
      </c>
      <c r="Q3513" t="str">
        <f t="shared" si="327"/>
        <v>theater</v>
      </c>
      <c r="R3513" t="str">
        <f t="shared" si="325"/>
        <v>plays</v>
      </c>
      <c r="S3513" s="10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6"/>
        <v>58.82</v>
      </c>
      <c r="Q3514" t="str">
        <f t="shared" si="327"/>
        <v>theater</v>
      </c>
      <c r="R3514" t="str">
        <f t="shared" si="325"/>
        <v>plays</v>
      </c>
      <c r="S3514" s="10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6"/>
        <v>75.34</v>
      </c>
      <c r="Q3515" t="str">
        <f t="shared" si="327"/>
        <v>theater</v>
      </c>
      <c r="R3515" t="str">
        <f t="shared" si="325"/>
        <v>plays</v>
      </c>
      <c r="S3515" s="10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5"/>
        <v>plays</v>
      </c>
      <c r="S3516" s="10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6"/>
        <v>66.95</v>
      </c>
      <c r="Q3517" t="str">
        <f t="shared" si="327"/>
        <v>theater</v>
      </c>
      <c r="R3517" t="str">
        <f t="shared" si="325"/>
        <v>plays</v>
      </c>
      <c r="S3517" s="10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6"/>
        <v>227.27</v>
      </c>
      <c r="Q3518" t="str">
        <f t="shared" si="327"/>
        <v>theater</v>
      </c>
      <c r="R3518" t="str">
        <f t="shared" si="325"/>
        <v>plays</v>
      </c>
      <c r="S3518" s="10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6"/>
        <v>307.69</v>
      </c>
      <c r="Q3519" t="str">
        <f t="shared" si="327"/>
        <v>theater</v>
      </c>
      <c r="R3519" t="str">
        <f t="shared" si="325"/>
        <v>plays</v>
      </c>
      <c r="S3519" s="10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6"/>
        <v>50.02</v>
      </c>
      <c r="Q3520" t="str">
        <f t="shared" si="327"/>
        <v>theater</v>
      </c>
      <c r="R3520" t="str">
        <f t="shared" si="325"/>
        <v>plays</v>
      </c>
      <c r="S3520" s="10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6"/>
        <v>72.39</v>
      </c>
      <c r="Q3521" t="str">
        <f t="shared" si="327"/>
        <v>theater</v>
      </c>
      <c r="R3521" t="str">
        <f t="shared" si="325"/>
        <v>plays</v>
      </c>
      <c r="S3521" s="10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0">E3522/D3522</f>
        <v>1.0075000000000001</v>
      </c>
      <c r="P3522" s="6">
        <f t="shared" si="326"/>
        <v>95.95</v>
      </c>
      <c r="Q3522" t="str">
        <f t="shared" si="327"/>
        <v>theater</v>
      </c>
      <c r="R3522" t="str">
        <f t="shared" ref="R3522:R3585" si="331">RIGHT(N3522,LEN(N3522)-FIND("/",N3522,1))</f>
        <v>plays</v>
      </c>
      <c r="S3522" s="10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0"/>
        <v>1.6942857142857144</v>
      </c>
      <c r="P3523" s="6">
        <f t="shared" ref="P3523:P3586" si="332">IF(E3523&gt;0, ROUNDDOWN(E3523/L3523, 2),0)</f>
        <v>45.61</v>
      </c>
      <c r="Q3523" t="str">
        <f t="shared" ref="Q3523:Q3586" si="333">LEFT(N3523,FIND("/",N3523,1)-1)</f>
        <v>theater</v>
      </c>
      <c r="R3523" t="str">
        <f t="shared" si="331"/>
        <v>plays</v>
      </c>
      <c r="S3523" s="10">
        <f t="shared" ref="S3523:S3586" si="334">(J3523/86400)+25569+(-5/24)</f>
        <v>41881.153009259258</v>
      </c>
      <c r="T3523" s="11">
        <f t="shared" ref="T3523:T3586" si="335">IF(F3523="live", "", (I3523/86400)+25569+(-5/24))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2"/>
        <v>41.02</v>
      </c>
      <c r="Q3524" t="str">
        <f t="shared" si="333"/>
        <v>theater</v>
      </c>
      <c r="R3524" t="str">
        <f t="shared" si="331"/>
        <v>plays</v>
      </c>
      <c r="S3524" s="10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2"/>
        <v>56.82</v>
      </c>
      <c r="Q3525" t="str">
        <f t="shared" si="333"/>
        <v>theater</v>
      </c>
      <c r="R3525" t="str">
        <f t="shared" si="331"/>
        <v>plays</v>
      </c>
      <c r="S3525" s="10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2"/>
        <v>137.24</v>
      </c>
      <c r="Q3526" t="str">
        <f t="shared" si="333"/>
        <v>theater</v>
      </c>
      <c r="R3526" t="str">
        <f t="shared" si="331"/>
        <v>plays</v>
      </c>
      <c r="S3526" s="10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2"/>
        <v>75.709999999999994</v>
      </c>
      <c r="Q3527" t="str">
        <f t="shared" si="333"/>
        <v>theater</v>
      </c>
      <c r="R3527" t="str">
        <f t="shared" si="331"/>
        <v>plays</v>
      </c>
      <c r="S3527" s="10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2"/>
        <v>99</v>
      </c>
      <c r="Q3528" t="str">
        <f t="shared" si="333"/>
        <v>theater</v>
      </c>
      <c r="R3528" t="str">
        <f t="shared" si="331"/>
        <v>plays</v>
      </c>
      <c r="S3528" s="10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2"/>
        <v>81.56</v>
      </c>
      <c r="Q3529" t="str">
        <f t="shared" si="333"/>
        <v>theater</v>
      </c>
      <c r="R3529" t="str">
        <f t="shared" si="331"/>
        <v>plays</v>
      </c>
      <c r="S3529" s="10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2"/>
        <v>45.1</v>
      </c>
      <c r="Q3530" t="str">
        <f t="shared" si="333"/>
        <v>theater</v>
      </c>
      <c r="R3530" t="str">
        <f t="shared" si="331"/>
        <v>plays</v>
      </c>
      <c r="S3530" s="10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2"/>
        <v>36.659999999999997</v>
      </c>
      <c r="Q3531" t="str">
        <f t="shared" si="333"/>
        <v>theater</v>
      </c>
      <c r="R3531" t="str">
        <f t="shared" si="331"/>
        <v>plays</v>
      </c>
      <c r="S3531" s="10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2"/>
        <v>125</v>
      </c>
      <c r="Q3532" t="str">
        <f t="shared" si="333"/>
        <v>theater</v>
      </c>
      <c r="R3532" t="str">
        <f t="shared" si="331"/>
        <v>plays</v>
      </c>
      <c r="S3532" s="10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2"/>
        <v>49.23</v>
      </c>
      <c r="Q3533" t="str">
        <f t="shared" si="333"/>
        <v>theater</v>
      </c>
      <c r="R3533" t="str">
        <f t="shared" si="331"/>
        <v>plays</v>
      </c>
      <c r="S3533" s="10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2"/>
        <v>42.29</v>
      </c>
      <c r="Q3534" t="str">
        <f t="shared" si="333"/>
        <v>theater</v>
      </c>
      <c r="R3534" t="str">
        <f t="shared" si="331"/>
        <v>plays</v>
      </c>
      <c r="S3534" s="10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2"/>
        <v>78.87</v>
      </c>
      <c r="Q3535" t="str">
        <f t="shared" si="333"/>
        <v>theater</v>
      </c>
      <c r="R3535" t="str">
        <f t="shared" si="331"/>
        <v>plays</v>
      </c>
      <c r="S3535" s="10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2"/>
        <v>38.28</v>
      </c>
      <c r="Q3536" t="str">
        <f t="shared" si="333"/>
        <v>theater</v>
      </c>
      <c r="R3536" t="str">
        <f t="shared" si="331"/>
        <v>plays</v>
      </c>
      <c r="S3536" s="10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2"/>
        <v>44.84</v>
      </c>
      <c r="Q3537" t="str">
        <f t="shared" si="333"/>
        <v>theater</v>
      </c>
      <c r="R3537" t="str">
        <f t="shared" si="331"/>
        <v>plays</v>
      </c>
      <c r="S3537" s="10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2"/>
        <v>13.52</v>
      </c>
      <c r="Q3538" t="str">
        <f t="shared" si="333"/>
        <v>theater</v>
      </c>
      <c r="R3538" t="str">
        <f t="shared" si="331"/>
        <v>plays</v>
      </c>
      <c r="S3538" s="10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1"/>
        <v>plays</v>
      </c>
      <c r="S3539" s="10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2"/>
        <v>30.95</v>
      </c>
      <c r="Q3540" t="str">
        <f t="shared" si="333"/>
        <v>theater</v>
      </c>
      <c r="R3540" t="str">
        <f t="shared" si="331"/>
        <v>plays</v>
      </c>
      <c r="S3540" s="10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2"/>
        <v>55.23</v>
      </c>
      <c r="Q3541" t="str">
        <f t="shared" si="333"/>
        <v>theater</v>
      </c>
      <c r="R3541" t="str">
        <f t="shared" si="331"/>
        <v>plays</v>
      </c>
      <c r="S3541" s="10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2"/>
        <v>46.12</v>
      </c>
      <c r="Q3542" t="str">
        <f t="shared" si="333"/>
        <v>theater</v>
      </c>
      <c r="R3542" t="str">
        <f t="shared" si="331"/>
        <v>plays</v>
      </c>
      <c r="S3542" s="10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2"/>
        <v>39.369999999999997</v>
      </c>
      <c r="Q3543" t="str">
        <f t="shared" si="333"/>
        <v>theater</v>
      </c>
      <c r="R3543" t="str">
        <f t="shared" si="331"/>
        <v>plays</v>
      </c>
      <c r="S3543" s="10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2"/>
        <v>66.150000000000006</v>
      </c>
      <c r="Q3544" t="str">
        <f t="shared" si="333"/>
        <v>theater</v>
      </c>
      <c r="R3544" t="str">
        <f t="shared" si="331"/>
        <v>plays</v>
      </c>
      <c r="S3544" s="10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2"/>
        <v>54.13</v>
      </c>
      <c r="Q3545" t="str">
        <f t="shared" si="333"/>
        <v>theater</v>
      </c>
      <c r="R3545" t="str">
        <f t="shared" si="331"/>
        <v>plays</v>
      </c>
      <c r="S3545" s="10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2"/>
        <v>104.16</v>
      </c>
      <c r="Q3546" t="str">
        <f t="shared" si="333"/>
        <v>theater</v>
      </c>
      <c r="R3546" t="str">
        <f t="shared" si="331"/>
        <v>plays</v>
      </c>
      <c r="S3546" s="10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2"/>
        <v>31.37</v>
      </c>
      <c r="Q3547" t="str">
        <f t="shared" si="333"/>
        <v>theater</v>
      </c>
      <c r="R3547" t="str">
        <f t="shared" si="331"/>
        <v>plays</v>
      </c>
      <c r="S3547" s="10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2"/>
        <v>59.21</v>
      </c>
      <c r="Q3548" t="str">
        <f t="shared" si="333"/>
        <v>theater</v>
      </c>
      <c r="R3548" t="str">
        <f t="shared" si="331"/>
        <v>plays</v>
      </c>
      <c r="S3548" s="10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2"/>
        <v>119.17</v>
      </c>
      <c r="Q3549" t="str">
        <f t="shared" si="333"/>
        <v>theater</v>
      </c>
      <c r="R3549" t="str">
        <f t="shared" si="331"/>
        <v>plays</v>
      </c>
      <c r="S3549" s="10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2"/>
        <v>164.61</v>
      </c>
      <c r="Q3550" t="str">
        <f t="shared" si="333"/>
        <v>theater</v>
      </c>
      <c r="R3550" t="str">
        <f t="shared" si="331"/>
        <v>plays</v>
      </c>
      <c r="S3550" s="10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2"/>
        <v>24.28</v>
      </c>
      <c r="Q3551" t="str">
        <f t="shared" si="333"/>
        <v>theater</v>
      </c>
      <c r="R3551" t="str">
        <f t="shared" si="331"/>
        <v>plays</v>
      </c>
      <c r="S3551" s="10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2"/>
        <v>40.93</v>
      </c>
      <c r="Q3552" t="str">
        <f t="shared" si="333"/>
        <v>theater</v>
      </c>
      <c r="R3552" t="str">
        <f t="shared" si="331"/>
        <v>plays</v>
      </c>
      <c r="S3552" s="10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1"/>
        <v>plays</v>
      </c>
      <c r="S3553" s="10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2"/>
        <v>38.65</v>
      </c>
      <c r="Q3554" t="str">
        <f t="shared" si="333"/>
        <v>theater</v>
      </c>
      <c r="R3554" t="str">
        <f t="shared" si="331"/>
        <v>plays</v>
      </c>
      <c r="S3554" s="10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2"/>
        <v>56.2</v>
      </c>
      <c r="Q3555" t="str">
        <f t="shared" si="333"/>
        <v>theater</v>
      </c>
      <c r="R3555" t="str">
        <f t="shared" si="331"/>
        <v>plays</v>
      </c>
      <c r="S3555" s="10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2"/>
        <v>107</v>
      </c>
      <c r="Q3556" t="str">
        <f t="shared" si="333"/>
        <v>theater</v>
      </c>
      <c r="R3556" t="str">
        <f t="shared" si="331"/>
        <v>plays</v>
      </c>
      <c r="S3556" s="10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2"/>
        <v>171.42</v>
      </c>
      <c r="Q3557" t="str">
        <f t="shared" si="333"/>
        <v>theater</v>
      </c>
      <c r="R3557" t="str">
        <f t="shared" si="331"/>
        <v>plays</v>
      </c>
      <c r="S3557" s="10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1"/>
        <v>plays</v>
      </c>
      <c r="S3558" s="10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2"/>
        <v>179.27</v>
      </c>
      <c r="Q3559" t="str">
        <f t="shared" si="333"/>
        <v>theater</v>
      </c>
      <c r="R3559" t="str">
        <f t="shared" si="331"/>
        <v>plays</v>
      </c>
      <c r="S3559" s="10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2"/>
        <v>22.9</v>
      </c>
      <c r="Q3560" t="str">
        <f t="shared" si="333"/>
        <v>theater</v>
      </c>
      <c r="R3560" t="str">
        <f t="shared" si="331"/>
        <v>plays</v>
      </c>
      <c r="S3560" s="10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2"/>
        <v>43.12</v>
      </c>
      <c r="Q3561" t="str">
        <f t="shared" si="333"/>
        <v>theater</v>
      </c>
      <c r="R3561" t="str">
        <f t="shared" si="331"/>
        <v>plays</v>
      </c>
      <c r="S3561" s="10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2"/>
        <v>46.89</v>
      </c>
      <c r="Q3562" t="str">
        <f t="shared" si="333"/>
        <v>theater</v>
      </c>
      <c r="R3562" t="str">
        <f t="shared" si="331"/>
        <v>plays</v>
      </c>
      <c r="S3562" s="10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2"/>
        <v>47.4</v>
      </c>
      <c r="Q3563" t="str">
        <f t="shared" si="333"/>
        <v>theater</v>
      </c>
      <c r="R3563" t="str">
        <f t="shared" si="331"/>
        <v>plays</v>
      </c>
      <c r="S3563" s="10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2"/>
        <v>15.12</v>
      </c>
      <c r="Q3564" t="str">
        <f t="shared" si="333"/>
        <v>theater</v>
      </c>
      <c r="R3564" t="str">
        <f t="shared" si="331"/>
        <v>plays</v>
      </c>
      <c r="S3564" s="10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2"/>
        <v>21.09</v>
      </c>
      <c r="Q3565" t="str">
        <f t="shared" si="333"/>
        <v>theater</v>
      </c>
      <c r="R3565" t="str">
        <f t="shared" si="331"/>
        <v>plays</v>
      </c>
      <c r="S3565" s="10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2"/>
        <v>59.11</v>
      </c>
      <c r="Q3566" t="str">
        <f t="shared" si="333"/>
        <v>theater</v>
      </c>
      <c r="R3566" t="str">
        <f t="shared" si="331"/>
        <v>plays</v>
      </c>
      <c r="S3566" s="10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2"/>
        <v>97.91</v>
      </c>
      <c r="Q3567" t="str">
        <f t="shared" si="333"/>
        <v>theater</v>
      </c>
      <c r="R3567" t="str">
        <f t="shared" si="331"/>
        <v>plays</v>
      </c>
      <c r="S3567" s="10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2"/>
        <v>55.13</v>
      </c>
      <c r="Q3568" t="str">
        <f t="shared" si="333"/>
        <v>theater</v>
      </c>
      <c r="R3568" t="str">
        <f t="shared" si="331"/>
        <v>plays</v>
      </c>
      <c r="S3568" s="10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2"/>
        <v>26.53</v>
      </c>
      <c r="Q3569" t="str">
        <f t="shared" si="333"/>
        <v>theater</v>
      </c>
      <c r="R3569" t="str">
        <f t="shared" si="331"/>
        <v>plays</v>
      </c>
      <c r="S3569" s="10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2"/>
        <v>58.42</v>
      </c>
      <c r="Q3570" t="str">
        <f t="shared" si="333"/>
        <v>theater</v>
      </c>
      <c r="R3570" t="str">
        <f t="shared" si="331"/>
        <v>plays</v>
      </c>
      <c r="S3570" s="10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2"/>
        <v>122.53</v>
      </c>
      <c r="Q3571" t="str">
        <f t="shared" si="333"/>
        <v>theater</v>
      </c>
      <c r="R3571" t="str">
        <f t="shared" si="331"/>
        <v>plays</v>
      </c>
      <c r="S3571" s="10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2"/>
        <v>87.96</v>
      </c>
      <c r="Q3572" t="str">
        <f t="shared" si="333"/>
        <v>theater</v>
      </c>
      <c r="R3572" t="str">
        <f t="shared" si="331"/>
        <v>plays</v>
      </c>
      <c r="S3572" s="10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1"/>
        <v>plays</v>
      </c>
      <c r="S3573" s="10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2"/>
        <v>55.55</v>
      </c>
      <c r="Q3574" t="str">
        <f t="shared" si="333"/>
        <v>theater</v>
      </c>
      <c r="R3574" t="str">
        <f t="shared" si="331"/>
        <v>plays</v>
      </c>
      <c r="S3574" s="10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2"/>
        <v>39.53</v>
      </c>
      <c r="Q3575" t="str">
        <f t="shared" si="333"/>
        <v>theater</v>
      </c>
      <c r="R3575" t="str">
        <f t="shared" si="331"/>
        <v>plays</v>
      </c>
      <c r="S3575" s="10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2"/>
        <v>136.77000000000001</v>
      </c>
      <c r="Q3576" t="str">
        <f t="shared" si="333"/>
        <v>theater</v>
      </c>
      <c r="R3576" t="str">
        <f t="shared" si="331"/>
        <v>plays</v>
      </c>
      <c r="S3576" s="10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2"/>
        <v>99.34</v>
      </c>
      <c r="Q3577" t="str">
        <f t="shared" si="333"/>
        <v>theater</v>
      </c>
      <c r="R3577" t="str">
        <f t="shared" si="331"/>
        <v>plays</v>
      </c>
      <c r="S3577" s="10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2"/>
        <v>20</v>
      </c>
      <c r="Q3578" t="str">
        <f t="shared" si="333"/>
        <v>theater</v>
      </c>
      <c r="R3578" t="str">
        <f t="shared" si="331"/>
        <v>plays</v>
      </c>
      <c r="S3578" s="10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2"/>
        <v>28.88</v>
      </c>
      <c r="Q3579" t="str">
        <f t="shared" si="333"/>
        <v>theater</v>
      </c>
      <c r="R3579" t="str">
        <f t="shared" si="331"/>
        <v>plays</v>
      </c>
      <c r="S3579" s="10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2"/>
        <v>40.54</v>
      </c>
      <c r="Q3580" t="str">
        <f t="shared" si="333"/>
        <v>theater</v>
      </c>
      <c r="R3580" t="str">
        <f t="shared" si="331"/>
        <v>plays</v>
      </c>
      <c r="S3580" s="10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2"/>
        <v>35.71</v>
      </c>
      <c r="Q3581" t="str">
        <f t="shared" si="333"/>
        <v>theater</v>
      </c>
      <c r="R3581" t="str">
        <f t="shared" si="331"/>
        <v>plays</v>
      </c>
      <c r="S3581" s="10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2"/>
        <v>37.96</v>
      </c>
      <c r="Q3582" t="str">
        <f t="shared" si="333"/>
        <v>theater</v>
      </c>
      <c r="R3582" t="str">
        <f t="shared" si="331"/>
        <v>plays</v>
      </c>
      <c r="S3582" s="10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2"/>
        <v>33.33</v>
      </c>
      <c r="Q3583" t="str">
        <f t="shared" si="333"/>
        <v>theater</v>
      </c>
      <c r="R3583" t="str">
        <f t="shared" si="331"/>
        <v>plays</v>
      </c>
      <c r="S3583" s="10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2"/>
        <v>58.57</v>
      </c>
      <c r="Q3584" t="str">
        <f t="shared" si="333"/>
        <v>theater</v>
      </c>
      <c r="R3584" t="str">
        <f t="shared" si="331"/>
        <v>plays</v>
      </c>
      <c r="S3584" s="10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2"/>
        <v>135.62</v>
      </c>
      <c r="Q3585" t="str">
        <f t="shared" si="333"/>
        <v>theater</v>
      </c>
      <c r="R3585" t="str">
        <f t="shared" si="331"/>
        <v>plays</v>
      </c>
      <c r="S3585" s="10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36">E3586/D3586</f>
        <v>1.155</v>
      </c>
      <c r="P3586" s="6">
        <f t="shared" si="332"/>
        <v>30.93</v>
      </c>
      <c r="Q3586" t="str">
        <f t="shared" si="333"/>
        <v>theater</v>
      </c>
      <c r="R3586" t="str">
        <f t="shared" ref="R3586:R3649" si="337">RIGHT(N3586,LEN(N3586)-FIND("/",N3586,1))</f>
        <v>plays</v>
      </c>
      <c r="S3586" s="10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6"/>
        <v>1.1911764705882353</v>
      </c>
      <c r="P3587" s="6">
        <f t="shared" ref="P3587:P3650" si="338">IF(E3587&gt;0, ROUNDDOWN(E3587/L3587, 2),0)</f>
        <v>176.08</v>
      </c>
      <c r="Q3587" t="str">
        <f t="shared" ref="Q3587:Q3650" si="339">LEFT(N3587,FIND("/",N3587,1)-1)</f>
        <v>theater</v>
      </c>
      <c r="R3587" t="str">
        <f t="shared" si="337"/>
        <v>plays</v>
      </c>
      <c r="S3587" s="10">
        <f t="shared" ref="S3587:S3650" si="340">(J3587/86400)+25569+(-5/24)</f>
        <v>41964.507986111108</v>
      </c>
      <c r="T3587" s="11">
        <f t="shared" ref="T3587:T3650" si="341">IF(F3587="live", "", (I3587/86400)+25569+(-5/24))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8"/>
        <v>151.97999999999999</v>
      </c>
      <c r="Q3588" t="str">
        <f t="shared" si="339"/>
        <v>theater</v>
      </c>
      <c r="R3588" t="str">
        <f t="shared" si="337"/>
        <v>plays</v>
      </c>
      <c r="S3588" s="10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8"/>
        <v>22.6</v>
      </c>
      <c r="Q3589" t="str">
        <f t="shared" si="339"/>
        <v>theater</v>
      </c>
      <c r="R3589" t="str">
        <f t="shared" si="337"/>
        <v>plays</v>
      </c>
      <c r="S3589" s="10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8"/>
        <v>18.27</v>
      </c>
      <c r="Q3590" t="str">
        <f t="shared" si="339"/>
        <v>theater</v>
      </c>
      <c r="R3590" t="str">
        <f t="shared" si="337"/>
        <v>plays</v>
      </c>
      <c r="S3590" s="10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8"/>
        <v>82.25</v>
      </c>
      <c r="Q3591" t="str">
        <f t="shared" si="339"/>
        <v>theater</v>
      </c>
      <c r="R3591" t="str">
        <f t="shared" si="337"/>
        <v>plays</v>
      </c>
      <c r="S3591" s="10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8"/>
        <v>68.53</v>
      </c>
      <c r="Q3592" t="str">
        <f t="shared" si="339"/>
        <v>theater</v>
      </c>
      <c r="R3592" t="str">
        <f t="shared" si="337"/>
        <v>plays</v>
      </c>
      <c r="S3592" s="10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8"/>
        <v>68.05</v>
      </c>
      <c r="Q3593" t="str">
        <f t="shared" si="339"/>
        <v>theater</v>
      </c>
      <c r="R3593" t="str">
        <f t="shared" si="337"/>
        <v>plays</v>
      </c>
      <c r="S3593" s="10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8"/>
        <v>72.709999999999994</v>
      </c>
      <c r="Q3594" t="str">
        <f t="shared" si="339"/>
        <v>theater</v>
      </c>
      <c r="R3594" t="str">
        <f t="shared" si="337"/>
        <v>plays</v>
      </c>
      <c r="S3594" s="10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8"/>
        <v>77.180000000000007</v>
      </c>
      <c r="Q3595" t="str">
        <f t="shared" si="339"/>
        <v>theater</v>
      </c>
      <c r="R3595" t="str">
        <f t="shared" si="337"/>
        <v>plays</v>
      </c>
      <c r="S3595" s="10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8"/>
        <v>55.97</v>
      </c>
      <c r="Q3596" t="str">
        <f t="shared" si="339"/>
        <v>theater</v>
      </c>
      <c r="R3596" t="str">
        <f t="shared" si="337"/>
        <v>plays</v>
      </c>
      <c r="S3596" s="10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8"/>
        <v>49.69</v>
      </c>
      <c r="Q3597" t="str">
        <f t="shared" si="339"/>
        <v>theater</v>
      </c>
      <c r="R3597" t="str">
        <f t="shared" si="337"/>
        <v>plays</v>
      </c>
      <c r="S3597" s="10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37"/>
        <v>plays</v>
      </c>
      <c r="S3598" s="10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8"/>
        <v>77.72</v>
      </c>
      <c r="Q3599" t="str">
        <f t="shared" si="339"/>
        <v>theater</v>
      </c>
      <c r="R3599" t="str">
        <f t="shared" si="337"/>
        <v>plays</v>
      </c>
      <c r="S3599" s="10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8"/>
        <v>40.770000000000003</v>
      </c>
      <c r="Q3600" t="str">
        <f t="shared" si="339"/>
        <v>theater</v>
      </c>
      <c r="R3600" t="str">
        <f t="shared" si="337"/>
        <v>plays</v>
      </c>
      <c r="S3600" s="10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8"/>
        <v>59.41</v>
      </c>
      <c r="Q3601" t="str">
        <f t="shared" si="339"/>
        <v>theater</v>
      </c>
      <c r="R3601" t="str">
        <f t="shared" si="337"/>
        <v>plays</v>
      </c>
      <c r="S3601" s="10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8"/>
        <v>3.25</v>
      </c>
      <c r="Q3602" t="str">
        <f t="shared" si="339"/>
        <v>theater</v>
      </c>
      <c r="R3602" t="str">
        <f t="shared" si="337"/>
        <v>plays</v>
      </c>
      <c r="S3602" s="10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8"/>
        <v>39.369999999999997</v>
      </c>
      <c r="Q3603" t="str">
        <f t="shared" si="339"/>
        <v>theater</v>
      </c>
      <c r="R3603" t="str">
        <f t="shared" si="337"/>
        <v>plays</v>
      </c>
      <c r="S3603" s="10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8"/>
        <v>81.67</v>
      </c>
      <c r="Q3604" t="str">
        <f t="shared" si="339"/>
        <v>theater</v>
      </c>
      <c r="R3604" t="str">
        <f t="shared" si="337"/>
        <v>plays</v>
      </c>
      <c r="S3604" s="10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8"/>
        <v>44.91</v>
      </c>
      <c r="Q3605" t="str">
        <f t="shared" si="339"/>
        <v>theater</v>
      </c>
      <c r="R3605" t="str">
        <f t="shared" si="337"/>
        <v>plays</v>
      </c>
      <c r="S3605" s="10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8"/>
        <v>49.05</v>
      </c>
      <c r="Q3606" t="str">
        <f t="shared" si="339"/>
        <v>theater</v>
      </c>
      <c r="R3606" t="str">
        <f t="shared" si="337"/>
        <v>plays</v>
      </c>
      <c r="S3606" s="10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8"/>
        <v>30.66</v>
      </c>
      <c r="Q3607" t="str">
        <f t="shared" si="339"/>
        <v>theater</v>
      </c>
      <c r="R3607" t="str">
        <f t="shared" si="337"/>
        <v>plays</v>
      </c>
      <c r="S3607" s="10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8"/>
        <v>61.06</v>
      </c>
      <c r="Q3608" t="str">
        <f t="shared" si="339"/>
        <v>theater</v>
      </c>
      <c r="R3608" t="str">
        <f t="shared" si="337"/>
        <v>plays</v>
      </c>
      <c r="S3608" s="10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37"/>
        <v>plays</v>
      </c>
      <c r="S3609" s="10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8"/>
        <v>29.62</v>
      </c>
      <c r="Q3610" t="str">
        <f t="shared" si="339"/>
        <v>theater</v>
      </c>
      <c r="R3610" t="str">
        <f t="shared" si="337"/>
        <v>plays</v>
      </c>
      <c r="S3610" s="10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8"/>
        <v>143.09</v>
      </c>
      <c r="Q3611" t="str">
        <f t="shared" si="339"/>
        <v>theater</v>
      </c>
      <c r="R3611" t="str">
        <f t="shared" si="337"/>
        <v>plays</v>
      </c>
      <c r="S3611" s="10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8"/>
        <v>52.35</v>
      </c>
      <c r="Q3612" t="str">
        <f t="shared" si="339"/>
        <v>theater</v>
      </c>
      <c r="R3612" t="str">
        <f t="shared" si="337"/>
        <v>plays</v>
      </c>
      <c r="S3612" s="10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8"/>
        <v>66.66</v>
      </c>
      <c r="Q3613" t="str">
        <f t="shared" si="339"/>
        <v>theater</v>
      </c>
      <c r="R3613" t="str">
        <f t="shared" si="337"/>
        <v>plays</v>
      </c>
      <c r="S3613" s="10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8"/>
        <v>126.66</v>
      </c>
      <c r="Q3614" t="str">
        <f t="shared" si="339"/>
        <v>theater</v>
      </c>
      <c r="R3614" t="str">
        <f t="shared" si="337"/>
        <v>plays</v>
      </c>
      <c r="S3614" s="10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8"/>
        <v>62.5</v>
      </c>
      <c r="Q3615" t="str">
        <f t="shared" si="339"/>
        <v>theater</v>
      </c>
      <c r="R3615" t="str">
        <f t="shared" si="337"/>
        <v>plays</v>
      </c>
      <c r="S3615" s="10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8"/>
        <v>35.49</v>
      </c>
      <c r="Q3616" t="str">
        <f t="shared" si="339"/>
        <v>theater</v>
      </c>
      <c r="R3616" t="str">
        <f t="shared" si="337"/>
        <v>plays</v>
      </c>
      <c r="S3616" s="10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8"/>
        <v>37.08</v>
      </c>
      <c r="Q3617" t="str">
        <f t="shared" si="339"/>
        <v>theater</v>
      </c>
      <c r="R3617" t="str">
        <f t="shared" si="337"/>
        <v>plays</v>
      </c>
      <c r="S3617" s="10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8"/>
        <v>69.33</v>
      </c>
      <c r="Q3618" t="str">
        <f t="shared" si="339"/>
        <v>theater</v>
      </c>
      <c r="R3618" t="str">
        <f t="shared" si="337"/>
        <v>plays</v>
      </c>
      <c r="S3618" s="10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8"/>
        <v>17.25</v>
      </c>
      <c r="Q3619" t="str">
        <f t="shared" si="339"/>
        <v>theater</v>
      </c>
      <c r="R3619" t="str">
        <f t="shared" si="337"/>
        <v>plays</v>
      </c>
      <c r="S3619" s="10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8"/>
        <v>36.07</v>
      </c>
      <c r="Q3620" t="str">
        <f t="shared" si="339"/>
        <v>theater</v>
      </c>
      <c r="R3620" t="str">
        <f t="shared" si="337"/>
        <v>plays</v>
      </c>
      <c r="S3620" s="10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8"/>
        <v>66.47</v>
      </c>
      <c r="Q3621" t="str">
        <f t="shared" si="339"/>
        <v>theater</v>
      </c>
      <c r="R3621" t="str">
        <f t="shared" si="337"/>
        <v>plays</v>
      </c>
      <c r="S3621" s="10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8"/>
        <v>56.06</v>
      </c>
      <c r="Q3622" t="str">
        <f t="shared" si="339"/>
        <v>theater</v>
      </c>
      <c r="R3622" t="str">
        <f t="shared" si="337"/>
        <v>plays</v>
      </c>
      <c r="S3622" s="10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8"/>
        <v>47.02</v>
      </c>
      <c r="Q3623" t="str">
        <f t="shared" si="339"/>
        <v>theater</v>
      </c>
      <c r="R3623" t="str">
        <f t="shared" si="337"/>
        <v>plays</v>
      </c>
      <c r="S3623" s="10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8"/>
        <v>47.66</v>
      </c>
      <c r="Q3624" t="str">
        <f t="shared" si="339"/>
        <v>theater</v>
      </c>
      <c r="R3624" t="str">
        <f t="shared" si="337"/>
        <v>plays</v>
      </c>
      <c r="S3624" s="10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8"/>
        <v>88.23</v>
      </c>
      <c r="Q3625" t="str">
        <f t="shared" si="339"/>
        <v>theater</v>
      </c>
      <c r="R3625" t="str">
        <f t="shared" si="337"/>
        <v>plays</v>
      </c>
      <c r="S3625" s="10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8"/>
        <v>80.709999999999994</v>
      </c>
      <c r="Q3626" t="str">
        <f t="shared" si="339"/>
        <v>theater</v>
      </c>
      <c r="R3626" t="str">
        <f t="shared" si="337"/>
        <v>plays</v>
      </c>
      <c r="S3626" s="10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8"/>
        <v>39.479999999999997</v>
      </c>
      <c r="Q3627" t="str">
        <f t="shared" si="339"/>
        <v>theater</v>
      </c>
      <c r="R3627" t="str">
        <f t="shared" si="337"/>
        <v>plays</v>
      </c>
      <c r="S3627" s="10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8"/>
        <v>84.85</v>
      </c>
      <c r="Q3628" t="str">
        <f t="shared" si="339"/>
        <v>theater</v>
      </c>
      <c r="R3628" t="str">
        <f t="shared" si="337"/>
        <v>plays</v>
      </c>
      <c r="S3628" s="10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8"/>
        <v>68.959999999999994</v>
      </c>
      <c r="Q3629" t="str">
        <f t="shared" si="339"/>
        <v>theater</v>
      </c>
      <c r="R3629" t="str">
        <f t="shared" si="337"/>
        <v>plays</v>
      </c>
      <c r="S3629" s="10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>
        <f t="shared" si="338"/>
        <v>0</v>
      </c>
      <c r="Q3630" t="str">
        <f t="shared" si="339"/>
        <v>theater</v>
      </c>
      <c r="R3630" t="str">
        <f t="shared" si="337"/>
        <v>musical</v>
      </c>
      <c r="S3630" s="10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37"/>
        <v>musical</v>
      </c>
      <c r="S3631" s="10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37"/>
        <v>musical</v>
      </c>
      <c r="S3632" s="10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8"/>
        <v>147.88</v>
      </c>
      <c r="Q3633" t="str">
        <f t="shared" si="339"/>
        <v>theater</v>
      </c>
      <c r="R3633" t="str">
        <f t="shared" si="337"/>
        <v>musical</v>
      </c>
      <c r="S3633" s="10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8"/>
        <v>100</v>
      </c>
      <c r="Q3634" t="str">
        <f t="shared" si="339"/>
        <v>theater</v>
      </c>
      <c r="R3634" t="str">
        <f t="shared" si="337"/>
        <v>musical</v>
      </c>
      <c r="S3634" s="10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8"/>
        <v>56.83</v>
      </c>
      <c r="Q3635" t="str">
        <f t="shared" si="339"/>
        <v>theater</v>
      </c>
      <c r="R3635" t="str">
        <f t="shared" si="337"/>
        <v>musical</v>
      </c>
      <c r="S3635" s="10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8"/>
        <v>176.94</v>
      </c>
      <c r="Q3636" t="str">
        <f t="shared" si="339"/>
        <v>theater</v>
      </c>
      <c r="R3636" t="str">
        <f t="shared" si="337"/>
        <v>musical</v>
      </c>
      <c r="S3636" s="10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37"/>
        <v>musical</v>
      </c>
      <c r="S3637" s="10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>
        <f t="shared" si="338"/>
        <v>0</v>
      </c>
      <c r="Q3638" t="str">
        <f t="shared" si="339"/>
        <v>theater</v>
      </c>
      <c r="R3638" t="str">
        <f t="shared" si="337"/>
        <v>musical</v>
      </c>
      <c r="S3638" s="10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8"/>
        <v>66.14</v>
      </c>
      <c r="Q3639" t="str">
        <f t="shared" si="339"/>
        <v>theater</v>
      </c>
      <c r="R3639" t="str">
        <f t="shared" si="337"/>
        <v>musical</v>
      </c>
      <c r="S3639" s="10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37"/>
        <v>musical</v>
      </c>
      <c r="S3640" s="10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37"/>
        <v>musical</v>
      </c>
      <c r="S3641" s="10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8"/>
        <v>18.329999999999998</v>
      </c>
      <c r="Q3642" t="str">
        <f t="shared" si="339"/>
        <v>theater</v>
      </c>
      <c r="R3642" t="str">
        <f t="shared" si="337"/>
        <v>musical</v>
      </c>
      <c r="S3642" s="10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>
        <f t="shared" si="338"/>
        <v>0</v>
      </c>
      <c r="Q3643" t="str">
        <f t="shared" si="339"/>
        <v>theater</v>
      </c>
      <c r="R3643" t="str">
        <f t="shared" si="337"/>
        <v>musical</v>
      </c>
      <c r="S3643" s="10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37"/>
        <v>musical</v>
      </c>
      <c r="S3644" s="10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>
        <f t="shared" si="338"/>
        <v>0</v>
      </c>
      <c r="Q3645" t="str">
        <f t="shared" si="339"/>
        <v>theater</v>
      </c>
      <c r="R3645" t="str">
        <f t="shared" si="337"/>
        <v>musical</v>
      </c>
      <c r="S3645" s="10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8"/>
        <v>68.41</v>
      </c>
      <c r="Q3646" t="str">
        <f t="shared" si="339"/>
        <v>theater</v>
      </c>
      <c r="R3646" t="str">
        <f t="shared" si="337"/>
        <v>musical</v>
      </c>
      <c r="S3646" s="10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8"/>
        <v>1</v>
      </c>
      <c r="Q3647" t="str">
        <f t="shared" si="339"/>
        <v>theater</v>
      </c>
      <c r="R3647" t="str">
        <f t="shared" si="337"/>
        <v>musical</v>
      </c>
      <c r="S3647" s="10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8"/>
        <v>60.12</v>
      </c>
      <c r="Q3648" t="str">
        <f t="shared" si="339"/>
        <v>theater</v>
      </c>
      <c r="R3648" t="str">
        <f t="shared" si="337"/>
        <v>musical</v>
      </c>
      <c r="S3648" s="10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8"/>
        <v>15</v>
      </c>
      <c r="Q3649" t="str">
        <f t="shared" si="339"/>
        <v>theater</v>
      </c>
      <c r="R3649" t="str">
        <f t="shared" si="337"/>
        <v>musical</v>
      </c>
      <c r="S3649" s="10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42">E3650/D3650</f>
        <v>1.003825</v>
      </c>
      <c r="P3650" s="6">
        <f t="shared" si="338"/>
        <v>550.04</v>
      </c>
      <c r="Q3650" t="str">
        <f t="shared" si="339"/>
        <v>theater</v>
      </c>
      <c r="R3650" t="str">
        <f t="shared" ref="R3650:R3713" si="343">RIGHT(N3650,LEN(N3650)-FIND("/",N3650,1))</f>
        <v>plays</v>
      </c>
      <c r="S3650" s="10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2"/>
        <v>1.04</v>
      </c>
      <c r="P3651" s="6">
        <f t="shared" ref="P3651:P3714" si="344">IF(E3651&gt;0, ROUNDDOWN(E3651/L3651, 2),0)</f>
        <v>97.5</v>
      </c>
      <c r="Q3651" t="str">
        <f t="shared" ref="Q3651:Q3714" si="345">LEFT(N3651,FIND("/",N3651,1)-1)</f>
        <v>theater</v>
      </c>
      <c r="R3651" t="str">
        <f t="shared" si="343"/>
        <v>plays</v>
      </c>
      <c r="S3651" s="10">
        <f t="shared" ref="S3651:S3714" si="346">(J3651/86400)+25569+(-5/24)</f>
        <v>41780.504560185182</v>
      </c>
      <c r="T3651" s="11">
        <f t="shared" ref="T3651:T3714" si="347">IF(F3651="live", "", (I3651/86400)+25569+(-5/24))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4"/>
        <v>29.41</v>
      </c>
      <c r="Q3652" t="str">
        <f t="shared" si="345"/>
        <v>theater</v>
      </c>
      <c r="R3652" t="str">
        <f t="shared" si="343"/>
        <v>plays</v>
      </c>
      <c r="S3652" s="10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4"/>
        <v>57.77</v>
      </c>
      <c r="Q3653" t="str">
        <f t="shared" si="345"/>
        <v>theater</v>
      </c>
      <c r="R3653" t="str">
        <f t="shared" si="343"/>
        <v>plays</v>
      </c>
      <c r="S3653" s="10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4"/>
        <v>44.23</v>
      </c>
      <c r="Q3654" t="str">
        <f t="shared" si="345"/>
        <v>theater</v>
      </c>
      <c r="R3654" t="str">
        <f t="shared" si="343"/>
        <v>plays</v>
      </c>
      <c r="S3654" s="10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4"/>
        <v>60.9</v>
      </c>
      <c r="Q3655" t="str">
        <f t="shared" si="345"/>
        <v>theater</v>
      </c>
      <c r="R3655" t="str">
        <f t="shared" si="343"/>
        <v>plays</v>
      </c>
      <c r="S3655" s="10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4"/>
        <v>68.84</v>
      </c>
      <c r="Q3656" t="str">
        <f t="shared" si="345"/>
        <v>theater</v>
      </c>
      <c r="R3656" t="str">
        <f t="shared" si="343"/>
        <v>plays</v>
      </c>
      <c r="S3656" s="10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4"/>
        <v>73.58</v>
      </c>
      <c r="Q3657" t="str">
        <f t="shared" si="345"/>
        <v>theater</v>
      </c>
      <c r="R3657" t="str">
        <f t="shared" si="343"/>
        <v>plays</v>
      </c>
      <c r="S3657" s="10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4"/>
        <v>115.02</v>
      </c>
      <c r="Q3658" t="str">
        <f t="shared" si="345"/>
        <v>theater</v>
      </c>
      <c r="R3658" t="str">
        <f t="shared" si="343"/>
        <v>plays</v>
      </c>
      <c r="S3658" s="10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3"/>
        <v>plays</v>
      </c>
      <c r="S3659" s="10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3"/>
        <v>plays</v>
      </c>
      <c r="S3660" s="10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4"/>
        <v>235.46</v>
      </c>
      <c r="Q3661" t="str">
        <f t="shared" si="345"/>
        <v>theater</v>
      </c>
      <c r="R3661" t="str">
        <f t="shared" si="343"/>
        <v>plays</v>
      </c>
      <c r="S3661" s="10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4"/>
        <v>11.36</v>
      </c>
      <c r="Q3662" t="str">
        <f t="shared" si="345"/>
        <v>theater</v>
      </c>
      <c r="R3662" t="str">
        <f t="shared" si="343"/>
        <v>plays</v>
      </c>
      <c r="S3662" s="10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3"/>
        <v>plays</v>
      </c>
      <c r="S3663" s="10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3"/>
        <v>plays</v>
      </c>
      <c r="S3664" s="10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4"/>
        <v>26</v>
      </c>
      <c r="Q3665" t="str">
        <f t="shared" si="345"/>
        <v>theater</v>
      </c>
      <c r="R3665" t="str">
        <f t="shared" si="343"/>
        <v>plays</v>
      </c>
      <c r="S3665" s="10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4"/>
        <v>46.05</v>
      </c>
      <c r="Q3666" t="str">
        <f t="shared" si="345"/>
        <v>theater</v>
      </c>
      <c r="R3666" t="str">
        <f t="shared" si="343"/>
        <v>plays</v>
      </c>
      <c r="S3666" s="10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3"/>
        <v>plays</v>
      </c>
      <c r="S3667" s="10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4"/>
        <v>31.57</v>
      </c>
      <c r="Q3668" t="str">
        <f t="shared" si="345"/>
        <v>theater</v>
      </c>
      <c r="R3668" t="str">
        <f t="shared" si="343"/>
        <v>plays</v>
      </c>
      <c r="S3668" s="10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4"/>
        <v>53.36</v>
      </c>
      <c r="Q3669" t="str">
        <f t="shared" si="345"/>
        <v>theater</v>
      </c>
      <c r="R3669" t="str">
        <f t="shared" si="343"/>
        <v>plays</v>
      </c>
      <c r="S3669" s="10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4"/>
        <v>36.96</v>
      </c>
      <c r="Q3670" t="str">
        <f t="shared" si="345"/>
        <v>theater</v>
      </c>
      <c r="R3670" t="str">
        <f t="shared" si="343"/>
        <v>plays</v>
      </c>
      <c r="S3670" s="10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4"/>
        <v>81.290000000000006</v>
      </c>
      <c r="Q3671" t="str">
        <f t="shared" si="345"/>
        <v>theater</v>
      </c>
      <c r="R3671" t="str">
        <f t="shared" si="343"/>
        <v>plays</v>
      </c>
      <c r="S3671" s="10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4"/>
        <v>20.079999999999998</v>
      </c>
      <c r="Q3672" t="str">
        <f t="shared" si="345"/>
        <v>theater</v>
      </c>
      <c r="R3672" t="str">
        <f t="shared" si="343"/>
        <v>plays</v>
      </c>
      <c r="S3672" s="10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3"/>
        <v>plays</v>
      </c>
      <c r="S3673" s="10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4"/>
        <v>53.43</v>
      </c>
      <c r="Q3674" t="str">
        <f t="shared" si="345"/>
        <v>theater</v>
      </c>
      <c r="R3674" t="str">
        <f t="shared" si="343"/>
        <v>plays</v>
      </c>
      <c r="S3674" s="10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4"/>
        <v>39.86</v>
      </c>
      <c r="Q3675" t="str">
        <f t="shared" si="345"/>
        <v>theater</v>
      </c>
      <c r="R3675" t="str">
        <f t="shared" si="343"/>
        <v>plays</v>
      </c>
      <c r="S3675" s="10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4"/>
        <v>145.16</v>
      </c>
      <c r="Q3676" t="str">
        <f t="shared" si="345"/>
        <v>theater</v>
      </c>
      <c r="R3676" t="str">
        <f t="shared" si="343"/>
        <v>plays</v>
      </c>
      <c r="S3676" s="10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4"/>
        <v>23.33</v>
      </c>
      <c r="Q3677" t="str">
        <f t="shared" si="345"/>
        <v>theater</v>
      </c>
      <c r="R3677" t="str">
        <f t="shared" si="343"/>
        <v>plays</v>
      </c>
      <c r="S3677" s="10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4"/>
        <v>64.37</v>
      </c>
      <c r="Q3678" t="str">
        <f t="shared" si="345"/>
        <v>theater</v>
      </c>
      <c r="R3678" t="str">
        <f t="shared" si="343"/>
        <v>plays</v>
      </c>
      <c r="S3678" s="10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4"/>
        <v>62.05</v>
      </c>
      <c r="Q3679" t="str">
        <f t="shared" si="345"/>
        <v>theater</v>
      </c>
      <c r="R3679" t="str">
        <f t="shared" si="343"/>
        <v>plays</v>
      </c>
      <c r="S3679" s="10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4"/>
        <v>66.12</v>
      </c>
      <c r="Q3680" t="str">
        <f t="shared" si="345"/>
        <v>theater</v>
      </c>
      <c r="R3680" t="str">
        <f t="shared" si="343"/>
        <v>plays</v>
      </c>
      <c r="S3680" s="10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3"/>
        <v>plays</v>
      </c>
      <c r="S3681" s="10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3"/>
        <v>plays</v>
      </c>
      <c r="S3682" s="10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4"/>
        <v>62.16</v>
      </c>
      <c r="Q3683" t="str">
        <f t="shared" si="345"/>
        <v>theater</v>
      </c>
      <c r="R3683" t="str">
        <f t="shared" si="343"/>
        <v>plays</v>
      </c>
      <c r="S3683" s="10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4"/>
        <v>62.32</v>
      </c>
      <c r="Q3684" t="str">
        <f t="shared" si="345"/>
        <v>theater</v>
      </c>
      <c r="R3684" t="str">
        <f t="shared" si="343"/>
        <v>plays</v>
      </c>
      <c r="S3684" s="10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4"/>
        <v>58.78</v>
      </c>
      <c r="Q3685" t="str">
        <f t="shared" si="345"/>
        <v>theater</v>
      </c>
      <c r="R3685" t="str">
        <f t="shared" si="343"/>
        <v>plays</v>
      </c>
      <c r="S3685" s="10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4"/>
        <v>45.34</v>
      </c>
      <c r="Q3686" t="str">
        <f t="shared" si="345"/>
        <v>theater</v>
      </c>
      <c r="R3686" t="str">
        <f t="shared" si="343"/>
        <v>plays</v>
      </c>
      <c r="S3686" s="10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4"/>
        <v>41.94</v>
      </c>
      <c r="Q3687" t="str">
        <f t="shared" si="345"/>
        <v>theater</v>
      </c>
      <c r="R3687" t="str">
        <f t="shared" si="343"/>
        <v>plays</v>
      </c>
      <c r="S3687" s="10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4"/>
        <v>59.16</v>
      </c>
      <c r="Q3688" t="str">
        <f t="shared" si="345"/>
        <v>theater</v>
      </c>
      <c r="R3688" t="str">
        <f t="shared" si="343"/>
        <v>plays</v>
      </c>
      <c r="S3688" s="10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3"/>
        <v>plays</v>
      </c>
      <c r="S3689" s="10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4"/>
        <v>83.97</v>
      </c>
      <c r="Q3690" t="str">
        <f t="shared" si="345"/>
        <v>theater</v>
      </c>
      <c r="R3690" t="str">
        <f t="shared" si="343"/>
        <v>plays</v>
      </c>
      <c r="S3690" s="10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4"/>
        <v>57.25</v>
      </c>
      <c r="Q3691" t="str">
        <f t="shared" si="345"/>
        <v>theater</v>
      </c>
      <c r="R3691" t="str">
        <f t="shared" si="343"/>
        <v>plays</v>
      </c>
      <c r="S3691" s="10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4"/>
        <v>58.06</v>
      </c>
      <c r="Q3692" t="str">
        <f t="shared" si="345"/>
        <v>theater</v>
      </c>
      <c r="R3692" t="str">
        <f t="shared" si="343"/>
        <v>plays</v>
      </c>
      <c r="S3692" s="10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4"/>
        <v>186.8</v>
      </c>
      <c r="Q3693" t="str">
        <f t="shared" si="345"/>
        <v>theater</v>
      </c>
      <c r="R3693" t="str">
        <f t="shared" si="343"/>
        <v>plays</v>
      </c>
      <c r="S3693" s="10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4"/>
        <v>74.11</v>
      </c>
      <c r="Q3694" t="str">
        <f t="shared" si="345"/>
        <v>theater</v>
      </c>
      <c r="R3694" t="str">
        <f t="shared" si="343"/>
        <v>plays</v>
      </c>
      <c r="S3694" s="10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4"/>
        <v>30.71</v>
      </c>
      <c r="Q3695" t="str">
        <f t="shared" si="345"/>
        <v>theater</v>
      </c>
      <c r="R3695" t="str">
        <f t="shared" si="343"/>
        <v>plays</v>
      </c>
      <c r="S3695" s="10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4"/>
        <v>62.66</v>
      </c>
      <c r="Q3696" t="str">
        <f t="shared" si="345"/>
        <v>theater</v>
      </c>
      <c r="R3696" t="str">
        <f t="shared" si="343"/>
        <v>plays</v>
      </c>
      <c r="S3696" s="10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4"/>
        <v>121.36</v>
      </c>
      <c r="Q3697" t="str">
        <f t="shared" si="345"/>
        <v>theater</v>
      </c>
      <c r="R3697" t="str">
        <f t="shared" si="343"/>
        <v>plays</v>
      </c>
      <c r="S3697" s="10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4"/>
        <v>39.74</v>
      </c>
      <c r="Q3698" t="str">
        <f t="shared" si="345"/>
        <v>theater</v>
      </c>
      <c r="R3698" t="str">
        <f t="shared" si="343"/>
        <v>plays</v>
      </c>
      <c r="S3698" s="10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4"/>
        <v>72</v>
      </c>
      <c r="Q3699" t="str">
        <f t="shared" si="345"/>
        <v>theater</v>
      </c>
      <c r="R3699" t="str">
        <f t="shared" si="343"/>
        <v>plays</v>
      </c>
      <c r="S3699" s="10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4"/>
        <v>40.630000000000003</v>
      </c>
      <c r="Q3700" t="str">
        <f t="shared" si="345"/>
        <v>theater</v>
      </c>
      <c r="R3700" t="str">
        <f t="shared" si="343"/>
        <v>plays</v>
      </c>
      <c r="S3700" s="10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4"/>
        <v>63</v>
      </c>
      <c r="Q3701" t="str">
        <f t="shared" si="345"/>
        <v>theater</v>
      </c>
      <c r="R3701" t="str">
        <f t="shared" si="343"/>
        <v>plays</v>
      </c>
      <c r="S3701" s="10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4"/>
        <v>33.659999999999997</v>
      </c>
      <c r="Q3702" t="str">
        <f t="shared" si="345"/>
        <v>theater</v>
      </c>
      <c r="R3702" t="str">
        <f t="shared" si="343"/>
        <v>plays</v>
      </c>
      <c r="S3702" s="10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4"/>
        <v>38.58</v>
      </c>
      <c r="Q3703" t="str">
        <f t="shared" si="345"/>
        <v>theater</v>
      </c>
      <c r="R3703" t="str">
        <f t="shared" si="343"/>
        <v>plays</v>
      </c>
      <c r="S3703" s="10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4"/>
        <v>155.94999999999999</v>
      </c>
      <c r="Q3704" t="str">
        <f t="shared" si="345"/>
        <v>theater</v>
      </c>
      <c r="R3704" t="str">
        <f t="shared" si="343"/>
        <v>plays</v>
      </c>
      <c r="S3704" s="10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3"/>
        <v>plays</v>
      </c>
      <c r="S3705" s="10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4"/>
        <v>15.14</v>
      </c>
      <c r="Q3706" t="str">
        <f t="shared" si="345"/>
        <v>theater</v>
      </c>
      <c r="R3706" t="str">
        <f t="shared" si="343"/>
        <v>plays</v>
      </c>
      <c r="S3706" s="10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4"/>
        <v>83.57</v>
      </c>
      <c r="Q3707" t="str">
        <f t="shared" si="345"/>
        <v>theater</v>
      </c>
      <c r="R3707" t="str">
        <f t="shared" si="343"/>
        <v>plays</v>
      </c>
      <c r="S3707" s="10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3"/>
        <v>plays</v>
      </c>
      <c r="S3708" s="10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4"/>
        <v>80.86</v>
      </c>
      <c r="Q3709" t="str">
        <f t="shared" si="345"/>
        <v>theater</v>
      </c>
      <c r="R3709" t="str">
        <f t="shared" si="343"/>
        <v>plays</v>
      </c>
      <c r="S3709" s="10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4"/>
        <v>53.84</v>
      </c>
      <c r="Q3710" t="str">
        <f t="shared" si="345"/>
        <v>theater</v>
      </c>
      <c r="R3710" t="str">
        <f t="shared" si="343"/>
        <v>plays</v>
      </c>
      <c r="S3710" s="10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4"/>
        <v>30.92</v>
      </c>
      <c r="Q3711" t="str">
        <f t="shared" si="345"/>
        <v>theater</v>
      </c>
      <c r="R3711" t="str">
        <f t="shared" si="343"/>
        <v>plays</v>
      </c>
      <c r="S3711" s="10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4"/>
        <v>67.959999999999994</v>
      </c>
      <c r="Q3712" t="str">
        <f t="shared" si="345"/>
        <v>theater</v>
      </c>
      <c r="R3712" t="str">
        <f t="shared" si="343"/>
        <v>plays</v>
      </c>
      <c r="S3712" s="10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4"/>
        <v>27.14</v>
      </c>
      <c r="Q3713" t="str">
        <f t="shared" si="345"/>
        <v>theater</v>
      </c>
      <c r="R3713" t="str">
        <f t="shared" si="343"/>
        <v>plays</v>
      </c>
      <c r="S3713" s="10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48">E3714/D3714</f>
        <v>1.5373333333333334</v>
      </c>
      <c r="P3714" s="6">
        <f t="shared" si="344"/>
        <v>110.86</v>
      </c>
      <c r="Q3714" t="str">
        <f t="shared" si="345"/>
        <v>theater</v>
      </c>
      <c r="R3714" t="str">
        <f t="shared" ref="R3714:R3777" si="349">RIGHT(N3714,LEN(N3714)-FIND("/",N3714,1))</f>
        <v>plays</v>
      </c>
      <c r="S3714" s="10">
        <f t="shared" si="346"/>
        <v>42133.963738425919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8"/>
        <v>1.0149999999999999</v>
      </c>
      <c r="P3715" s="6">
        <f t="shared" ref="P3715:P3778" si="350">IF(E3715&gt;0, ROUNDDOWN(E3715/L3715, 2),0)</f>
        <v>106.84</v>
      </c>
      <c r="Q3715" t="str">
        <f t="shared" ref="Q3715:Q3778" si="351">LEFT(N3715,FIND("/",N3715,1)-1)</f>
        <v>theater</v>
      </c>
      <c r="R3715" t="str">
        <f t="shared" si="349"/>
        <v>plays</v>
      </c>
      <c r="S3715" s="10">
        <f t="shared" ref="S3715:S3778" si="352">(J3715/86400)+25569+(-5/24)</f>
        <v>42505.529699074068</v>
      </c>
      <c r="T3715" s="11">
        <f t="shared" ref="T3715:T3778" si="353">IF(F3715="live", "", (I3715/86400)+25569+(-5/24))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50"/>
        <v>105.51</v>
      </c>
      <c r="Q3716" t="str">
        <f t="shared" si="351"/>
        <v>theater</v>
      </c>
      <c r="R3716" t="str">
        <f t="shared" si="349"/>
        <v>plays</v>
      </c>
      <c r="S3716" s="10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50"/>
        <v>132.96</v>
      </c>
      <c r="Q3717" t="str">
        <f t="shared" si="351"/>
        <v>theater</v>
      </c>
      <c r="R3717" t="str">
        <f t="shared" si="349"/>
        <v>plays</v>
      </c>
      <c r="S3717" s="10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50"/>
        <v>51.91</v>
      </c>
      <c r="Q3718" t="str">
        <f t="shared" si="351"/>
        <v>theater</v>
      </c>
      <c r="R3718" t="str">
        <f t="shared" si="349"/>
        <v>plays</v>
      </c>
      <c r="S3718" s="10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49"/>
        <v>plays</v>
      </c>
      <c r="S3719" s="10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50"/>
        <v>26.02</v>
      </c>
      <c r="Q3720" t="str">
        <f t="shared" si="351"/>
        <v>theater</v>
      </c>
      <c r="R3720" t="str">
        <f t="shared" si="349"/>
        <v>plays</v>
      </c>
      <c r="S3720" s="10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50"/>
        <v>105</v>
      </c>
      <c r="Q3721" t="str">
        <f t="shared" si="351"/>
        <v>theater</v>
      </c>
      <c r="R3721" t="str">
        <f t="shared" si="349"/>
        <v>plays</v>
      </c>
      <c r="S3721" s="10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50"/>
        <v>86.22</v>
      </c>
      <c r="Q3722" t="str">
        <f t="shared" si="351"/>
        <v>theater</v>
      </c>
      <c r="R3722" t="str">
        <f t="shared" si="349"/>
        <v>plays</v>
      </c>
      <c r="S3722" s="10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50"/>
        <v>114.54</v>
      </c>
      <c r="Q3723" t="str">
        <f t="shared" si="351"/>
        <v>theater</v>
      </c>
      <c r="R3723" t="str">
        <f t="shared" si="349"/>
        <v>plays</v>
      </c>
      <c r="S3723" s="10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50"/>
        <v>47.65</v>
      </c>
      <c r="Q3724" t="str">
        <f t="shared" si="351"/>
        <v>theater</v>
      </c>
      <c r="R3724" t="str">
        <f t="shared" si="349"/>
        <v>plays</v>
      </c>
      <c r="S3724" s="10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50"/>
        <v>72.88</v>
      </c>
      <c r="Q3725" t="str">
        <f t="shared" si="351"/>
        <v>theater</v>
      </c>
      <c r="R3725" t="str">
        <f t="shared" si="349"/>
        <v>plays</v>
      </c>
      <c r="S3725" s="10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50"/>
        <v>49.54</v>
      </c>
      <c r="Q3726" t="str">
        <f t="shared" si="351"/>
        <v>theater</v>
      </c>
      <c r="R3726" t="str">
        <f t="shared" si="349"/>
        <v>plays</v>
      </c>
      <c r="S3726" s="10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50"/>
        <v>25.4</v>
      </c>
      <c r="Q3727" t="str">
        <f t="shared" si="351"/>
        <v>theater</v>
      </c>
      <c r="R3727" t="str">
        <f t="shared" si="349"/>
        <v>plays</v>
      </c>
      <c r="S3727" s="10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50"/>
        <v>62.58</v>
      </c>
      <c r="Q3728" t="str">
        <f t="shared" si="351"/>
        <v>theater</v>
      </c>
      <c r="R3728" t="str">
        <f t="shared" si="349"/>
        <v>plays</v>
      </c>
      <c r="S3728" s="10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50"/>
        <v>61.06</v>
      </c>
      <c r="Q3729" t="str">
        <f t="shared" si="351"/>
        <v>theater</v>
      </c>
      <c r="R3729" t="str">
        <f t="shared" si="349"/>
        <v>plays</v>
      </c>
      <c r="S3729" s="10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50"/>
        <v>60.06</v>
      </c>
      <c r="Q3730" t="str">
        <f t="shared" si="351"/>
        <v>theater</v>
      </c>
      <c r="R3730" t="str">
        <f t="shared" si="349"/>
        <v>plays</v>
      </c>
      <c r="S3730" s="10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49"/>
        <v>plays</v>
      </c>
      <c r="S3731" s="10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50"/>
        <v>100</v>
      </c>
      <c r="Q3732" t="str">
        <f t="shared" si="351"/>
        <v>theater</v>
      </c>
      <c r="R3732" t="str">
        <f t="shared" si="349"/>
        <v>plays</v>
      </c>
      <c r="S3732" s="10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50"/>
        <v>51.66</v>
      </c>
      <c r="Q3733" t="str">
        <f t="shared" si="351"/>
        <v>theater</v>
      </c>
      <c r="R3733" t="str">
        <f t="shared" si="349"/>
        <v>plays</v>
      </c>
      <c r="S3733" s="10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49"/>
        <v>plays</v>
      </c>
      <c r="S3734" s="10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>
        <f t="shared" si="350"/>
        <v>0</v>
      </c>
      <c r="Q3735" t="str">
        <f t="shared" si="351"/>
        <v>theater</v>
      </c>
      <c r="R3735" t="str">
        <f t="shared" si="349"/>
        <v>plays</v>
      </c>
      <c r="S3735" s="10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49"/>
        <v>plays</v>
      </c>
      <c r="S3736" s="10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49"/>
        <v>plays</v>
      </c>
      <c r="S3737" s="10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49"/>
        <v>plays</v>
      </c>
      <c r="S3738" s="10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49"/>
        <v>plays</v>
      </c>
      <c r="S3739" s="10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50"/>
        <v>45</v>
      </c>
      <c r="Q3740" t="str">
        <f t="shared" si="351"/>
        <v>theater</v>
      </c>
      <c r="R3740" t="str">
        <f t="shared" si="349"/>
        <v>plays</v>
      </c>
      <c r="S3740" s="10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50"/>
        <v>100.62</v>
      </c>
      <c r="Q3741" t="str">
        <f t="shared" si="351"/>
        <v>theater</v>
      </c>
      <c r="R3741" t="str">
        <f t="shared" si="349"/>
        <v>plays</v>
      </c>
      <c r="S3741" s="10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50"/>
        <v>25.57</v>
      </c>
      <c r="Q3742" t="str">
        <f t="shared" si="351"/>
        <v>theater</v>
      </c>
      <c r="R3742" t="str">
        <f t="shared" si="349"/>
        <v>plays</v>
      </c>
      <c r="S3742" s="10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>
        <f t="shared" si="350"/>
        <v>0</v>
      </c>
      <c r="Q3743" t="str">
        <f t="shared" si="351"/>
        <v>theater</v>
      </c>
      <c r="R3743" t="str">
        <f t="shared" si="349"/>
        <v>plays</v>
      </c>
      <c r="S3743" s="10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50"/>
        <v>25</v>
      </c>
      <c r="Q3744" t="str">
        <f t="shared" si="351"/>
        <v>theater</v>
      </c>
      <c r="R3744" t="str">
        <f t="shared" si="349"/>
        <v>plays</v>
      </c>
      <c r="S3744" s="10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>
        <f t="shared" si="350"/>
        <v>0</v>
      </c>
      <c r="Q3745" t="str">
        <f t="shared" si="351"/>
        <v>theater</v>
      </c>
      <c r="R3745" t="str">
        <f t="shared" si="349"/>
        <v>plays</v>
      </c>
      <c r="S3745" s="10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>
        <f t="shared" si="350"/>
        <v>0</v>
      </c>
      <c r="Q3746" t="str">
        <f t="shared" si="351"/>
        <v>theater</v>
      </c>
      <c r="R3746" t="str">
        <f t="shared" si="349"/>
        <v>plays</v>
      </c>
      <c r="S3746" s="10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50"/>
        <v>10</v>
      </c>
      <c r="Q3747" t="str">
        <f t="shared" si="351"/>
        <v>theater</v>
      </c>
      <c r="R3747" t="str">
        <f t="shared" si="349"/>
        <v>plays</v>
      </c>
      <c r="S3747" s="10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49"/>
        <v>plays</v>
      </c>
      <c r="S3748" s="10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50"/>
        <v>25</v>
      </c>
      <c r="Q3749" t="str">
        <f t="shared" si="351"/>
        <v>theater</v>
      </c>
      <c r="R3749" t="str">
        <f t="shared" si="349"/>
        <v>plays</v>
      </c>
      <c r="S3749" s="10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50"/>
        <v>99.53</v>
      </c>
      <c r="Q3750" t="str">
        <f t="shared" si="351"/>
        <v>theater</v>
      </c>
      <c r="R3750" t="str">
        <f t="shared" si="349"/>
        <v>musical</v>
      </c>
      <c r="S3750" s="10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50"/>
        <v>75</v>
      </c>
      <c r="Q3751" t="str">
        <f t="shared" si="351"/>
        <v>theater</v>
      </c>
      <c r="R3751" t="str">
        <f t="shared" si="349"/>
        <v>musical</v>
      </c>
      <c r="S3751" s="10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49"/>
        <v>musical</v>
      </c>
      <c r="S3752" s="10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50"/>
        <v>120.54</v>
      </c>
      <c r="Q3753" t="str">
        <f t="shared" si="351"/>
        <v>theater</v>
      </c>
      <c r="R3753" t="str">
        <f t="shared" si="349"/>
        <v>musical</v>
      </c>
      <c r="S3753" s="10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50"/>
        <v>37.659999999999997</v>
      </c>
      <c r="Q3754" t="str">
        <f t="shared" si="351"/>
        <v>theater</v>
      </c>
      <c r="R3754" t="str">
        <f t="shared" si="349"/>
        <v>musical</v>
      </c>
      <c r="S3754" s="10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50"/>
        <v>172.23</v>
      </c>
      <c r="Q3755" t="str">
        <f t="shared" si="351"/>
        <v>theater</v>
      </c>
      <c r="R3755" t="str">
        <f t="shared" si="349"/>
        <v>musical</v>
      </c>
      <c r="S3755" s="10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50"/>
        <v>111.11</v>
      </c>
      <c r="Q3756" t="str">
        <f t="shared" si="351"/>
        <v>theater</v>
      </c>
      <c r="R3756" t="str">
        <f t="shared" si="349"/>
        <v>musical</v>
      </c>
      <c r="S3756" s="10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50"/>
        <v>25.46</v>
      </c>
      <c r="Q3757" t="str">
        <f t="shared" si="351"/>
        <v>theater</v>
      </c>
      <c r="R3757" t="str">
        <f t="shared" si="349"/>
        <v>musical</v>
      </c>
      <c r="S3757" s="10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50"/>
        <v>267.64</v>
      </c>
      <c r="Q3758" t="str">
        <f t="shared" si="351"/>
        <v>theater</v>
      </c>
      <c r="R3758" t="str">
        <f t="shared" si="349"/>
        <v>musical</v>
      </c>
      <c r="S3758" s="10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49"/>
        <v>musical</v>
      </c>
      <c r="S3759" s="10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50"/>
        <v>59.03</v>
      </c>
      <c r="Q3760" t="str">
        <f t="shared" si="351"/>
        <v>theater</v>
      </c>
      <c r="R3760" t="str">
        <f t="shared" si="349"/>
        <v>musical</v>
      </c>
      <c r="S3760" s="10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50"/>
        <v>50.11</v>
      </c>
      <c r="Q3761" t="str">
        <f t="shared" si="351"/>
        <v>theater</v>
      </c>
      <c r="R3761" t="str">
        <f t="shared" si="349"/>
        <v>musical</v>
      </c>
      <c r="S3761" s="10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50"/>
        <v>55.5</v>
      </c>
      <c r="Q3762" t="str">
        <f t="shared" si="351"/>
        <v>theater</v>
      </c>
      <c r="R3762" t="str">
        <f t="shared" si="349"/>
        <v>musical</v>
      </c>
      <c r="S3762" s="10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50"/>
        <v>166.66</v>
      </c>
      <c r="Q3763" t="str">
        <f t="shared" si="351"/>
        <v>theater</v>
      </c>
      <c r="R3763" t="str">
        <f t="shared" si="349"/>
        <v>musical</v>
      </c>
      <c r="S3763" s="10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50"/>
        <v>47.42</v>
      </c>
      <c r="Q3764" t="str">
        <f t="shared" si="351"/>
        <v>theater</v>
      </c>
      <c r="R3764" t="str">
        <f t="shared" si="349"/>
        <v>musical</v>
      </c>
      <c r="S3764" s="10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50"/>
        <v>64.930000000000007</v>
      </c>
      <c r="Q3765" t="str">
        <f t="shared" si="351"/>
        <v>theater</v>
      </c>
      <c r="R3765" t="str">
        <f t="shared" si="349"/>
        <v>musical</v>
      </c>
      <c r="S3765" s="10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50"/>
        <v>55.55</v>
      </c>
      <c r="Q3766" t="str">
        <f t="shared" si="351"/>
        <v>theater</v>
      </c>
      <c r="R3766" t="str">
        <f t="shared" si="349"/>
        <v>musical</v>
      </c>
      <c r="S3766" s="10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50"/>
        <v>74.22</v>
      </c>
      <c r="Q3767" t="str">
        <f t="shared" si="351"/>
        <v>theater</v>
      </c>
      <c r="R3767" t="str">
        <f t="shared" si="349"/>
        <v>musical</v>
      </c>
      <c r="S3767" s="10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50"/>
        <v>106.92</v>
      </c>
      <c r="Q3768" t="str">
        <f t="shared" si="351"/>
        <v>theater</v>
      </c>
      <c r="R3768" t="str">
        <f t="shared" si="349"/>
        <v>musical</v>
      </c>
      <c r="S3768" s="10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50"/>
        <v>41.69</v>
      </c>
      <c r="Q3769" t="str">
        <f t="shared" si="351"/>
        <v>theater</v>
      </c>
      <c r="R3769" t="str">
        <f t="shared" si="349"/>
        <v>musical</v>
      </c>
      <c r="S3769" s="10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50"/>
        <v>74.239999999999995</v>
      </c>
      <c r="Q3770" t="str">
        <f t="shared" si="351"/>
        <v>theater</v>
      </c>
      <c r="R3770" t="str">
        <f t="shared" si="349"/>
        <v>musical</v>
      </c>
      <c r="S3770" s="10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50"/>
        <v>73.33</v>
      </c>
      <c r="Q3771" t="str">
        <f t="shared" si="351"/>
        <v>theater</v>
      </c>
      <c r="R3771" t="str">
        <f t="shared" si="349"/>
        <v>musical</v>
      </c>
      <c r="S3771" s="10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50"/>
        <v>100</v>
      </c>
      <c r="Q3772" t="str">
        <f t="shared" si="351"/>
        <v>theater</v>
      </c>
      <c r="R3772" t="str">
        <f t="shared" si="349"/>
        <v>musical</v>
      </c>
      <c r="S3772" s="10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50"/>
        <v>38.42</v>
      </c>
      <c r="Q3773" t="str">
        <f t="shared" si="351"/>
        <v>theater</v>
      </c>
      <c r="R3773" t="str">
        <f t="shared" si="349"/>
        <v>musical</v>
      </c>
      <c r="S3773" s="10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50"/>
        <v>166.96</v>
      </c>
      <c r="Q3774" t="str">
        <f t="shared" si="351"/>
        <v>theater</v>
      </c>
      <c r="R3774" t="str">
        <f t="shared" si="349"/>
        <v>musical</v>
      </c>
      <c r="S3774" s="10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50"/>
        <v>94.91</v>
      </c>
      <c r="Q3775" t="str">
        <f t="shared" si="351"/>
        <v>theater</v>
      </c>
      <c r="R3775" t="str">
        <f t="shared" si="349"/>
        <v>musical</v>
      </c>
      <c r="S3775" s="10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50"/>
        <v>100</v>
      </c>
      <c r="Q3776" t="str">
        <f t="shared" si="351"/>
        <v>theater</v>
      </c>
      <c r="R3776" t="str">
        <f t="shared" si="349"/>
        <v>musical</v>
      </c>
      <c r="S3776" s="10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50"/>
        <v>143.21</v>
      </c>
      <c r="Q3777" t="str">
        <f t="shared" si="351"/>
        <v>theater</v>
      </c>
      <c r="R3777" t="str">
        <f t="shared" si="349"/>
        <v>musical</v>
      </c>
      <c r="S3777" s="10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54">E3778/D3778</f>
        <v>1.0671250000000001</v>
      </c>
      <c r="P3778" s="6">
        <f t="shared" si="350"/>
        <v>90.81</v>
      </c>
      <c r="Q3778" t="str">
        <f t="shared" si="351"/>
        <v>theater</v>
      </c>
      <c r="R3778" t="str">
        <f t="shared" ref="R3778:R3841" si="355">RIGHT(N3778,LEN(N3778)-FIND("/",N3778,1))</f>
        <v>musical</v>
      </c>
      <c r="S3778" s="10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4"/>
        <v>1.4319999999999999</v>
      </c>
      <c r="P3779" s="6">
        <f t="shared" ref="P3779:P3842" si="356">IF(E3779&gt;0, ROUNDDOWN(E3779/L3779, 2),0)</f>
        <v>48.54</v>
      </c>
      <c r="Q3779" t="str">
        <f t="shared" ref="Q3779:Q3842" si="357">LEFT(N3779,FIND("/",N3779,1)-1)</f>
        <v>theater</v>
      </c>
      <c r="R3779" t="str">
        <f t="shared" si="355"/>
        <v>musical</v>
      </c>
      <c r="S3779" s="10">
        <f t="shared" ref="S3779:S3842" si="358">(J3779/86400)+25569+(-5/24)</f>
        <v>41886.903020833335</v>
      </c>
      <c r="T3779" s="11">
        <f t="shared" ref="T3779:T3842" si="359">IF(F3779="live", "", (I3779/86400)+25569+(-5/24))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6"/>
        <v>70.02</v>
      </c>
      <c r="Q3780" t="str">
        <f t="shared" si="357"/>
        <v>theater</v>
      </c>
      <c r="R3780" t="str">
        <f t="shared" si="355"/>
        <v>musical</v>
      </c>
      <c r="S3780" s="10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6"/>
        <v>135.62</v>
      </c>
      <c r="Q3781" t="str">
        <f t="shared" si="357"/>
        <v>theater</v>
      </c>
      <c r="R3781" t="str">
        <f t="shared" si="355"/>
        <v>musical</v>
      </c>
      <c r="S3781" s="10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6"/>
        <v>100</v>
      </c>
      <c r="Q3782" t="str">
        <f t="shared" si="357"/>
        <v>theater</v>
      </c>
      <c r="R3782" t="str">
        <f t="shared" si="355"/>
        <v>musical</v>
      </c>
      <c r="S3782" s="10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6"/>
        <v>94.9</v>
      </c>
      <c r="Q3783" t="str">
        <f t="shared" si="357"/>
        <v>theater</v>
      </c>
      <c r="R3783" t="str">
        <f t="shared" si="355"/>
        <v>musical</v>
      </c>
      <c r="S3783" s="10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6"/>
        <v>75.37</v>
      </c>
      <c r="Q3784" t="str">
        <f t="shared" si="357"/>
        <v>theater</v>
      </c>
      <c r="R3784" t="str">
        <f t="shared" si="355"/>
        <v>musical</v>
      </c>
      <c r="S3784" s="10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6"/>
        <v>64.45</v>
      </c>
      <c r="Q3785" t="str">
        <f t="shared" si="357"/>
        <v>theater</v>
      </c>
      <c r="R3785" t="str">
        <f t="shared" si="355"/>
        <v>musical</v>
      </c>
      <c r="S3785" s="10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5"/>
        <v>musical</v>
      </c>
      <c r="S3786" s="10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5"/>
        <v>musical</v>
      </c>
      <c r="S3787" s="10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6"/>
        <v>93.77</v>
      </c>
      <c r="Q3788" t="str">
        <f t="shared" si="357"/>
        <v>theater</v>
      </c>
      <c r="R3788" t="str">
        <f t="shared" si="355"/>
        <v>musical</v>
      </c>
      <c r="S3788" s="10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5"/>
        <v>musical</v>
      </c>
      <c r="S3789" s="10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5"/>
        <v>musical</v>
      </c>
      <c r="S3790" s="10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5"/>
        <v>musical</v>
      </c>
      <c r="S3791" s="10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>
        <f t="shared" si="356"/>
        <v>0</v>
      </c>
      <c r="Q3792" t="str">
        <f t="shared" si="357"/>
        <v>theater</v>
      </c>
      <c r="R3792" t="str">
        <f t="shared" si="355"/>
        <v>musical</v>
      </c>
      <c r="S3792" s="10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>
        <f t="shared" si="356"/>
        <v>0</v>
      </c>
      <c r="Q3793" t="str">
        <f t="shared" si="357"/>
        <v>theater</v>
      </c>
      <c r="R3793" t="str">
        <f t="shared" si="355"/>
        <v>musical</v>
      </c>
      <c r="S3793" s="10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6"/>
        <v>17.5</v>
      </c>
      <c r="Q3794" t="str">
        <f t="shared" si="357"/>
        <v>theater</v>
      </c>
      <c r="R3794" t="str">
        <f t="shared" si="355"/>
        <v>musical</v>
      </c>
      <c r="S3794" s="10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5"/>
        <v>musical</v>
      </c>
      <c r="S3795" s="10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6"/>
        <v>50</v>
      </c>
      <c r="Q3796" t="str">
        <f t="shared" si="357"/>
        <v>theater</v>
      </c>
      <c r="R3796" t="str">
        <f t="shared" si="355"/>
        <v>musical</v>
      </c>
      <c r="S3796" s="10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5"/>
        <v>musical</v>
      </c>
      <c r="S3797" s="10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5"/>
        <v>musical</v>
      </c>
      <c r="S3798" s="10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6"/>
        <v>145.4</v>
      </c>
      <c r="Q3799" t="str">
        <f t="shared" si="357"/>
        <v>theater</v>
      </c>
      <c r="R3799" t="str">
        <f t="shared" si="355"/>
        <v>musical</v>
      </c>
      <c r="S3799" s="10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5"/>
        <v>musical</v>
      </c>
      <c r="S3800" s="10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5"/>
        <v>musical</v>
      </c>
      <c r="S3801" s="10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6"/>
        <v>55.06</v>
      </c>
      <c r="Q3802" t="str">
        <f t="shared" si="357"/>
        <v>theater</v>
      </c>
      <c r="R3802" t="str">
        <f t="shared" si="355"/>
        <v>musical</v>
      </c>
      <c r="S3802" s="10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6"/>
        <v>47.33</v>
      </c>
      <c r="Q3803" t="str">
        <f t="shared" si="357"/>
        <v>theater</v>
      </c>
      <c r="R3803" t="str">
        <f t="shared" si="355"/>
        <v>musical</v>
      </c>
      <c r="S3803" s="10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>
        <f t="shared" si="356"/>
        <v>0</v>
      </c>
      <c r="Q3804" t="str">
        <f t="shared" si="357"/>
        <v>theater</v>
      </c>
      <c r="R3804" t="str">
        <f t="shared" si="355"/>
        <v>musical</v>
      </c>
      <c r="S3804" s="10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5"/>
        <v>musical</v>
      </c>
      <c r="S3805" s="10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>
        <f t="shared" si="356"/>
        <v>0</v>
      </c>
      <c r="Q3806" t="str">
        <f t="shared" si="357"/>
        <v>theater</v>
      </c>
      <c r="R3806" t="str">
        <f t="shared" si="355"/>
        <v>musical</v>
      </c>
      <c r="S3806" s="10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5"/>
        <v>musical</v>
      </c>
      <c r="S3807" s="10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5"/>
        <v>musical</v>
      </c>
      <c r="S3808" s="10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6"/>
        <v>50.55</v>
      </c>
      <c r="Q3809" t="str">
        <f t="shared" si="357"/>
        <v>theater</v>
      </c>
      <c r="R3809" t="str">
        <f t="shared" si="355"/>
        <v>musical</v>
      </c>
      <c r="S3809" s="10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6"/>
        <v>41.66</v>
      </c>
      <c r="Q3810" t="str">
        <f t="shared" si="357"/>
        <v>theater</v>
      </c>
      <c r="R3810" t="str">
        <f t="shared" si="355"/>
        <v>plays</v>
      </c>
      <c r="S3810" s="10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6"/>
        <v>53.28</v>
      </c>
      <c r="Q3811" t="str">
        <f t="shared" si="357"/>
        <v>theater</v>
      </c>
      <c r="R3811" t="str">
        <f t="shared" si="355"/>
        <v>plays</v>
      </c>
      <c r="S3811" s="10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6"/>
        <v>70.23</v>
      </c>
      <c r="Q3812" t="str">
        <f t="shared" si="357"/>
        <v>theater</v>
      </c>
      <c r="R3812" t="str">
        <f t="shared" si="355"/>
        <v>plays</v>
      </c>
      <c r="S3812" s="10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6"/>
        <v>43.42</v>
      </c>
      <c r="Q3813" t="str">
        <f t="shared" si="357"/>
        <v>theater</v>
      </c>
      <c r="R3813" t="str">
        <f t="shared" si="355"/>
        <v>plays</v>
      </c>
      <c r="S3813" s="10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6"/>
        <v>199.18</v>
      </c>
      <c r="Q3814" t="str">
        <f t="shared" si="357"/>
        <v>theater</v>
      </c>
      <c r="R3814" t="str">
        <f t="shared" si="355"/>
        <v>plays</v>
      </c>
      <c r="S3814" s="10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6"/>
        <v>78.510000000000005</v>
      </c>
      <c r="Q3815" t="str">
        <f t="shared" si="357"/>
        <v>theater</v>
      </c>
      <c r="R3815" t="str">
        <f t="shared" si="355"/>
        <v>plays</v>
      </c>
      <c r="S3815" s="10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6"/>
        <v>61.82</v>
      </c>
      <c r="Q3816" t="str">
        <f t="shared" si="357"/>
        <v>theater</v>
      </c>
      <c r="R3816" t="str">
        <f t="shared" si="355"/>
        <v>plays</v>
      </c>
      <c r="S3816" s="10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6"/>
        <v>50</v>
      </c>
      <c r="Q3817" t="str">
        <f t="shared" si="357"/>
        <v>theater</v>
      </c>
      <c r="R3817" t="str">
        <f t="shared" si="355"/>
        <v>plays</v>
      </c>
      <c r="S3817" s="10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6"/>
        <v>48.33</v>
      </c>
      <c r="Q3818" t="str">
        <f t="shared" si="357"/>
        <v>theater</v>
      </c>
      <c r="R3818" t="str">
        <f t="shared" si="355"/>
        <v>plays</v>
      </c>
      <c r="S3818" s="10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5"/>
        <v>plays</v>
      </c>
      <c r="S3819" s="10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5"/>
        <v>plays</v>
      </c>
      <c r="S3820" s="10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6"/>
        <v>40.92</v>
      </c>
      <c r="Q3821" t="str">
        <f t="shared" si="357"/>
        <v>theater</v>
      </c>
      <c r="R3821" t="str">
        <f t="shared" si="355"/>
        <v>plays</v>
      </c>
      <c r="S3821" s="10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5"/>
        <v>plays</v>
      </c>
      <c r="S3822" s="10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6"/>
        <v>79.540000000000006</v>
      </c>
      <c r="Q3823" t="str">
        <f t="shared" si="357"/>
        <v>theater</v>
      </c>
      <c r="R3823" t="str">
        <f t="shared" si="355"/>
        <v>plays</v>
      </c>
      <c r="S3823" s="10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6"/>
        <v>72.38</v>
      </c>
      <c r="Q3824" t="str">
        <f t="shared" si="357"/>
        <v>theater</v>
      </c>
      <c r="R3824" t="str">
        <f t="shared" si="355"/>
        <v>plays</v>
      </c>
      <c r="S3824" s="10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6"/>
        <v>64.63</v>
      </c>
      <c r="Q3825" t="str">
        <f t="shared" si="357"/>
        <v>theater</v>
      </c>
      <c r="R3825" t="str">
        <f t="shared" si="355"/>
        <v>plays</v>
      </c>
      <c r="S3825" s="10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6"/>
        <v>38.57</v>
      </c>
      <c r="Q3826" t="str">
        <f t="shared" si="357"/>
        <v>theater</v>
      </c>
      <c r="R3826" t="str">
        <f t="shared" si="355"/>
        <v>plays</v>
      </c>
      <c r="S3826" s="10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6"/>
        <v>107.57</v>
      </c>
      <c r="Q3827" t="str">
        <f t="shared" si="357"/>
        <v>theater</v>
      </c>
      <c r="R3827" t="str">
        <f t="shared" si="355"/>
        <v>plays</v>
      </c>
      <c r="S3827" s="10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5"/>
        <v>plays</v>
      </c>
      <c r="S3828" s="10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6"/>
        <v>70.459999999999994</v>
      </c>
      <c r="Q3829" t="str">
        <f t="shared" si="357"/>
        <v>theater</v>
      </c>
      <c r="R3829" t="str">
        <f t="shared" si="355"/>
        <v>plays</v>
      </c>
      <c r="S3829" s="10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6"/>
        <v>178.57</v>
      </c>
      <c r="Q3830" t="str">
        <f t="shared" si="357"/>
        <v>theater</v>
      </c>
      <c r="R3830" t="str">
        <f t="shared" si="355"/>
        <v>plays</v>
      </c>
      <c r="S3830" s="10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6"/>
        <v>62.62</v>
      </c>
      <c r="Q3831" t="str">
        <f t="shared" si="357"/>
        <v>theater</v>
      </c>
      <c r="R3831" t="str">
        <f t="shared" si="355"/>
        <v>plays</v>
      </c>
      <c r="S3831" s="10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6"/>
        <v>75</v>
      </c>
      <c r="Q3832" t="str">
        <f t="shared" si="357"/>
        <v>theater</v>
      </c>
      <c r="R3832" t="str">
        <f t="shared" si="355"/>
        <v>plays</v>
      </c>
      <c r="S3832" s="10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6"/>
        <v>58.9</v>
      </c>
      <c r="Q3833" t="str">
        <f t="shared" si="357"/>
        <v>theater</v>
      </c>
      <c r="R3833" t="str">
        <f t="shared" si="355"/>
        <v>plays</v>
      </c>
      <c r="S3833" s="10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6"/>
        <v>139.55000000000001</v>
      </c>
      <c r="Q3834" t="str">
        <f t="shared" si="357"/>
        <v>theater</v>
      </c>
      <c r="R3834" t="str">
        <f t="shared" si="355"/>
        <v>plays</v>
      </c>
      <c r="S3834" s="10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5"/>
        <v>plays</v>
      </c>
      <c r="S3835" s="10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6"/>
        <v>57.38</v>
      </c>
      <c r="Q3836" t="str">
        <f t="shared" si="357"/>
        <v>theater</v>
      </c>
      <c r="R3836" t="str">
        <f t="shared" si="355"/>
        <v>plays</v>
      </c>
      <c r="S3836" s="10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6"/>
        <v>40</v>
      </c>
      <c r="Q3837" t="str">
        <f t="shared" si="357"/>
        <v>theater</v>
      </c>
      <c r="R3837" t="str">
        <f t="shared" si="355"/>
        <v>plays</v>
      </c>
      <c r="S3837" s="10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6"/>
        <v>64.28</v>
      </c>
      <c r="Q3838" t="str">
        <f t="shared" si="357"/>
        <v>theater</v>
      </c>
      <c r="R3838" t="str">
        <f t="shared" si="355"/>
        <v>plays</v>
      </c>
      <c r="S3838" s="10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6"/>
        <v>120.11</v>
      </c>
      <c r="Q3839" t="str">
        <f t="shared" si="357"/>
        <v>theater</v>
      </c>
      <c r="R3839" t="str">
        <f t="shared" si="355"/>
        <v>plays</v>
      </c>
      <c r="S3839" s="10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5"/>
        <v>plays</v>
      </c>
      <c r="S3840" s="10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6"/>
        <v>63.28</v>
      </c>
      <c r="Q3841" t="str">
        <f t="shared" si="357"/>
        <v>theater</v>
      </c>
      <c r="R3841" t="str">
        <f t="shared" si="355"/>
        <v>plays</v>
      </c>
      <c r="S3841" s="10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0">E3842/D3842</f>
        <v>65</v>
      </c>
      <c r="P3842" s="6">
        <f t="shared" si="356"/>
        <v>21.66</v>
      </c>
      <c r="Q3842" t="str">
        <f t="shared" si="357"/>
        <v>theater</v>
      </c>
      <c r="R3842" t="str">
        <f t="shared" ref="R3842:R3905" si="361">RIGHT(N3842,LEN(N3842)-FIND("/",N3842,1))</f>
        <v>plays</v>
      </c>
      <c r="S3842" s="10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0"/>
        <v>8.72E-2</v>
      </c>
      <c r="P3843" s="6">
        <f t="shared" ref="P3843:P3906" si="362">IF(E3843&gt;0, ROUNDDOWN(E3843/L3843, 2),0)</f>
        <v>25.64</v>
      </c>
      <c r="Q3843" t="str">
        <f t="shared" ref="Q3843:Q3906" si="363">LEFT(N3843,FIND("/",N3843,1)-1)</f>
        <v>theater</v>
      </c>
      <c r="R3843" t="str">
        <f t="shared" si="361"/>
        <v>plays</v>
      </c>
      <c r="S3843" s="10">
        <f t="shared" ref="S3843:S3906" si="364">(J3843/86400)+25569+(-5/24)</f>
        <v>41780.57739583333</v>
      </c>
      <c r="T3843" s="11">
        <f t="shared" ref="T3843:T3906" si="365">IF(F3843="live", "", (I3843/86400)+25569+(-5/24))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2"/>
        <v>47.69</v>
      </c>
      <c r="Q3844" t="str">
        <f t="shared" si="363"/>
        <v>theater</v>
      </c>
      <c r="R3844" t="str">
        <f t="shared" si="361"/>
        <v>plays</v>
      </c>
      <c r="S3844" s="10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2"/>
        <v>56.05</v>
      </c>
      <c r="Q3845" t="str">
        <f t="shared" si="363"/>
        <v>theater</v>
      </c>
      <c r="R3845" t="str">
        <f t="shared" si="361"/>
        <v>plays</v>
      </c>
      <c r="S3845" s="10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1"/>
        <v>plays</v>
      </c>
      <c r="S3846" s="10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2"/>
        <v>70.16</v>
      </c>
      <c r="Q3847" t="str">
        <f t="shared" si="363"/>
        <v>theater</v>
      </c>
      <c r="R3847" t="str">
        <f t="shared" si="361"/>
        <v>plays</v>
      </c>
      <c r="S3847" s="10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2"/>
        <v>23.62</v>
      </c>
      <c r="Q3848" t="str">
        <f t="shared" si="363"/>
        <v>theater</v>
      </c>
      <c r="R3848" t="str">
        <f t="shared" si="361"/>
        <v>plays</v>
      </c>
      <c r="S3848" s="10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2"/>
        <v>188.55</v>
      </c>
      <c r="Q3849" t="str">
        <f t="shared" si="363"/>
        <v>theater</v>
      </c>
      <c r="R3849" t="str">
        <f t="shared" si="361"/>
        <v>plays</v>
      </c>
      <c r="S3849" s="10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2"/>
        <v>49.51</v>
      </c>
      <c r="Q3850" t="str">
        <f t="shared" si="363"/>
        <v>theater</v>
      </c>
      <c r="R3850" t="str">
        <f t="shared" si="361"/>
        <v>plays</v>
      </c>
      <c r="S3850" s="10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2"/>
        <v>75.459999999999994</v>
      </c>
      <c r="Q3851" t="str">
        <f t="shared" si="363"/>
        <v>theater</v>
      </c>
      <c r="R3851" t="str">
        <f t="shared" si="361"/>
        <v>plays</v>
      </c>
      <c r="S3851" s="10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1"/>
        <v>plays</v>
      </c>
      <c r="S3852" s="10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1"/>
        <v>plays</v>
      </c>
      <c r="S3853" s="10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2"/>
        <v>10</v>
      </c>
      <c r="Q3854" t="str">
        <f t="shared" si="363"/>
        <v>theater</v>
      </c>
      <c r="R3854" t="str">
        <f t="shared" si="361"/>
        <v>plays</v>
      </c>
      <c r="S3854" s="10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1"/>
        <v>plays</v>
      </c>
      <c r="S3855" s="10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1"/>
        <v>plays</v>
      </c>
      <c r="S3856" s="10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1"/>
        <v>plays</v>
      </c>
      <c r="S3857" s="10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1"/>
        <v>plays</v>
      </c>
      <c r="S3858" s="10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1"/>
        <v>plays</v>
      </c>
      <c r="S3859" s="10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2"/>
        <v>10</v>
      </c>
      <c r="Q3860" t="str">
        <f t="shared" si="363"/>
        <v>theater</v>
      </c>
      <c r="R3860" t="str">
        <f t="shared" si="361"/>
        <v>plays</v>
      </c>
      <c r="S3860" s="10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1"/>
        <v>plays</v>
      </c>
      <c r="S3861" s="10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2"/>
        <v>81.53</v>
      </c>
      <c r="Q3862" t="str">
        <f t="shared" si="363"/>
        <v>theater</v>
      </c>
      <c r="R3862" t="str">
        <f t="shared" si="361"/>
        <v>plays</v>
      </c>
      <c r="S3862" s="10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2"/>
        <v>100</v>
      </c>
      <c r="Q3863" t="str">
        <f t="shared" si="363"/>
        <v>theater</v>
      </c>
      <c r="R3863" t="str">
        <f t="shared" si="361"/>
        <v>plays</v>
      </c>
      <c r="S3863" s="10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1"/>
        <v>plays</v>
      </c>
      <c r="S3864" s="10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>
        <f t="shared" si="362"/>
        <v>0</v>
      </c>
      <c r="Q3865" t="str">
        <f t="shared" si="363"/>
        <v>theater</v>
      </c>
      <c r="R3865" t="str">
        <f t="shared" si="361"/>
        <v>plays</v>
      </c>
      <c r="S3865" s="10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2"/>
        <v>20</v>
      </c>
      <c r="Q3866" t="str">
        <f t="shared" si="363"/>
        <v>theater</v>
      </c>
      <c r="R3866" t="str">
        <f t="shared" si="361"/>
        <v>plays</v>
      </c>
      <c r="S3866" s="10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2"/>
        <v>46.42</v>
      </c>
      <c r="Q3867" t="str">
        <f t="shared" si="363"/>
        <v>theater</v>
      </c>
      <c r="R3867" t="str">
        <f t="shared" si="361"/>
        <v>plays</v>
      </c>
      <c r="S3867" s="10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1"/>
        <v>plays</v>
      </c>
      <c r="S3868" s="10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2"/>
        <v>50.2</v>
      </c>
      <c r="Q3869" t="str">
        <f t="shared" si="363"/>
        <v>theater</v>
      </c>
      <c r="R3869" t="str">
        <f t="shared" si="361"/>
        <v>plays</v>
      </c>
      <c r="S3869" s="10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2"/>
        <v>10</v>
      </c>
      <c r="Q3870" t="str">
        <f t="shared" si="363"/>
        <v>theater</v>
      </c>
      <c r="R3870" t="str">
        <f t="shared" si="361"/>
        <v>musical</v>
      </c>
      <c r="S3870" s="10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2"/>
        <v>30.13</v>
      </c>
      <c r="Q3871" t="str">
        <f t="shared" si="363"/>
        <v>theater</v>
      </c>
      <c r="R3871" t="str">
        <f t="shared" si="361"/>
        <v>musical</v>
      </c>
      <c r="S3871" s="10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2"/>
        <v>150</v>
      </c>
      <c r="Q3872" t="str">
        <f t="shared" si="363"/>
        <v>theater</v>
      </c>
      <c r="R3872" t="str">
        <f t="shared" si="361"/>
        <v>musical</v>
      </c>
      <c r="S3872" s="10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2"/>
        <v>13.33</v>
      </c>
      <c r="Q3873" t="str">
        <f t="shared" si="363"/>
        <v>theater</v>
      </c>
      <c r="R3873" t="str">
        <f t="shared" si="361"/>
        <v>musical</v>
      </c>
      <c r="S3873" s="10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>
        <f t="shared" si="362"/>
        <v>0</v>
      </c>
      <c r="Q3874" t="str">
        <f t="shared" si="363"/>
        <v>theater</v>
      </c>
      <c r="R3874" t="str">
        <f t="shared" si="361"/>
        <v>musical</v>
      </c>
      <c r="S3874" s="10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>
        <f t="shared" si="362"/>
        <v>0</v>
      </c>
      <c r="Q3875" t="str">
        <f t="shared" si="363"/>
        <v>theater</v>
      </c>
      <c r="R3875" t="str">
        <f t="shared" si="361"/>
        <v>musical</v>
      </c>
      <c r="S3875" s="10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>
        <f t="shared" si="362"/>
        <v>0</v>
      </c>
      <c r="Q3876" t="str">
        <f t="shared" si="363"/>
        <v>theater</v>
      </c>
      <c r="R3876" t="str">
        <f t="shared" si="361"/>
        <v>musical</v>
      </c>
      <c r="S3876" s="10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>
        <f t="shared" si="362"/>
        <v>0</v>
      </c>
      <c r="Q3877" t="str">
        <f t="shared" si="363"/>
        <v>theater</v>
      </c>
      <c r="R3877" t="str">
        <f t="shared" si="361"/>
        <v>musical</v>
      </c>
      <c r="S3877" s="10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2"/>
        <v>44.76</v>
      </c>
      <c r="Q3878" t="str">
        <f t="shared" si="363"/>
        <v>theater</v>
      </c>
      <c r="R3878" t="str">
        <f t="shared" si="361"/>
        <v>musical</v>
      </c>
      <c r="S3878" s="10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2"/>
        <v>88.64</v>
      </c>
      <c r="Q3879" t="str">
        <f t="shared" si="363"/>
        <v>theater</v>
      </c>
      <c r="R3879" t="str">
        <f t="shared" si="361"/>
        <v>musical</v>
      </c>
      <c r="S3879" s="10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1"/>
        <v>musical</v>
      </c>
      <c r="S3880" s="10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>
        <f t="shared" si="362"/>
        <v>0</v>
      </c>
      <c r="Q3881" t="str">
        <f t="shared" si="363"/>
        <v>theater</v>
      </c>
      <c r="R3881" t="str">
        <f t="shared" si="361"/>
        <v>musical</v>
      </c>
      <c r="S3881" s="10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2"/>
        <v>57.64</v>
      </c>
      <c r="Q3882" t="str">
        <f t="shared" si="363"/>
        <v>theater</v>
      </c>
      <c r="R3882" t="str">
        <f t="shared" si="361"/>
        <v>musical</v>
      </c>
      <c r="S3882" s="10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2"/>
        <v>25</v>
      </c>
      <c r="Q3883" t="str">
        <f t="shared" si="363"/>
        <v>theater</v>
      </c>
      <c r="R3883" t="str">
        <f t="shared" si="361"/>
        <v>musical</v>
      </c>
      <c r="S3883" s="10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>
        <f t="shared" si="362"/>
        <v>0</v>
      </c>
      <c r="Q3884" t="str">
        <f t="shared" si="363"/>
        <v>theater</v>
      </c>
      <c r="R3884" t="str">
        <f t="shared" si="361"/>
        <v>musical</v>
      </c>
      <c r="S3884" s="10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>
        <f t="shared" si="362"/>
        <v>0</v>
      </c>
      <c r="Q3885" t="str">
        <f t="shared" si="363"/>
        <v>theater</v>
      </c>
      <c r="R3885" t="str">
        <f t="shared" si="361"/>
        <v>musical</v>
      </c>
      <c r="S3885" s="10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>
        <f t="shared" si="362"/>
        <v>0</v>
      </c>
      <c r="Q3886" t="str">
        <f t="shared" si="363"/>
        <v>theater</v>
      </c>
      <c r="R3886" t="str">
        <f t="shared" si="361"/>
        <v>musical</v>
      </c>
      <c r="S3886" s="10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>
        <f t="shared" si="362"/>
        <v>0</v>
      </c>
      <c r="Q3887" t="str">
        <f t="shared" si="363"/>
        <v>theater</v>
      </c>
      <c r="R3887" t="str">
        <f t="shared" si="361"/>
        <v>musical</v>
      </c>
      <c r="S3887" s="10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>
        <f t="shared" si="362"/>
        <v>0</v>
      </c>
      <c r="Q3888" t="str">
        <f t="shared" si="363"/>
        <v>theater</v>
      </c>
      <c r="R3888" t="str">
        <f t="shared" si="361"/>
        <v>musical</v>
      </c>
      <c r="S3888" s="10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1"/>
        <v>musical</v>
      </c>
      <c r="S3889" s="10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2"/>
        <v>38.71</v>
      </c>
      <c r="Q3890" t="str">
        <f t="shared" si="363"/>
        <v>theater</v>
      </c>
      <c r="R3890" t="str">
        <f t="shared" si="361"/>
        <v>plays</v>
      </c>
      <c r="S3890" s="10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2"/>
        <v>13.11</v>
      </c>
      <c r="Q3891" t="str">
        <f t="shared" si="363"/>
        <v>theater</v>
      </c>
      <c r="R3891" t="str">
        <f t="shared" si="361"/>
        <v>plays</v>
      </c>
      <c r="S3891" s="10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1"/>
        <v>plays</v>
      </c>
      <c r="S3892" s="10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2"/>
        <v>37.14</v>
      </c>
      <c r="Q3893" t="str">
        <f t="shared" si="363"/>
        <v>theater</v>
      </c>
      <c r="R3893" t="str">
        <f t="shared" si="361"/>
        <v>plays</v>
      </c>
      <c r="S3893" s="10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>
        <f t="shared" si="362"/>
        <v>0</v>
      </c>
      <c r="Q3894" t="str">
        <f t="shared" si="363"/>
        <v>theater</v>
      </c>
      <c r="R3894" t="str">
        <f t="shared" si="361"/>
        <v>plays</v>
      </c>
      <c r="S3894" s="10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2"/>
        <v>128.27000000000001</v>
      </c>
      <c r="Q3895" t="str">
        <f t="shared" si="363"/>
        <v>theater</v>
      </c>
      <c r="R3895" t="str">
        <f t="shared" si="361"/>
        <v>plays</v>
      </c>
      <c r="S3895" s="10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2"/>
        <v>47.27</v>
      </c>
      <c r="Q3896" t="str">
        <f t="shared" si="363"/>
        <v>theater</v>
      </c>
      <c r="R3896" t="str">
        <f t="shared" si="361"/>
        <v>plays</v>
      </c>
      <c r="S3896" s="10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2"/>
        <v>50</v>
      </c>
      <c r="Q3897" t="str">
        <f t="shared" si="363"/>
        <v>theater</v>
      </c>
      <c r="R3897" t="str">
        <f t="shared" si="361"/>
        <v>plays</v>
      </c>
      <c r="S3897" s="10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2"/>
        <v>42.5</v>
      </c>
      <c r="Q3898" t="str">
        <f t="shared" si="363"/>
        <v>theater</v>
      </c>
      <c r="R3898" t="str">
        <f t="shared" si="361"/>
        <v>plays</v>
      </c>
      <c r="S3898" s="10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1"/>
        <v>plays</v>
      </c>
      <c r="S3899" s="10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2"/>
        <v>50.87</v>
      </c>
      <c r="Q3900" t="str">
        <f t="shared" si="363"/>
        <v>theater</v>
      </c>
      <c r="R3900" t="str">
        <f t="shared" si="361"/>
        <v>plays</v>
      </c>
      <c r="S3900" s="10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1"/>
        <v>plays</v>
      </c>
      <c r="S3901" s="10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1"/>
        <v>plays</v>
      </c>
      <c r="S3902" s="10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1"/>
        <v>plays</v>
      </c>
      <c r="S3903" s="10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2"/>
        <v>47.25</v>
      </c>
      <c r="Q3904" t="str">
        <f t="shared" si="363"/>
        <v>theater</v>
      </c>
      <c r="R3904" t="str">
        <f t="shared" si="361"/>
        <v>plays</v>
      </c>
      <c r="S3904" s="10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>
        <f t="shared" si="362"/>
        <v>0</v>
      </c>
      <c r="Q3905" t="str">
        <f t="shared" si="363"/>
        <v>theater</v>
      </c>
      <c r="R3905" t="str">
        <f t="shared" si="361"/>
        <v>plays</v>
      </c>
      <c r="S3905" s="10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66">E3906/D3906</f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ref="R3906:R3969" si="367">RIGHT(N3906,LEN(N3906)-FIND("/",N3906,1))</f>
        <v>plays</v>
      </c>
      <c r="S3906" s="10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6"/>
        <v>0.11533333333333333</v>
      </c>
      <c r="P3907" s="6">
        <f t="shared" ref="P3907:P3970" si="368">IF(E3907&gt;0, ROUNDDOWN(E3907/L3907, 2),0)</f>
        <v>24.71</v>
      </c>
      <c r="Q3907" t="str">
        <f t="shared" ref="Q3907:Q3970" si="369">LEFT(N3907,FIND("/",N3907,1)-1)</f>
        <v>theater</v>
      </c>
      <c r="R3907" t="str">
        <f t="shared" si="367"/>
        <v>plays</v>
      </c>
      <c r="S3907" s="10">
        <f t="shared" ref="S3907:S3970" si="370">(J3907/86400)+25569+(-5/24)</f>
        <v>42124.415543981479</v>
      </c>
      <c r="T3907" s="11">
        <f t="shared" ref="T3907:T3970" si="371">IF(F3907="live", "", (I3907/86400)+25569+(-5/24))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8"/>
        <v>63.12</v>
      </c>
      <c r="Q3908" t="str">
        <f t="shared" si="369"/>
        <v>theater</v>
      </c>
      <c r="R3908" t="str">
        <f t="shared" si="367"/>
        <v>plays</v>
      </c>
      <c r="S3908" s="10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8"/>
        <v>38.25</v>
      </c>
      <c r="Q3909" t="str">
        <f t="shared" si="369"/>
        <v>theater</v>
      </c>
      <c r="R3909" t="str">
        <f t="shared" si="367"/>
        <v>plays</v>
      </c>
      <c r="S3909" s="10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67"/>
        <v>plays</v>
      </c>
      <c r="S3910" s="10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67"/>
        <v>plays</v>
      </c>
      <c r="S3911" s="10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8"/>
        <v>61.66</v>
      </c>
      <c r="Q3912" t="str">
        <f t="shared" si="369"/>
        <v>theater</v>
      </c>
      <c r="R3912" t="str">
        <f t="shared" si="367"/>
        <v>plays</v>
      </c>
      <c r="S3912" s="10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8"/>
        <v>83.13</v>
      </c>
      <c r="Q3913" t="str">
        <f t="shared" si="369"/>
        <v>theater</v>
      </c>
      <c r="R3913" t="str">
        <f t="shared" si="367"/>
        <v>plays</v>
      </c>
      <c r="S3913" s="10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67"/>
        <v>plays</v>
      </c>
      <c r="S3914" s="10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8"/>
        <v>142.85</v>
      </c>
      <c r="Q3915" t="str">
        <f t="shared" si="369"/>
        <v>theater</v>
      </c>
      <c r="R3915" t="str">
        <f t="shared" si="367"/>
        <v>plays</v>
      </c>
      <c r="S3915" s="10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8"/>
        <v>33.659999999999997</v>
      </c>
      <c r="Q3916" t="str">
        <f t="shared" si="369"/>
        <v>theater</v>
      </c>
      <c r="R3916" t="str">
        <f t="shared" si="367"/>
        <v>plays</v>
      </c>
      <c r="S3916" s="10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67"/>
        <v>plays</v>
      </c>
      <c r="S3917" s="10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>
        <f t="shared" si="368"/>
        <v>0</v>
      </c>
      <c r="Q3918" t="str">
        <f t="shared" si="369"/>
        <v>theater</v>
      </c>
      <c r="R3918" t="str">
        <f t="shared" si="367"/>
        <v>plays</v>
      </c>
      <c r="S3918" s="10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67"/>
        <v>plays</v>
      </c>
      <c r="S3919" s="10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8"/>
        <v>40</v>
      </c>
      <c r="Q3920" t="str">
        <f t="shared" si="369"/>
        <v>theater</v>
      </c>
      <c r="R3920" t="str">
        <f t="shared" si="367"/>
        <v>plays</v>
      </c>
      <c r="S3920" s="10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67"/>
        <v>plays</v>
      </c>
      <c r="S3921" s="10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67"/>
        <v>plays</v>
      </c>
      <c r="S3922" s="10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>
        <f t="shared" si="368"/>
        <v>0</v>
      </c>
      <c r="Q3923" t="str">
        <f t="shared" si="369"/>
        <v>theater</v>
      </c>
      <c r="R3923" t="str">
        <f t="shared" si="367"/>
        <v>plays</v>
      </c>
      <c r="S3923" s="10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8"/>
        <v>10.16</v>
      </c>
      <c r="Q3924" t="str">
        <f t="shared" si="369"/>
        <v>theater</v>
      </c>
      <c r="R3924" t="str">
        <f t="shared" si="367"/>
        <v>plays</v>
      </c>
      <c r="S3924" s="10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8"/>
        <v>81.41</v>
      </c>
      <c r="Q3925" t="str">
        <f t="shared" si="369"/>
        <v>theater</v>
      </c>
      <c r="R3925" t="str">
        <f t="shared" si="367"/>
        <v>plays</v>
      </c>
      <c r="S3925" s="10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67"/>
        <v>plays</v>
      </c>
      <c r="S3926" s="10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8"/>
        <v>5</v>
      </c>
      <c r="Q3927" t="str">
        <f t="shared" si="369"/>
        <v>theater</v>
      </c>
      <c r="R3927" t="str">
        <f t="shared" si="367"/>
        <v>plays</v>
      </c>
      <c r="S3927" s="10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67"/>
        <v>plays</v>
      </c>
      <c r="S3928" s="10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8"/>
        <v>12.5</v>
      </c>
      <c r="Q3929" t="str">
        <f t="shared" si="369"/>
        <v>theater</v>
      </c>
      <c r="R3929" t="str">
        <f t="shared" si="367"/>
        <v>plays</v>
      </c>
      <c r="S3929" s="10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67"/>
        <v>plays</v>
      </c>
      <c r="S3930" s="10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8"/>
        <v>32.35</v>
      </c>
      <c r="Q3931" t="str">
        <f t="shared" si="369"/>
        <v>theater</v>
      </c>
      <c r="R3931" t="str">
        <f t="shared" si="367"/>
        <v>plays</v>
      </c>
      <c r="S3931" s="10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>
        <f t="shared" si="368"/>
        <v>0</v>
      </c>
      <c r="Q3932" t="str">
        <f t="shared" si="369"/>
        <v>theater</v>
      </c>
      <c r="R3932" t="str">
        <f t="shared" si="367"/>
        <v>plays</v>
      </c>
      <c r="S3932" s="10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>
        <f t="shared" si="368"/>
        <v>0</v>
      </c>
      <c r="Q3933" t="str">
        <f t="shared" si="369"/>
        <v>theater</v>
      </c>
      <c r="R3933" t="str">
        <f t="shared" si="367"/>
        <v>plays</v>
      </c>
      <c r="S3933" s="10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67"/>
        <v>plays</v>
      </c>
      <c r="S3934" s="10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8"/>
        <v>91.83</v>
      </c>
      <c r="Q3935" t="str">
        <f t="shared" si="369"/>
        <v>theater</v>
      </c>
      <c r="R3935" t="str">
        <f t="shared" si="367"/>
        <v>plays</v>
      </c>
      <c r="S3935" s="10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8"/>
        <v>45.83</v>
      </c>
      <c r="Q3936" t="str">
        <f t="shared" si="369"/>
        <v>theater</v>
      </c>
      <c r="R3936" t="str">
        <f t="shared" si="367"/>
        <v>plays</v>
      </c>
      <c r="S3936" s="10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8"/>
        <v>57.17</v>
      </c>
      <c r="Q3937" t="str">
        <f t="shared" si="369"/>
        <v>theater</v>
      </c>
      <c r="R3937" t="str">
        <f t="shared" si="367"/>
        <v>plays</v>
      </c>
      <c r="S3937" s="10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>
        <f t="shared" si="368"/>
        <v>0</v>
      </c>
      <c r="Q3938" t="str">
        <f t="shared" si="369"/>
        <v>theater</v>
      </c>
      <c r="R3938" t="str">
        <f t="shared" si="367"/>
        <v>plays</v>
      </c>
      <c r="S3938" s="10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67"/>
        <v>plays</v>
      </c>
      <c r="S3939" s="10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67"/>
        <v>plays</v>
      </c>
      <c r="S3940" s="10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8"/>
        <v>5</v>
      </c>
      <c r="Q3941" t="str">
        <f t="shared" si="369"/>
        <v>theater</v>
      </c>
      <c r="R3941" t="str">
        <f t="shared" si="367"/>
        <v>plays</v>
      </c>
      <c r="S3941" s="10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67"/>
        <v>plays</v>
      </c>
      <c r="S3942" s="10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67"/>
        <v>plays</v>
      </c>
      <c r="S3943" s="10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>
        <f t="shared" si="368"/>
        <v>0</v>
      </c>
      <c r="Q3944" t="str">
        <f t="shared" si="369"/>
        <v>theater</v>
      </c>
      <c r="R3944" t="str">
        <f t="shared" si="367"/>
        <v>plays</v>
      </c>
      <c r="S3944" s="10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8"/>
        <v>137.07</v>
      </c>
      <c r="Q3945" t="str">
        <f t="shared" si="369"/>
        <v>theater</v>
      </c>
      <c r="R3945" t="str">
        <f t="shared" si="367"/>
        <v>plays</v>
      </c>
      <c r="S3945" s="10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>
        <f t="shared" si="368"/>
        <v>0</v>
      </c>
      <c r="Q3946" t="str">
        <f t="shared" si="369"/>
        <v>theater</v>
      </c>
      <c r="R3946" t="str">
        <f t="shared" si="367"/>
        <v>plays</v>
      </c>
      <c r="S3946" s="10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67"/>
        <v>plays</v>
      </c>
      <c r="S3947" s="10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67"/>
        <v>plays</v>
      </c>
      <c r="S3948" s="10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67"/>
        <v>plays</v>
      </c>
      <c r="S3949" s="10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>
        <f t="shared" si="368"/>
        <v>0</v>
      </c>
      <c r="Q3950" t="str">
        <f t="shared" si="369"/>
        <v>theater</v>
      </c>
      <c r="R3950" t="str">
        <f t="shared" si="367"/>
        <v>plays</v>
      </c>
      <c r="S3950" s="10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8"/>
        <v>49.28</v>
      </c>
      <c r="Q3951" t="str">
        <f t="shared" si="369"/>
        <v>theater</v>
      </c>
      <c r="R3951" t="str">
        <f t="shared" si="367"/>
        <v>plays</v>
      </c>
      <c r="S3951" s="10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67"/>
        <v>plays</v>
      </c>
      <c r="S3952" s="10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67"/>
        <v>plays</v>
      </c>
      <c r="S3953" s="10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67"/>
        <v>plays</v>
      </c>
      <c r="S3954" s="10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>
        <f t="shared" si="368"/>
        <v>0</v>
      </c>
      <c r="Q3955" t="str">
        <f t="shared" si="369"/>
        <v>theater</v>
      </c>
      <c r="R3955" t="str">
        <f t="shared" si="367"/>
        <v>plays</v>
      </c>
      <c r="S3955" s="10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>
        <f t="shared" si="368"/>
        <v>0</v>
      </c>
      <c r="Q3956" t="str">
        <f t="shared" si="369"/>
        <v>theater</v>
      </c>
      <c r="R3956" t="str">
        <f t="shared" si="367"/>
        <v>plays</v>
      </c>
      <c r="S3956" s="10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8"/>
        <v>53.12</v>
      </c>
      <c r="Q3957" t="str">
        <f t="shared" si="369"/>
        <v>theater</v>
      </c>
      <c r="R3957" t="str">
        <f t="shared" si="367"/>
        <v>plays</v>
      </c>
      <c r="S3957" s="10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>
        <f t="shared" si="368"/>
        <v>0</v>
      </c>
      <c r="Q3958" t="str">
        <f t="shared" si="369"/>
        <v>theater</v>
      </c>
      <c r="R3958" t="str">
        <f t="shared" si="367"/>
        <v>plays</v>
      </c>
      <c r="S3958" s="10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67"/>
        <v>plays</v>
      </c>
      <c r="S3959" s="10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8"/>
        <v>40.06</v>
      </c>
      <c r="Q3960" t="str">
        <f t="shared" si="369"/>
        <v>theater</v>
      </c>
      <c r="R3960" t="str">
        <f t="shared" si="367"/>
        <v>plays</v>
      </c>
      <c r="S3960" s="10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8"/>
        <v>24.33</v>
      </c>
      <c r="Q3961" t="str">
        <f t="shared" si="369"/>
        <v>theater</v>
      </c>
      <c r="R3961" t="str">
        <f t="shared" si="367"/>
        <v>plays</v>
      </c>
      <c r="S3961" s="10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67"/>
        <v>plays</v>
      </c>
      <c r="S3962" s="10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67"/>
        <v>plays</v>
      </c>
      <c r="S3963" s="10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67"/>
        <v>plays</v>
      </c>
      <c r="S3964" s="10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>
        <f t="shared" si="368"/>
        <v>0</v>
      </c>
      <c r="Q3965" t="str">
        <f t="shared" si="369"/>
        <v>theater</v>
      </c>
      <c r="R3965" t="str">
        <f t="shared" si="367"/>
        <v>plays</v>
      </c>
      <c r="S3965" s="10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8"/>
        <v>42</v>
      </c>
      <c r="Q3966" t="str">
        <f t="shared" si="369"/>
        <v>theater</v>
      </c>
      <c r="R3966" t="str">
        <f t="shared" si="367"/>
        <v>plays</v>
      </c>
      <c r="S3966" s="10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67"/>
        <v>plays</v>
      </c>
      <c r="S3967" s="10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67"/>
        <v>plays</v>
      </c>
      <c r="S3968" s="10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67"/>
        <v>plays</v>
      </c>
      <c r="S3969" s="10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72">E3970/D3970</f>
        <v>0.10539999999999999</v>
      </c>
      <c r="P3970" s="6">
        <f t="shared" si="368"/>
        <v>47.9</v>
      </c>
      <c r="Q3970" t="str">
        <f t="shared" si="369"/>
        <v>theater</v>
      </c>
      <c r="R3970" t="str">
        <f t="shared" ref="R3970:R4033" si="373">RIGHT(N3970,LEN(N3970)-FIND("/",N3970,1))</f>
        <v>plays</v>
      </c>
      <c r="S3970" s="10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2"/>
        <v>7.4690265486725665E-2</v>
      </c>
      <c r="P3971" s="6">
        <f t="shared" ref="P3971:P4034" si="374">IF(E3971&gt;0, ROUNDDOWN(E3971/L3971, 2),0)</f>
        <v>35.159999999999997</v>
      </c>
      <c r="Q3971" t="str">
        <f t="shared" ref="Q3971:Q4034" si="375">LEFT(N3971,FIND("/",N3971,1)-1)</f>
        <v>theater</v>
      </c>
      <c r="R3971" t="str">
        <f t="shared" si="373"/>
        <v>plays</v>
      </c>
      <c r="S3971" s="10">
        <f t="shared" ref="S3971:S4034" si="376">(J3971/86400)+25569+(-5/24)</f>
        <v>42601.646365740737</v>
      </c>
      <c r="T3971" s="11">
        <f t="shared" ref="T3971:T4034" si="377">IF(F3971="live", "", (I3971/86400)+25569+(-5/24))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3"/>
        <v>plays</v>
      </c>
      <c r="S3972" s="10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4"/>
        <v>22.66</v>
      </c>
      <c r="Q3973" t="str">
        <f t="shared" si="375"/>
        <v>theater</v>
      </c>
      <c r="R3973" t="str">
        <f t="shared" si="373"/>
        <v>plays</v>
      </c>
      <c r="S3973" s="10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4"/>
        <v>26.37</v>
      </c>
      <c r="Q3974" t="str">
        <f t="shared" si="375"/>
        <v>theater</v>
      </c>
      <c r="R3974" t="str">
        <f t="shared" si="373"/>
        <v>plays</v>
      </c>
      <c r="S3974" s="10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4"/>
        <v>105.54</v>
      </c>
      <c r="Q3975" t="str">
        <f t="shared" si="375"/>
        <v>theater</v>
      </c>
      <c r="R3975" t="str">
        <f t="shared" si="373"/>
        <v>plays</v>
      </c>
      <c r="S3975" s="10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4"/>
        <v>29.09</v>
      </c>
      <c r="Q3976" t="str">
        <f t="shared" si="375"/>
        <v>theater</v>
      </c>
      <c r="R3976" t="str">
        <f t="shared" si="373"/>
        <v>plays</v>
      </c>
      <c r="S3976" s="10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>
        <f t="shared" si="374"/>
        <v>0</v>
      </c>
      <c r="Q3977" t="str">
        <f t="shared" si="375"/>
        <v>theater</v>
      </c>
      <c r="R3977" t="str">
        <f t="shared" si="373"/>
        <v>plays</v>
      </c>
      <c r="S3977" s="10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3"/>
        <v>plays</v>
      </c>
      <c r="S3978" s="10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3"/>
        <v>plays</v>
      </c>
      <c r="S3979" s="10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4"/>
        <v>26.75</v>
      </c>
      <c r="Q3980" t="str">
        <f t="shared" si="375"/>
        <v>theater</v>
      </c>
      <c r="R3980" t="str">
        <f t="shared" si="373"/>
        <v>plays</v>
      </c>
      <c r="S3980" s="10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4"/>
        <v>18.329999999999998</v>
      </c>
      <c r="Q3981" t="str">
        <f t="shared" si="375"/>
        <v>theater</v>
      </c>
      <c r="R3981" t="str">
        <f t="shared" si="373"/>
        <v>plays</v>
      </c>
      <c r="S3981" s="10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4"/>
        <v>64.28</v>
      </c>
      <c r="Q3982" t="str">
        <f t="shared" si="375"/>
        <v>theater</v>
      </c>
      <c r="R3982" t="str">
        <f t="shared" si="373"/>
        <v>plays</v>
      </c>
      <c r="S3982" s="10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3"/>
        <v>plays</v>
      </c>
      <c r="S3983" s="10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4"/>
        <v>34</v>
      </c>
      <c r="Q3984" t="str">
        <f t="shared" si="375"/>
        <v>theater</v>
      </c>
      <c r="R3984" t="str">
        <f t="shared" si="373"/>
        <v>plays</v>
      </c>
      <c r="S3984" s="10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4"/>
        <v>84.28</v>
      </c>
      <c r="Q3985" t="str">
        <f t="shared" si="375"/>
        <v>theater</v>
      </c>
      <c r="R3985" t="str">
        <f t="shared" si="373"/>
        <v>plays</v>
      </c>
      <c r="S3985" s="10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3"/>
        <v>plays</v>
      </c>
      <c r="S3986" s="10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4"/>
        <v>33.729999999999997</v>
      </c>
      <c r="Q3987" t="str">
        <f t="shared" si="375"/>
        <v>theater</v>
      </c>
      <c r="R3987" t="str">
        <f t="shared" si="373"/>
        <v>plays</v>
      </c>
      <c r="S3987" s="10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4"/>
        <v>37.53</v>
      </c>
      <c r="Q3988" t="str">
        <f t="shared" si="375"/>
        <v>theater</v>
      </c>
      <c r="R3988" t="str">
        <f t="shared" si="373"/>
        <v>plays</v>
      </c>
      <c r="S3988" s="10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4"/>
        <v>11.61</v>
      </c>
      <c r="Q3989" t="str">
        <f t="shared" si="375"/>
        <v>theater</v>
      </c>
      <c r="R3989" t="str">
        <f t="shared" si="373"/>
        <v>plays</v>
      </c>
      <c r="S3989" s="10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3"/>
        <v>plays</v>
      </c>
      <c r="S3990" s="10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>
        <f t="shared" si="374"/>
        <v>0</v>
      </c>
      <c r="Q3991" t="str">
        <f t="shared" si="375"/>
        <v>theater</v>
      </c>
      <c r="R3991" t="str">
        <f t="shared" si="373"/>
        <v>plays</v>
      </c>
      <c r="S3991" s="10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3"/>
        <v>plays</v>
      </c>
      <c r="S3992" s="10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4"/>
        <v>100</v>
      </c>
      <c r="Q3993" t="str">
        <f t="shared" si="375"/>
        <v>theater</v>
      </c>
      <c r="R3993" t="str">
        <f t="shared" si="373"/>
        <v>plays</v>
      </c>
      <c r="S3993" s="10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4"/>
        <v>60.11</v>
      </c>
      <c r="Q3994" t="str">
        <f t="shared" si="375"/>
        <v>theater</v>
      </c>
      <c r="R3994" t="str">
        <f t="shared" si="373"/>
        <v>plays</v>
      </c>
      <c r="S3994" s="10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3"/>
        <v>plays</v>
      </c>
      <c r="S3995" s="10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3"/>
        <v>plays</v>
      </c>
      <c r="S3996" s="10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4"/>
        <v>17.5</v>
      </c>
      <c r="Q3997" t="str">
        <f t="shared" si="375"/>
        <v>theater</v>
      </c>
      <c r="R3997" t="str">
        <f t="shared" si="373"/>
        <v>plays</v>
      </c>
      <c r="S3997" s="10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4"/>
        <v>29.23</v>
      </c>
      <c r="Q3998" t="str">
        <f t="shared" si="375"/>
        <v>theater</v>
      </c>
      <c r="R3998" t="str">
        <f t="shared" si="373"/>
        <v>plays</v>
      </c>
      <c r="S3998" s="10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>
        <f t="shared" si="374"/>
        <v>0</v>
      </c>
      <c r="Q3999" t="str">
        <f t="shared" si="375"/>
        <v>theater</v>
      </c>
      <c r="R3999" t="str">
        <f t="shared" si="373"/>
        <v>plays</v>
      </c>
      <c r="S3999" s="10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4"/>
        <v>59.58</v>
      </c>
      <c r="Q4000" t="str">
        <f t="shared" si="375"/>
        <v>theater</v>
      </c>
      <c r="R4000" t="str">
        <f t="shared" si="373"/>
        <v>plays</v>
      </c>
      <c r="S4000" s="10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4"/>
        <v>82.57</v>
      </c>
      <c r="Q4001" t="str">
        <f t="shared" si="375"/>
        <v>theater</v>
      </c>
      <c r="R4001" t="str">
        <f t="shared" si="373"/>
        <v>plays</v>
      </c>
      <c r="S4001" s="10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4"/>
        <v>10</v>
      </c>
      <c r="Q4002" t="str">
        <f t="shared" si="375"/>
        <v>theater</v>
      </c>
      <c r="R4002" t="str">
        <f t="shared" si="373"/>
        <v>plays</v>
      </c>
      <c r="S4002" s="10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4"/>
        <v>32.35</v>
      </c>
      <c r="Q4003" t="str">
        <f t="shared" si="375"/>
        <v>theater</v>
      </c>
      <c r="R4003" t="str">
        <f t="shared" si="373"/>
        <v>plays</v>
      </c>
      <c r="S4003" s="10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4"/>
        <v>5.75</v>
      </c>
      <c r="Q4004" t="str">
        <f t="shared" si="375"/>
        <v>theater</v>
      </c>
      <c r="R4004" t="str">
        <f t="shared" si="373"/>
        <v>plays</v>
      </c>
      <c r="S4004" s="10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3"/>
        <v>plays</v>
      </c>
      <c r="S4005" s="10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4"/>
        <v>1</v>
      </c>
      <c r="Q4006" t="str">
        <f t="shared" si="375"/>
        <v>theater</v>
      </c>
      <c r="R4006" t="str">
        <f t="shared" si="373"/>
        <v>plays</v>
      </c>
      <c r="S4006" s="10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3"/>
        <v>plays</v>
      </c>
      <c r="S4007" s="10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3"/>
        <v>plays</v>
      </c>
      <c r="S4008" s="10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3"/>
        <v>plays</v>
      </c>
      <c r="S4009" s="10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4"/>
        <v>15</v>
      </c>
      <c r="Q4010" t="str">
        <f t="shared" si="375"/>
        <v>theater</v>
      </c>
      <c r="R4010" t="str">
        <f t="shared" si="373"/>
        <v>plays</v>
      </c>
      <c r="S4010" s="10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3"/>
        <v>plays</v>
      </c>
      <c r="S4011" s="10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4"/>
        <v>45.84</v>
      </c>
      <c r="Q4012" t="str">
        <f t="shared" si="375"/>
        <v>theater</v>
      </c>
      <c r="R4012" t="str">
        <f t="shared" si="373"/>
        <v>plays</v>
      </c>
      <c r="S4012" s="10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3"/>
        <v>plays</v>
      </c>
      <c r="S4013" s="10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>
        <f t="shared" si="374"/>
        <v>0</v>
      </c>
      <c r="Q4014" t="str">
        <f t="shared" si="375"/>
        <v>theater</v>
      </c>
      <c r="R4014" t="str">
        <f t="shared" si="373"/>
        <v>plays</v>
      </c>
      <c r="S4014" s="10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3"/>
        <v>plays</v>
      </c>
      <c r="S4015" s="10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>
        <f t="shared" si="374"/>
        <v>0</v>
      </c>
      <c r="Q4016" t="str">
        <f t="shared" si="375"/>
        <v>theater</v>
      </c>
      <c r="R4016" t="str">
        <f t="shared" si="373"/>
        <v>plays</v>
      </c>
      <c r="S4016" s="10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3"/>
        <v>plays</v>
      </c>
      <c r="S4017" s="10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3"/>
        <v>plays</v>
      </c>
      <c r="S4018" s="10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3"/>
        <v>plays</v>
      </c>
      <c r="S4019" s="10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3"/>
        <v>plays</v>
      </c>
      <c r="S4020" s="10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3"/>
        <v>plays</v>
      </c>
      <c r="S4021" s="10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4"/>
        <v>33.33</v>
      </c>
      <c r="Q4022" t="str">
        <f t="shared" si="375"/>
        <v>theater</v>
      </c>
      <c r="R4022" t="str">
        <f t="shared" si="373"/>
        <v>plays</v>
      </c>
      <c r="S4022" s="10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3"/>
        <v>plays</v>
      </c>
      <c r="S4023" s="10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4"/>
        <v>63.55</v>
      </c>
      <c r="Q4024" t="str">
        <f t="shared" si="375"/>
        <v>theater</v>
      </c>
      <c r="R4024" t="str">
        <f t="shared" si="373"/>
        <v>plays</v>
      </c>
      <c r="S4024" s="10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>
        <f t="shared" si="374"/>
        <v>0</v>
      </c>
      <c r="Q4025" t="str">
        <f t="shared" si="375"/>
        <v>theater</v>
      </c>
      <c r="R4025" t="str">
        <f t="shared" si="373"/>
        <v>plays</v>
      </c>
      <c r="S4025" s="10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3"/>
        <v>plays</v>
      </c>
      <c r="S4026" s="10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4"/>
        <v>62.5</v>
      </c>
      <c r="Q4027" t="str">
        <f t="shared" si="375"/>
        <v>theater</v>
      </c>
      <c r="R4027" t="str">
        <f t="shared" si="373"/>
        <v>plays</v>
      </c>
      <c r="S4027" s="10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>
        <f t="shared" si="374"/>
        <v>0</v>
      </c>
      <c r="Q4028" t="str">
        <f t="shared" si="375"/>
        <v>theater</v>
      </c>
      <c r="R4028" t="str">
        <f t="shared" si="373"/>
        <v>plays</v>
      </c>
      <c r="S4028" s="10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4"/>
        <v>30.71</v>
      </c>
      <c r="Q4029" t="str">
        <f t="shared" si="375"/>
        <v>theater</v>
      </c>
      <c r="R4029" t="str">
        <f t="shared" si="373"/>
        <v>plays</v>
      </c>
      <c r="S4029" s="10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3"/>
        <v>plays</v>
      </c>
      <c r="S4030" s="10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>
        <f t="shared" si="374"/>
        <v>0</v>
      </c>
      <c r="Q4031" t="str">
        <f t="shared" si="375"/>
        <v>theater</v>
      </c>
      <c r="R4031" t="str">
        <f t="shared" si="373"/>
        <v>plays</v>
      </c>
      <c r="S4031" s="10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4"/>
        <v>66.66</v>
      </c>
      <c r="Q4032" t="str">
        <f t="shared" si="375"/>
        <v>theater</v>
      </c>
      <c r="R4032" t="str">
        <f t="shared" si="373"/>
        <v>plays</v>
      </c>
      <c r="S4032" s="10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>
        <f t="shared" si="374"/>
        <v>0</v>
      </c>
      <c r="Q4033" t="str">
        <f t="shared" si="375"/>
        <v>theater</v>
      </c>
      <c r="R4033" t="str">
        <f t="shared" si="373"/>
        <v>plays</v>
      </c>
      <c r="S4033" s="10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78">E4034/D4034</f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ref="R4034:R4097" si="379">RIGHT(N4034,LEN(N4034)-FIND("/",N4034,1))</f>
        <v>plays</v>
      </c>
      <c r="S4034" s="10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8"/>
        <v>0.25698702928870293</v>
      </c>
      <c r="P4035" s="6">
        <f t="shared" ref="P4035:P4098" si="380">IF(E4035&gt;0, ROUNDDOWN(E4035/L4035, 2),0)</f>
        <v>65.34</v>
      </c>
      <c r="Q4035" t="str">
        <f t="shared" ref="Q4035:Q4098" si="381">LEFT(N4035,FIND("/",N4035,1)-1)</f>
        <v>theater</v>
      </c>
      <c r="R4035" t="str">
        <f t="shared" si="379"/>
        <v>plays</v>
      </c>
      <c r="S4035" s="10">
        <f t="shared" ref="S4035:S4098" si="382">(J4035/86400)+25569+(-5/24)</f>
        <v>42614.06046296296</v>
      </c>
      <c r="T4035" s="11">
        <f t="shared" ref="T4035:T4098" si="383">IF(F4035="live", "", (I4035/86400)+25569+(-5/24))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79"/>
        <v>plays</v>
      </c>
      <c r="S4036" s="10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79"/>
        <v>plays</v>
      </c>
      <c r="S4037" s="10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80"/>
        <v>166.05</v>
      </c>
      <c r="Q4038" t="str">
        <f t="shared" si="381"/>
        <v>theater</v>
      </c>
      <c r="R4038" t="str">
        <f t="shared" si="379"/>
        <v>plays</v>
      </c>
      <c r="S4038" s="10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79"/>
        <v>plays</v>
      </c>
      <c r="S4039" s="10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79"/>
        <v>plays</v>
      </c>
      <c r="S4040" s="10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80"/>
        <v>60</v>
      </c>
      <c r="Q4041" t="str">
        <f t="shared" si="381"/>
        <v>theater</v>
      </c>
      <c r="R4041" t="str">
        <f t="shared" si="379"/>
        <v>plays</v>
      </c>
      <c r="S4041" s="10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80"/>
        <v>1250</v>
      </c>
      <c r="Q4042" t="str">
        <f t="shared" si="381"/>
        <v>theater</v>
      </c>
      <c r="R4042" t="str">
        <f t="shared" si="379"/>
        <v>plays</v>
      </c>
      <c r="S4042" s="10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79"/>
        <v>plays</v>
      </c>
      <c r="S4043" s="10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79"/>
        <v>plays</v>
      </c>
      <c r="S4044" s="10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>
        <f t="shared" si="380"/>
        <v>0</v>
      </c>
      <c r="Q4045" t="str">
        <f t="shared" si="381"/>
        <v>theater</v>
      </c>
      <c r="R4045" t="str">
        <f t="shared" si="379"/>
        <v>plays</v>
      </c>
      <c r="S4045" s="10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80"/>
        <v>56.25</v>
      </c>
      <c r="Q4046" t="str">
        <f t="shared" si="381"/>
        <v>theater</v>
      </c>
      <c r="R4046" t="str">
        <f t="shared" si="379"/>
        <v>plays</v>
      </c>
      <c r="S4046" s="10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79"/>
        <v>plays</v>
      </c>
      <c r="S4047" s="10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80"/>
        <v>38.33</v>
      </c>
      <c r="Q4048" t="str">
        <f t="shared" si="381"/>
        <v>theater</v>
      </c>
      <c r="R4048" t="str">
        <f t="shared" si="379"/>
        <v>plays</v>
      </c>
      <c r="S4048" s="10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79"/>
        <v>plays</v>
      </c>
      <c r="S4049" s="10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80"/>
        <v>32.97</v>
      </c>
      <c r="Q4050" t="str">
        <f t="shared" si="381"/>
        <v>theater</v>
      </c>
      <c r="R4050" t="str">
        <f t="shared" si="379"/>
        <v>plays</v>
      </c>
      <c r="S4050" s="10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79"/>
        <v>plays</v>
      </c>
      <c r="S4051" s="10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79"/>
        <v>plays</v>
      </c>
      <c r="S4052" s="10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>
        <f t="shared" si="380"/>
        <v>0</v>
      </c>
      <c r="Q4053" t="str">
        <f t="shared" si="381"/>
        <v>theater</v>
      </c>
      <c r="R4053" t="str">
        <f t="shared" si="379"/>
        <v>plays</v>
      </c>
      <c r="S4053" s="10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80"/>
        <v>86.61</v>
      </c>
      <c r="Q4054" t="str">
        <f t="shared" si="381"/>
        <v>theater</v>
      </c>
      <c r="R4054" t="str">
        <f t="shared" si="379"/>
        <v>plays</v>
      </c>
      <c r="S4054" s="10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80"/>
        <v>55</v>
      </c>
      <c r="Q4055" t="str">
        <f t="shared" si="381"/>
        <v>theater</v>
      </c>
      <c r="R4055" t="str">
        <f t="shared" si="379"/>
        <v>plays</v>
      </c>
      <c r="S4055" s="10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>
        <f t="shared" si="380"/>
        <v>0</v>
      </c>
      <c r="Q4056" t="str">
        <f t="shared" si="381"/>
        <v>theater</v>
      </c>
      <c r="R4056" t="str">
        <f t="shared" si="379"/>
        <v>plays</v>
      </c>
      <c r="S4056" s="10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80"/>
        <v>41.95</v>
      </c>
      <c r="Q4057" t="str">
        <f t="shared" si="381"/>
        <v>theater</v>
      </c>
      <c r="R4057" t="str">
        <f t="shared" si="379"/>
        <v>plays</v>
      </c>
      <c r="S4057" s="10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80"/>
        <v>88.33</v>
      </c>
      <c r="Q4058" t="str">
        <f t="shared" si="381"/>
        <v>theater</v>
      </c>
      <c r="R4058" t="str">
        <f t="shared" si="379"/>
        <v>plays</v>
      </c>
      <c r="S4058" s="10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80"/>
        <v>129.16</v>
      </c>
      <c r="Q4059" t="str">
        <f t="shared" si="381"/>
        <v>theater</v>
      </c>
      <c r="R4059" t="str">
        <f t="shared" si="379"/>
        <v>plays</v>
      </c>
      <c r="S4059" s="10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79"/>
        <v>plays</v>
      </c>
      <c r="S4060" s="10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80"/>
        <v>35.71</v>
      </c>
      <c r="Q4061" t="str">
        <f t="shared" si="381"/>
        <v>theater</v>
      </c>
      <c r="R4061" t="str">
        <f t="shared" si="379"/>
        <v>plays</v>
      </c>
      <c r="S4061" s="10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79"/>
        <v>plays</v>
      </c>
      <c r="S4062" s="10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>
        <f t="shared" si="380"/>
        <v>0</v>
      </c>
      <c r="Q4063" t="str">
        <f t="shared" si="381"/>
        <v>theater</v>
      </c>
      <c r="R4063" t="str">
        <f t="shared" si="379"/>
        <v>plays</v>
      </c>
      <c r="S4063" s="10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80"/>
        <v>163.33000000000001</v>
      </c>
      <c r="Q4064" t="str">
        <f t="shared" si="381"/>
        <v>theater</v>
      </c>
      <c r="R4064" t="str">
        <f t="shared" si="379"/>
        <v>plays</v>
      </c>
      <c r="S4064" s="10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79"/>
        <v>plays</v>
      </c>
      <c r="S4065" s="10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80"/>
        <v>64.16</v>
      </c>
      <c r="Q4066" t="str">
        <f t="shared" si="381"/>
        <v>theater</v>
      </c>
      <c r="R4066" t="str">
        <f t="shared" si="379"/>
        <v>plays</v>
      </c>
      <c r="S4066" s="10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79"/>
        <v>plays</v>
      </c>
      <c r="S4067" s="10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79"/>
        <v>plays</v>
      </c>
      <c r="S4068" s="10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80"/>
        <v>179.11</v>
      </c>
      <c r="Q4069" t="str">
        <f t="shared" si="381"/>
        <v>theater</v>
      </c>
      <c r="R4069" t="str">
        <f t="shared" si="379"/>
        <v>plays</v>
      </c>
      <c r="S4069" s="10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79"/>
        <v>plays</v>
      </c>
      <c r="S4070" s="10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80"/>
        <v>33.07</v>
      </c>
      <c r="Q4071" t="str">
        <f t="shared" si="381"/>
        <v>theater</v>
      </c>
      <c r="R4071" t="str">
        <f t="shared" si="379"/>
        <v>plays</v>
      </c>
      <c r="S4071" s="10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79"/>
        <v>plays</v>
      </c>
      <c r="S4072" s="10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>
        <f t="shared" si="380"/>
        <v>0</v>
      </c>
      <c r="Q4073" t="str">
        <f t="shared" si="381"/>
        <v>theater</v>
      </c>
      <c r="R4073" t="str">
        <f t="shared" si="379"/>
        <v>plays</v>
      </c>
      <c r="S4073" s="10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79"/>
        <v>plays</v>
      </c>
      <c r="S4074" s="10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79"/>
        <v>plays</v>
      </c>
      <c r="S4075" s="10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79"/>
        <v>plays</v>
      </c>
      <c r="S4076" s="10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80"/>
        <v>44.3</v>
      </c>
      <c r="Q4077" t="str">
        <f t="shared" si="381"/>
        <v>theater</v>
      </c>
      <c r="R4077" t="str">
        <f t="shared" si="379"/>
        <v>plays</v>
      </c>
      <c r="S4077" s="10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>
        <f t="shared" si="380"/>
        <v>0</v>
      </c>
      <c r="Q4078" t="str">
        <f t="shared" si="381"/>
        <v>theater</v>
      </c>
      <c r="R4078" t="str">
        <f t="shared" si="379"/>
        <v>plays</v>
      </c>
      <c r="S4078" s="10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79"/>
        <v>plays</v>
      </c>
      <c r="S4079" s="10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>
        <f t="shared" si="380"/>
        <v>0</v>
      </c>
      <c r="Q4080" t="str">
        <f t="shared" si="381"/>
        <v>theater</v>
      </c>
      <c r="R4080" t="str">
        <f t="shared" si="379"/>
        <v>plays</v>
      </c>
      <c r="S4080" s="10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79"/>
        <v>plays</v>
      </c>
      <c r="S4081" s="10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>
        <f t="shared" si="380"/>
        <v>0</v>
      </c>
      <c r="Q4082" t="str">
        <f t="shared" si="381"/>
        <v>theater</v>
      </c>
      <c r="R4082" t="str">
        <f t="shared" si="379"/>
        <v>plays</v>
      </c>
      <c r="S4082" s="10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80"/>
        <v>29.16</v>
      </c>
      <c r="Q4083" t="str">
        <f t="shared" si="381"/>
        <v>theater</v>
      </c>
      <c r="R4083" t="str">
        <f t="shared" si="379"/>
        <v>plays</v>
      </c>
      <c r="S4083" s="10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80"/>
        <v>1.5</v>
      </c>
      <c r="Q4084" t="str">
        <f t="shared" si="381"/>
        <v>theater</v>
      </c>
      <c r="R4084" t="str">
        <f t="shared" si="379"/>
        <v>plays</v>
      </c>
      <c r="S4084" s="10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79"/>
        <v>plays</v>
      </c>
      <c r="S4085" s="10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79"/>
        <v>plays</v>
      </c>
      <c r="S4086" s="10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79"/>
        <v>plays</v>
      </c>
      <c r="S4087" s="10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80"/>
        <v>9.4</v>
      </c>
      <c r="Q4088" t="str">
        <f t="shared" si="381"/>
        <v>theater</v>
      </c>
      <c r="R4088" t="str">
        <f t="shared" si="379"/>
        <v>plays</v>
      </c>
      <c r="S4088" s="10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>
        <f t="shared" si="380"/>
        <v>0</v>
      </c>
      <c r="Q4089" t="str">
        <f t="shared" si="381"/>
        <v>theater</v>
      </c>
      <c r="R4089" t="str">
        <f t="shared" si="379"/>
        <v>plays</v>
      </c>
      <c r="S4089" s="10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80"/>
        <v>72</v>
      </c>
      <c r="Q4090" t="str">
        <f t="shared" si="381"/>
        <v>theater</v>
      </c>
      <c r="R4090" t="str">
        <f t="shared" si="379"/>
        <v>plays</v>
      </c>
      <c r="S4090" s="10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79"/>
        <v>plays</v>
      </c>
      <c r="S4091" s="10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80"/>
        <v>10.66</v>
      </c>
      <c r="Q4092" t="str">
        <f t="shared" si="381"/>
        <v>theater</v>
      </c>
      <c r="R4092" t="str">
        <f t="shared" si="379"/>
        <v>plays</v>
      </c>
      <c r="S4092" s="10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80"/>
        <v>25.5</v>
      </c>
      <c r="Q4093" t="str">
        <f t="shared" si="381"/>
        <v>theater</v>
      </c>
      <c r="R4093" t="str">
        <f t="shared" si="379"/>
        <v>plays</v>
      </c>
      <c r="S4093" s="10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79"/>
        <v>plays</v>
      </c>
      <c r="S4094" s="10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80"/>
        <v>15</v>
      </c>
      <c r="Q4095" t="str">
        <f t="shared" si="381"/>
        <v>theater</v>
      </c>
      <c r="R4095" t="str">
        <f t="shared" si="379"/>
        <v>plays</v>
      </c>
      <c r="S4095" s="10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79"/>
        <v>plays</v>
      </c>
      <c r="S4096" s="10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79"/>
        <v>plays</v>
      </c>
      <c r="S4097" s="10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84">E4098/D4098</f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ref="R4098:R4115" si="385">RIGHT(N4098,LEN(N4098)-FIND("/",N4098,1))</f>
        <v>plays</v>
      </c>
      <c r="S4098" s="10">
        <f t="shared" si="382"/>
        <v>42750.321979166663</v>
      </c>
      <c r="T4098" s="11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4"/>
        <v>0</v>
      </c>
      <c r="P4099" s="6">
        <f t="shared" ref="P4099:P4115" si="386">IF(E4099&gt;0, ROUNDDOWN(E4099/L4099, 2),0)</f>
        <v>0</v>
      </c>
      <c r="Q4099" t="str">
        <f t="shared" ref="Q4099:Q4115" si="387">LEFT(N4099,FIND("/",N4099,1)-1)</f>
        <v>theater</v>
      </c>
      <c r="R4099" t="str">
        <f t="shared" si="385"/>
        <v>plays</v>
      </c>
      <c r="S4099" s="10">
        <f t="shared" ref="S4099:S4115" si="388">(J4099/86400)+25569+(-5/24)</f>
        <v>42344.616168981483</v>
      </c>
      <c r="T4099" s="11">
        <f t="shared" ref="T4099:T4115" si="389">IF(F4099="live", "", (I4099/86400)+25569+(-5/24))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>
        <f t="shared" si="386"/>
        <v>0</v>
      </c>
      <c r="Q4100" t="str">
        <f t="shared" si="387"/>
        <v>theater</v>
      </c>
      <c r="R4100" t="str">
        <f t="shared" si="385"/>
        <v>plays</v>
      </c>
      <c r="S4100" s="10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5"/>
        <v>plays</v>
      </c>
      <c r="S4101" s="10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>
        <f t="shared" si="386"/>
        <v>0</v>
      </c>
      <c r="Q4102" t="str">
        <f t="shared" si="387"/>
        <v>theater</v>
      </c>
      <c r="R4102" t="str">
        <f t="shared" si="385"/>
        <v>plays</v>
      </c>
      <c r="S4102" s="10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>
        <f t="shared" si="386"/>
        <v>0</v>
      </c>
      <c r="Q4103" t="str">
        <f t="shared" si="387"/>
        <v>theater</v>
      </c>
      <c r="R4103" t="str">
        <f t="shared" si="385"/>
        <v>plays</v>
      </c>
      <c r="S4103" s="10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6"/>
        <v>22.83</v>
      </c>
      <c r="Q4104" t="str">
        <f t="shared" si="387"/>
        <v>theater</v>
      </c>
      <c r="R4104" t="str">
        <f t="shared" si="385"/>
        <v>plays</v>
      </c>
      <c r="S4104" s="10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6"/>
        <v>16.66</v>
      </c>
      <c r="Q4105" t="str">
        <f t="shared" si="387"/>
        <v>theater</v>
      </c>
      <c r="R4105" t="str">
        <f t="shared" si="385"/>
        <v>plays</v>
      </c>
      <c r="S4105" s="10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6"/>
        <v>45.78</v>
      </c>
      <c r="Q4106" t="str">
        <f t="shared" si="387"/>
        <v>theater</v>
      </c>
      <c r="R4106" t="str">
        <f t="shared" si="385"/>
        <v>plays</v>
      </c>
      <c r="S4106" s="10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6"/>
        <v>383.33</v>
      </c>
      <c r="Q4107" t="str">
        <f t="shared" si="387"/>
        <v>theater</v>
      </c>
      <c r="R4107" t="str">
        <f t="shared" si="385"/>
        <v>plays</v>
      </c>
      <c r="S4107" s="10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6"/>
        <v>106.96</v>
      </c>
      <c r="Q4108" t="str">
        <f t="shared" si="387"/>
        <v>theater</v>
      </c>
      <c r="R4108" t="str">
        <f t="shared" si="385"/>
        <v>plays</v>
      </c>
      <c r="S4108" s="10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5"/>
        <v>plays</v>
      </c>
      <c r="S4109" s="10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5"/>
        <v>plays</v>
      </c>
      <c r="S4110" s="10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>
        <f t="shared" si="386"/>
        <v>0</v>
      </c>
      <c r="Q4111" t="str">
        <f t="shared" si="387"/>
        <v>theater</v>
      </c>
      <c r="R4111" t="str">
        <f t="shared" si="385"/>
        <v>plays</v>
      </c>
      <c r="S4111" s="10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6"/>
        <v>14.33</v>
      </c>
      <c r="Q4112" t="str">
        <f t="shared" si="387"/>
        <v>theater</v>
      </c>
      <c r="R4112" t="str">
        <f t="shared" si="385"/>
        <v>plays</v>
      </c>
      <c r="S4112" s="10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6"/>
        <v>15.66</v>
      </c>
      <c r="Q4113" t="str">
        <f t="shared" si="387"/>
        <v>theater</v>
      </c>
      <c r="R4113" t="str">
        <f t="shared" si="385"/>
        <v>plays</v>
      </c>
      <c r="S4113" s="10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5"/>
        <v>plays</v>
      </c>
      <c r="S4114" s="10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6"/>
        <v>1</v>
      </c>
      <c r="Q4115" t="str">
        <f t="shared" si="387"/>
        <v>theater</v>
      </c>
      <c r="R4115" t="str">
        <f t="shared" si="385"/>
        <v>plays</v>
      </c>
      <c r="S4115" s="10">
        <f t="shared" si="388"/>
        <v>42358.364849537036</v>
      </c>
      <c r="T4115" s="11">
        <f t="shared" si="389"/>
        <v>42377.06527777778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BE0602"/>
        <color rgb="FF5FC385"/>
        <color rgb="FF2E5CB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56721-96F3-4BE2-B0F9-2666D3904F8A}">
  <dimension ref="A1:F14"/>
  <sheetViews>
    <sheetView tabSelected="1" workbookViewId="0">
      <selection activeCell="F18" sqref="F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8326</v>
      </c>
    </row>
    <row r="3" spans="1:6" x14ac:dyDescent="0.25">
      <c r="A3" s="7" t="s">
        <v>8334</v>
      </c>
      <c r="B3" s="7" t="s">
        <v>8309</v>
      </c>
    </row>
    <row r="4" spans="1:6" x14ac:dyDescent="0.25">
      <c r="A4" s="7" t="s">
        <v>8311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AC5B-B229-4011-80FB-3FBC5E6C8241}">
  <dimension ref="A1:F47"/>
  <sheetViews>
    <sheetView topLeftCell="A2" zoomScale="60" zoomScaleNormal="60" workbookViewId="0">
      <selection activeCell="P35" sqref="P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8326</v>
      </c>
    </row>
    <row r="2" spans="1:6" x14ac:dyDescent="0.25">
      <c r="A2" s="7" t="s">
        <v>8307</v>
      </c>
      <c r="B2" t="s">
        <v>8326</v>
      </c>
    </row>
    <row r="4" spans="1:6" x14ac:dyDescent="0.25">
      <c r="A4" s="7" t="s">
        <v>8334</v>
      </c>
      <c r="B4" s="7" t="s">
        <v>8309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8" t="s">
        <v>8335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8340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8333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8322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8351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8352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8332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8356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8357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8325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8323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8321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5D0F-6027-424C-A49C-769712F2D550}">
  <dimension ref="A1:E18"/>
  <sheetViews>
    <sheetView workbookViewId="0">
      <selection activeCell="F14" sqref="F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8307</v>
      </c>
      <c r="B1" t="s">
        <v>8326</v>
      </c>
    </row>
    <row r="2" spans="1:5" x14ac:dyDescent="0.25">
      <c r="A2" s="7" t="s">
        <v>8379</v>
      </c>
      <c r="B2" t="s">
        <v>8326</v>
      </c>
    </row>
    <row r="4" spans="1:5" x14ac:dyDescent="0.25">
      <c r="A4" s="7" t="s">
        <v>8334</v>
      </c>
      <c r="B4" s="7" t="s">
        <v>8309</v>
      </c>
    </row>
    <row r="5" spans="1:5" x14ac:dyDescent="0.25">
      <c r="A5" s="7" t="s">
        <v>8311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5">
      <c r="A6" s="12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2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2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2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2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2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2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2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2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2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2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5C78-C4E7-4B1F-A04D-D684A278D2C0}">
  <dimension ref="B1:I13"/>
  <sheetViews>
    <sheetView topLeftCell="A25" zoomScale="80" zoomScaleNormal="80" workbookViewId="0">
      <selection activeCell="L39" sqref="L39"/>
    </sheetView>
  </sheetViews>
  <sheetFormatPr defaultRowHeight="15" x14ac:dyDescent="0.25"/>
  <cols>
    <col min="2" max="2" width="32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s="13" customFormat="1" x14ac:dyDescent="0.25"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  <c r="I1" s="13" t="s">
        <v>8387</v>
      </c>
    </row>
    <row r="2" spans="2:9" x14ac:dyDescent="0.25">
      <c r="B2" t="s">
        <v>8388</v>
      </c>
      <c r="C2">
        <f>COUNTIFS(List!$F$2:$F$4115, "successful", List!$D$2:$D$4115, "&lt;1000")</f>
        <v>322</v>
      </c>
      <c r="D2">
        <f>COUNTIFS(List!$F$2:$F$4115, "failed", List!$D$2:$D$4115, "&lt;1000")</f>
        <v>113</v>
      </c>
      <c r="E2">
        <f>COUNTIFS(List!$F$2:$F$4115, "canceled", List!$D$2:$D$4115, "&lt;1000")</f>
        <v>18</v>
      </c>
      <c r="F2">
        <f>SUM(C2:E2)</f>
        <v>453</v>
      </c>
      <c r="G2" s="14">
        <f>C2/F2</f>
        <v>0.71081677704194257</v>
      </c>
      <c r="H2" s="14">
        <f>D2/F2</f>
        <v>0.24944812362030905</v>
      </c>
      <c r="I2" s="14">
        <f>E2/F2</f>
        <v>3.9735099337748346E-2</v>
      </c>
    </row>
    <row r="3" spans="2:9" x14ac:dyDescent="0.25">
      <c r="B3" t="s">
        <v>8389</v>
      </c>
      <c r="C3">
        <f>COUNTIFS(List!$F$2:$F$4115, "successful", List!$D$2:$D$4115, "&gt;=1000",List!$D$2:$D$4115, "&lt;5000" )</f>
        <v>932</v>
      </c>
      <c r="D3">
        <f>COUNTIFS(List!$F$2:$F$4115, "failed", List!$D$2:$D$4115, "&gt;=1000",List!$D$2:$D$4115, "&lt;5000" )</f>
        <v>420</v>
      </c>
      <c r="E3">
        <f>COUNTIFS(List!$F$2:$F$4115, "canceled", List!$D$2:$D$4115, "&gt;=1000",List!$D$2:$D$4115, "&lt;5000" )</f>
        <v>60</v>
      </c>
      <c r="F3">
        <f>SUM(C3:E3)</f>
        <v>1412</v>
      </c>
      <c r="G3" s="14">
        <f t="shared" ref="G3:G13" si="0">C3/F3</f>
        <v>0.66005665722379603</v>
      </c>
      <c r="H3" s="14">
        <f t="shared" ref="H3:H13" si="1">D3/F3</f>
        <v>0.29745042492917845</v>
      </c>
      <c r="I3" s="14">
        <f t="shared" ref="I3:I13" si="2">E3/F3</f>
        <v>4.2492917847025496E-2</v>
      </c>
    </row>
    <row r="4" spans="2:9" x14ac:dyDescent="0.25">
      <c r="B4" t="s">
        <v>8390</v>
      </c>
      <c r="C4">
        <f>COUNTIFS(List!$F$2:$F$4115, "successful", List!$D$2:$D$4115, "&gt;=5000",List!$D$2:$D$4115, "&lt;10000" )</f>
        <v>381</v>
      </c>
      <c r="D4">
        <f>COUNTIFS(List!$F$2:$F$4115, "failed", List!$D$2:$D$4115, "&gt;=5000",List!$D$2:$D$4115, "&lt;10000" )</f>
        <v>283</v>
      </c>
      <c r="E4">
        <f>COUNTIFS(List!$F$2:$F$4115, "canceled", List!$D$2:$D$4115, "&gt;=5000",List!$D$2:$D$4115, "&lt;10000" )</f>
        <v>52</v>
      </c>
      <c r="F4">
        <f t="shared" ref="F4:F13" si="3">SUM(C4:E4)</f>
        <v>716</v>
      </c>
      <c r="G4" s="14">
        <f t="shared" si="0"/>
        <v>0.53212290502793291</v>
      </c>
      <c r="H4" s="14">
        <f t="shared" si="1"/>
        <v>0.39525139664804471</v>
      </c>
      <c r="I4" s="14">
        <f t="shared" si="2"/>
        <v>7.2625698324022353E-2</v>
      </c>
    </row>
    <row r="5" spans="2:9" x14ac:dyDescent="0.25">
      <c r="B5" t="s">
        <v>8391</v>
      </c>
      <c r="C5">
        <f>COUNTIFS(List!$F$2:$F$4115, "successful", List!$D$2:$D$4115, "&gt;=10000",List!$D$2:$D$4115, "&lt;15000" )</f>
        <v>168</v>
      </c>
      <c r="D5">
        <f>COUNTIFS(List!$F$2:$F$4115, "failed", List!$D$2:$D$4115, "&gt;=10000",List!$D$2:$D$4115, "&lt;15000" )</f>
        <v>144</v>
      </c>
      <c r="E5">
        <f>COUNTIFS(List!$F$2:$F$4115, "canceled", List!$D$2:$D$4115, "&gt;=10000",List!$D$2:$D$4115, "&lt;15000" )</f>
        <v>40</v>
      </c>
      <c r="F5">
        <f t="shared" si="3"/>
        <v>352</v>
      </c>
      <c r="G5" s="14">
        <f t="shared" si="0"/>
        <v>0.47727272727272729</v>
      </c>
      <c r="H5" s="14">
        <f t="shared" si="1"/>
        <v>0.40909090909090912</v>
      </c>
      <c r="I5" s="14">
        <f t="shared" si="2"/>
        <v>0.11363636363636363</v>
      </c>
    </row>
    <row r="6" spans="2:9" x14ac:dyDescent="0.25">
      <c r="B6" t="s">
        <v>8392</v>
      </c>
      <c r="C6">
        <f>COUNTIFS(List!$F$2:$F$4115, "successful", List!$D$2:$D$4115, "&gt;=15000",List!$D$2:$D$4115, "&lt;20000" )</f>
        <v>94</v>
      </c>
      <c r="D6">
        <f>COUNTIFS(List!$F$2:$F$4115, "failed", List!$D$2:$D$4115, "&gt;=15000",List!$D$2:$D$4115, "&lt;20000" )</f>
        <v>90</v>
      </c>
      <c r="E6">
        <f>COUNTIFS(List!$F$2:$F$4115, "canceled", List!$D$2:$D$4115, "&gt;=15000",List!$D$2:$D$4115, "&lt;20000" )</f>
        <v>17</v>
      </c>
      <c r="F6">
        <f t="shared" si="3"/>
        <v>201</v>
      </c>
      <c r="G6" s="14">
        <f t="shared" si="0"/>
        <v>0.46766169154228854</v>
      </c>
      <c r="H6" s="14">
        <f t="shared" si="1"/>
        <v>0.44776119402985076</v>
      </c>
      <c r="I6" s="14">
        <f t="shared" si="2"/>
        <v>8.45771144278607E-2</v>
      </c>
    </row>
    <row r="7" spans="2:9" x14ac:dyDescent="0.25">
      <c r="B7" t="s">
        <v>8393</v>
      </c>
      <c r="C7">
        <f>COUNTIFS(List!$F$2:$F$4115, "successful", List!$D$2:$D$4115, "&gt;=20000",List!$D$2:$D$4115, "&lt;25000" )</f>
        <v>62</v>
      </c>
      <c r="D7">
        <f>COUNTIFS(List!$F$2:$F$4115, "failed", List!$D$2:$D$4115, "&gt;=20000",List!$D$2:$D$4115, "&lt;25000" )</f>
        <v>72</v>
      </c>
      <c r="E7">
        <f>COUNTIFS(List!$F$2:$F$4115, "canceled", List!$D$2:$D$4115, "&gt;=20000",List!$D$2:$D$4115, "&lt;25000" )</f>
        <v>14</v>
      </c>
      <c r="F7">
        <f t="shared" si="3"/>
        <v>148</v>
      </c>
      <c r="G7" s="14">
        <f t="shared" si="0"/>
        <v>0.41891891891891891</v>
      </c>
      <c r="H7" s="14">
        <f t="shared" si="1"/>
        <v>0.48648648648648651</v>
      </c>
      <c r="I7" s="14">
        <f t="shared" si="2"/>
        <v>9.45945945945946E-2</v>
      </c>
    </row>
    <row r="8" spans="2:9" x14ac:dyDescent="0.25">
      <c r="B8" t="s">
        <v>8394</v>
      </c>
      <c r="C8">
        <f>COUNTIFS(List!$F$2:$F$4115, "successful", List!$D$2:$D$4115, "&gt;=25000",List!$D$2:$D$4115, "&lt;30000" )</f>
        <v>55</v>
      </c>
      <c r="D8">
        <f>COUNTIFS(List!$F$2:$F$4115, "failed", List!$D$2:$D$4115, "&gt;=25000",List!$D$2:$D$4115, "&lt;30000" )</f>
        <v>64</v>
      </c>
      <c r="E8">
        <f>COUNTIFS(List!$F$2:$F$4115, "canceled", List!$D$2:$D$4115, "&gt;=25000",List!$D$2:$D$4115, "&lt;30000" )</f>
        <v>18</v>
      </c>
      <c r="F8">
        <f t="shared" si="3"/>
        <v>137</v>
      </c>
      <c r="G8" s="14">
        <f t="shared" si="0"/>
        <v>0.40145985401459855</v>
      </c>
      <c r="H8" s="14">
        <f t="shared" si="1"/>
        <v>0.46715328467153283</v>
      </c>
      <c r="I8" s="14">
        <f t="shared" si="2"/>
        <v>0.13138686131386862</v>
      </c>
    </row>
    <row r="9" spans="2:9" x14ac:dyDescent="0.25">
      <c r="B9" t="s">
        <v>8395</v>
      </c>
      <c r="C9">
        <f>COUNTIFS(List!$F$2:$F$4115, "successful", List!$D$2:$D$4115, "&gt;=30000",List!$D$2:$D$4115, "&lt;35000" )</f>
        <v>32</v>
      </c>
      <c r="D9">
        <f>COUNTIFS(List!$F$2:$F$4115, "failed", List!$D$2:$D$4115, "&gt;=30000",List!$D$2:$D$4115, "&lt;35000" )</f>
        <v>37</v>
      </c>
      <c r="E9">
        <f>COUNTIFS(List!$F$2:$F$4115, "canceled", List!$D$2:$D$4115, "&gt;=30000",List!$D$2:$D$4115, "&lt;35000" )</f>
        <v>13</v>
      </c>
      <c r="F9">
        <f t="shared" si="3"/>
        <v>82</v>
      </c>
      <c r="G9" s="14">
        <f t="shared" si="0"/>
        <v>0.3902439024390244</v>
      </c>
      <c r="H9" s="14">
        <f t="shared" si="1"/>
        <v>0.45121951219512196</v>
      </c>
      <c r="I9" s="14">
        <f t="shared" si="2"/>
        <v>0.15853658536585366</v>
      </c>
    </row>
    <row r="10" spans="2:9" x14ac:dyDescent="0.25">
      <c r="B10" t="s">
        <v>8396</v>
      </c>
      <c r="C10">
        <f>COUNTIFS(List!$F$2:$F$4115, "successful", List!$D$2:$D$4115, "&gt;=35000",List!$D$2:$D$4115, "&lt;40000" )</f>
        <v>26</v>
      </c>
      <c r="D10">
        <f>COUNTIFS(List!$F$2:$F$4115, "failed", List!$D$2:$D$4115, "&gt;=35000",List!$D$2:$D$4115, "&lt;40000" )</f>
        <v>22</v>
      </c>
      <c r="E10">
        <f>COUNTIFS(List!$F$2:$F$4115, "canceled", List!$D$2:$D$4115, "&gt;=35000",List!$D$2:$D$4115, "&lt;40000" )</f>
        <v>7</v>
      </c>
      <c r="F10">
        <f t="shared" si="3"/>
        <v>55</v>
      </c>
      <c r="G10" s="14">
        <f t="shared" si="0"/>
        <v>0.47272727272727272</v>
      </c>
      <c r="H10" s="14">
        <f t="shared" si="1"/>
        <v>0.4</v>
      </c>
      <c r="I10" s="14">
        <f t="shared" si="2"/>
        <v>0.12727272727272726</v>
      </c>
    </row>
    <row r="11" spans="2:9" x14ac:dyDescent="0.25">
      <c r="B11" t="s">
        <v>8397</v>
      </c>
      <c r="C11">
        <f>COUNTIFS(List!$F$2:$F$4115, "successful", List!$D$2:$D$4115, "&gt;=40000",List!$D$2:$D$4115, "&lt;45000" )</f>
        <v>21</v>
      </c>
      <c r="D11">
        <f>COUNTIFS(List!$F$2:$F$4115, "failed", List!$D$2:$D$4115, "&gt;=40000",List!$D$2:$D$4115, "&lt;45000" )</f>
        <v>16</v>
      </c>
      <c r="E11">
        <f>COUNTIFS(List!$F$2:$F$4115, "canceled", List!$D$2:$D$4115, "&gt;=40000",List!$D$2:$D$4115, "&lt;45000" )</f>
        <v>6</v>
      </c>
      <c r="F11">
        <f t="shared" si="3"/>
        <v>43</v>
      </c>
      <c r="G11" s="14">
        <f t="shared" si="0"/>
        <v>0.48837209302325579</v>
      </c>
      <c r="H11" s="14">
        <f t="shared" si="1"/>
        <v>0.37209302325581395</v>
      </c>
      <c r="I11" s="14">
        <f t="shared" si="2"/>
        <v>0.13953488372093023</v>
      </c>
    </row>
    <row r="12" spans="2:9" x14ac:dyDescent="0.25">
      <c r="B12" t="s">
        <v>8398</v>
      </c>
      <c r="C12">
        <f>COUNTIFS(List!$F$2:$F$4115, "successful", List!$D$2:$D$4115, "&gt;=45000",List!$D$2:$D$4115, "&lt;50000" )</f>
        <v>6</v>
      </c>
      <c r="D12">
        <f>COUNTIFS(List!$F$2:$F$4115, "failed", List!$D$2:$D$4115, "&gt;=45000",List!$D$2:$D$4115, "&lt;50000" )</f>
        <v>11</v>
      </c>
      <c r="E12">
        <f>COUNTIFS(List!$F$2:$F$4115, "canceled", List!$D$2:$D$4115, "&gt;=45000",List!$D$2:$D$4115, "&lt;50000" )</f>
        <v>4</v>
      </c>
      <c r="F12">
        <f t="shared" si="3"/>
        <v>21</v>
      </c>
      <c r="G12" s="14">
        <f t="shared" si="0"/>
        <v>0.2857142857142857</v>
      </c>
      <c r="H12" s="14">
        <f t="shared" si="1"/>
        <v>0.52380952380952384</v>
      </c>
      <c r="I12" s="14">
        <f t="shared" si="2"/>
        <v>0.19047619047619047</v>
      </c>
    </row>
    <row r="13" spans="2:9" x14ac:dyDescent="0.25">
      <c r="B13" t="s">
        <v>8399</v>
      </c>
      <c r="C13">
        <f>COUNTIFS(List!$F$2:$F$4115, "successful", List!$D$2:$D$4115, "&gt;=50000")</f>
        <v>86</v>
      </c>
      <c r="D13">
        <f>COUNTIFS(List!$F$2:$F$4115, "failed", List!$D$2:$D$4115, "&gt;=50000" )</f>
        <v>258</v>
      </c>
      <c r="E13">
        <f>COUNTIFS(List!$F$2:$F$4115, "canceled", List!$D$2:$D$4115, "&gt;=50000")</f>
        <v>100</v>
      </c>
      <c r="F13">
        <f t="shared" si="3"/>
        <v>444</v>
      </c>
      <c r="G13" s="14">
        <f t="shared" si="0"/>
        <v>0.19369369369369369</v>
      </c>
      <c r="H13" s="14">
        <f t="shared" si="1"/>
        <v>0.58108108108108103</v>
      </c>
      <c r="I13" s="14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</vt:lpstr>
      <vt:lpstr>Outcome Count - Category</vt:lpstr>
      <vt:lpstr>Outcome Count - Sub-Category</vt:lpstr>
      <vt:lpstr>Outcome Count by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lizma</cp:lastModifiedBy>
  <dcterms:created xsi:type="dcterms:W3CDTF">2017-04-20T15:17:24Z</dcterms:created>
  <dcterms:modified xsi:type="dcterms:W3CDTF">2019-02-09T15:51:20Z</dcterms:modified>
</cp:coreProperties>
</file>