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40" windowHeight="119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<sst xmlns="http://schemas.openxmlformats.org/spreadsheetml/2006/main" count="38" uniqueCount="21">
  <si>
    <r>
      <rPr>
        <b/>
        <sz val="12"/>
        <color theme="1"/>
        <rFont val="Times New Roman"/>
        <charset val="134"/>
      </rPr>
      <t>2022</t>
    </r>
    <r>
      <rPr>
        <b/>
        <sz val="12"/>
        <color theme="1"/>
        <rFont val="宋体"/>
        <charset val="134"/>
      </rPr>
      <t>秋</t>
    </r>
    <r>
      <rPr>
        <b/>
        <sz val="12"/>
        <color theme="1"/>
        <rFont val="Times New Roman"/>
        <charset val="134"/>
      </rPr>
      <t xml:space="preserve"> </t>
    </r>
    <r>
      <rPr>
        <b/>
        <sz val="12"/>
        <color theme="1"/>
        <rFont val="宋体"/>
        <charset val="134"/>
      </rPr>
      <t>基物实验</t>
    </r>
    <r>
      <rPr>
        <b/>
        <sz val="12"/>
        <color theme="1"/>
        <rFont val="Times New Roman"/>
        <charset val="134"/>
      </rPr>
      <t xml:space="preserve">3 </t>
    </r>
    <r>
      <rPr>
        <b/>
        <sz val="12"/>
        <color theme="1"/>
        <rFont val="宋体"/>
        <charset val="134"/>
      </rPr>
      <t>同轴光子晶体实验数据</t>
    </r>
  </si>
  <si>
    <t>B.1</t>
  </si>
  <si>
    <r>
      <rPr>
        <sz val="11"/>
        <color theme="1"/>
        <rFont val="宋体"/>
        <charset val="134"/>
      </rPr>
      <t>示波器平均次数</t>
    </r>
    <r>
      <rPr>
        <sz val="11"/>
        <color theme="1"/>
        <rFont val="Times New Roman"/>
        <charset val="134"/>
      </rPr>
      <t>:</t>
    </r>
  </si>
  <si>
    <r>
      <rPr>
        <i/>
        <sz val="11"/>
        <color theme="1"/>
        <rFont val="Times New Roman"/>
        <charset val="134"/>
      </rPr>
      <t>f</t>
    </r>
    <r>
      <rPr>
        <sz val="11"/>
        <color theme="1"/>
        <rFont val="Times New Roman"/>
        <charset val="134"/>
      </rPr>
      <t xml:space="preserve"> (MHz)</t>
    </r>
  </si>
  <si>
    <r>
      <rPr>
        <i/>
        <sz val="11"/>
        <color theme="1"/>
        <rFont val="Times New Roman"/>
        <charset val="134"/>
      </rPr>
      <t>V</t>
    </r>
    <r>
      <rPr>
        <vertAlign val="subscript"/>
        <sz val="11"/>
        <color theme="1"/>
        <rFont val="Times New Roman"/>
        <charset val="134"/>
      </rPr>
      <t>1pp</t>
    </r>
    <r>
      <rPr>
        <sz val="11"/>
        <color theme="1"/>
        <rFont val="Times New Roman"/>
        <charset val="134"/>
      </rPr>
      <t xml:space="preserve"> (V)</t>
    </r>
  </si>
  <si>
    <r>
      <rPr>
        <i/>
        <sz val="11"/>
        <color theme="1"/>
        <rFont val="Times New Roman"/>
        <charset val="134"/>
      </rPr>
      <t>V</t>
    </r>
    <r>
      <rPr>
        <vertAlign val="subscript"/>
        <sz val="11"/>
        <color theme="1"/>
        <rFont val="Times New Roman"/>
        <charset val="134"/>
      </rPr>
      <t>2pp</t>
    </r>
    <r>
      <rPr>
        <sz val="11"/>
        <color theme="1"/>
        <rFont val="Times New Roman"/>
        <charset val="134"/>
      </rPr>
      <t xml:space="preserve"> (V)</t>
    </r>
  </si>
  <si>
    <r>
      <rPr>
        <i/>
        <sz val="11"/>
        <color theme="1"/>
        <rFont val="Times New Roman"/>
        <charset val="134"/>
      </rPr>
      <t>φ</t>
    </r>
    <r>
      <rPr>
        <sz val="11"/>
        <color theme="1"/>
        <rFont val="Times New Roman"/>
        <charset val="134"/>
      </rPr>
      <t xml:space="preserve"> (°)</t>
    </r>
  </si>
  <si>
    <r>
      <t>φ'</t>
    </r>
    <r>
      <rPr>
        <sz val="11"/>
        <color theme="1"/>
        <rFont val="Times New Roman"/>
        <charset val="134"/>
      </rPr>
      <t xml:space="preserve"> (°)</t>
    </r>
  </si>
  <si>
    <t>η</t>
  </si>
  <si>
    <t>n</t>
  </si>
  <si>
    <t>ωdn/dω</t>
  </si>
  <si>
    <t>vg/c</t>
  </si>
  <si>
    <t>N/A</t>
  </si>
  <si>
    <t>B.4</t>
  </si>
  <si>
    <t>η2/η1</t>
  </si>
  <si>
    <t>C.1&amp;C.2</t>
  </si>
  <si>
    <r>
      <t>从上到下分别为</t>
    </r>
    <r>
      <rPr>
        <sz val="11"/>
        <color theme="1"/>
        <rFont val="Times New Roman"/>
        <charset val="134"/>
      </rPr>
      <t>114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130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160 kHz</t>
    </r>
    <r>
      <rPr>
        <sz val="11"/>
        <color theme="1"/>
        <rFont val="宋体"/>
        <charset val="134"/>
      </rPr>
      <t>时的波形，可明显观测到脉冲波形的幅度和延时变化。</t>
    </r>
  </si>
  <si>
    <r>
      <rPr>
        <sz val="11"/>
        <color theme="1"/>
        <rFont val="宋体"/>
        <charset val="134"/>
      </rPr>
      <t>脉冲信号的延时较难测准确，与</t>
    </r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部分接近即可。</t>
    </r>
  </si>
  <si>
    <t>基准像素</t>
  </si>
  <si>
    <t>波腹像素</t>
  </si>
  <si>
    <t>Δt/ns</t>
  </si>
</sst>
</file>

<file path=xl/styles.xml><?xml version="1.0" encoding="utf-8"?>
<styleSheet xmlns="http://schemas.openxmlformats.org/spreadsheetml/2006/main">
  <numFmts count="11">
    <numFmt numFmtId="176" formatCode="0.0%"/>
    <numFmt numFmtId="177" formatCode="0.0_ "/>
    <numFmt numFmtId="178" formatCode="0.00_ "/>
    <numFmt numFmtId="179" formatCode="0.0"/>
    <numFmt numFmtId="180" formatCode="0.000"/>
    <numFmt numFmtId="181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0000_ "/>
    <numFmt numFmtId="42" formatCode="_ &quot;￥&quot;* #,##0_ ;_ &quot;￥&quot;* \-#,##0_ ;_ &quot;￥&quot;* &quot;-&quot;_ ;_ @_ "/>
  </numFmts>
  <fonts count="30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i/>
      <sz val="11"/>
      <color theme="1"/>
      <name val="Times New Roman"/>
      <charset val="134"/>
    </font>
    <font>
      <sz val="11"/>
      <color theme="1"/>
      <name val="宋体-简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vertAlign val="sub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5" fillId="28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8" borderId="5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81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80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82" fontId="1" fillId="0" borderId="0" xfId="0" applyNumberFormat="1" applyFont="1" applyFill="1" applyAlignment="1">
      <alignment horizontal="center"/>
    </xf>
    <xf numFmtId="181" fontId="1" fillId="0" borderId="0" xfId="0" applyNumberFormat="1" applyFont="1" applyFill="1" applyAlignment="1">
      <alignment horizontal="center"/>
    </xf>
    <xf numFmtId="181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center"/>
    </xf>
    <xf numFmtId="182" fontId="1" fillId="0" borderId="0" xfId="0" applyNumberFormat="1" applyFont="1" applyFill="1" applyAlignment="1">
      <alignment horizontal="center"/>
    </xf>
    <xf numFmtId="10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17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9" fontId="1" fillId="0" borderId="0" xfId="0" applyNumberFormat="1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57</xdr:row>
      <xdr:rowOff>18415</xdr:rowOff>
    </xdr:from>
    <xdr:to>
      <xdr:col>8</xdr:col>
      <xdr:colOff>679809</xdr:colOff>
      <xdr:row>76</xdr:row>
      <xdr:rowOff>71755</xdr:rowOff>
    </xdr:to>
    <xdr:pic>
      <xdr:nvPicPr>
        <xdr:cNvPr id="46" name="图片 4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9937750"/>
          <a:ext cx="5426710" cy="3284220"/>
        </a:xfrm>
        <a:prstGeom prst="rect">
          <a:avLst/>
        </a:prstGeom>
      </xdr:spPr>
    </xdr:pic>
    <xdr:clientData/>
  </xdr:twoCellAnchor>
  <xdr:twoCellAnchor editAs="oneCell">
    <xdr:from>
      <xdr:col>0</xdr:col>
      <xdr:colOff>175259</xdr:colOff>
      <xdr:row>77</xdr:row>
      <xdr:rowOff>57150</xdr:rowOff>
    </xdr:from>
    <xdr:to>
      <xdr:col>9</xdr:col>
      <xdr:colOff>117929</xdr:colOff>
      <xdr:row>96</xdr:row>
      <xdr:rowOff>160020</xdr:rowOff>
    </xdr:to>
    <xdr:pic>
      <xdr:nvPicPr>
        <xdr:cNvPr id="47" name="图片 46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" y="13375005"/>
          <a:ext cx="5433060" cy="3288030"/>
        </a:xfrm>
        <a:prstGeom prst="rect">
          <a:avLst/>
        </a:prstGeom>
      </xdr:spPr>
    </xdr:pic>
    <xdr:clientData/>
  </xdr:twoCellAnchor>
  <xdr:twoCellAnchor editAs="oneCell">
    <xdr:from>
      <xdr:col>0</xdr:col>
      <xdr:colOff>165734</xdr:colOff>
      <xdr:row>97</xdr:row>
      <xdr:rowOff>76200</xdr:rowOff>
    </xdr:from>
    <xdr:to>
      <xdr:col>9</xdr:col>
      <xdr:colOff>137476</xdr:colOff>
      <xdr:row>117</xdr:row>
      <xdr:rowOff>22860</xdr:rowOff>
    </xdr:to>
    <xdr:pic>
      <xdr:nvPicPr>
        <xdr:cNvPr id="48" name="图片 47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16746855"/>
          <a:ext cx="5462270" cy="3299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96"/>
  <sheetViews>
    <sheetView tabSelected="1" zoomScale="155" zoomScaleNormal="155" topLeftCell="M52" workbookViewId="0">
      <selection activeCell="O59" sqref="O59:P62"/>
    </sheetView>
  </sheetViews>
  <sheetFormatPr defaultColWidth="9" defaultRowHeight="13.2"/>
  <cols>
    <col min="1" max="1" width="9.10714285714286" style="2" customWidth="1"/>
    <col min="2" max="2" width="9" style="2" customWidth="1"/>
    <col min="3" max="3" width="10.5535714285714" style="2" customWidth="1"/>
    <col min="4" max="4" width="10.5535714285714" style="2" hidden="1" customWidth="1"/>
    <col min="5" max="5" width="10" style="3" customWidth="1"/>
    <col min="6" max="6" width="8.88392857142857" style="2" customWidth="1"/>
    <col min="7" max="7" width="8.77678571428571" style="2" customWidth="1"/>
    <col min="8" max="9" width="10.4375" style="2" customWidth="1"/>
    <col min="10" max="10" width="11.7767857142857" style="2" customWidth="1"/>
    <col min="11" max="11" width="10.4375" style="2" customWidth="1"/>
    <col min="12" max="12" width="13.4375" style="2" customWidth="1"/>
    <col min="13" max="13" width="10.4375" style="2" customWidth="1"/>
    <col min="14" max="14" width="12.7857142857143" style="2"/>
    <col min="15" max="15" width="9" style="2"/>
    <col min="16" max="16" width="9.21428571428571" style="2"/>
    <col min="17" max="16384" width="9" style="2"/>
  </cols>
  <sheetData>
    <row r="1" ht="18" spans="1:1">
      <c r="A1" s="4" t="s">
        <v>0</v>
      </c>
    </row>
    <row r="2" spans="1:1">
      <c r="A2" s="5"/>
    </row>
    <row r="3" spans="1:1">
      <c r="A3" s="5" t="s">
        <v>1</v>
      </c>
    </row>
    <row r="4" ht="17" spans="1:19">
      <c r="A4" s="2" t="s">
        <v>2</v>
      </c>
      <c r="C4" s="6">
        <v>100</v>
      </c>
      <c r="L4" s="19"/>
      <c r="M4" s="19"/>
      <c r="N4" s="26"/>
      <c r="O4" s="19"/>
      <c r="P4" s="19"/>
      <c r="Q4" s="19"/>
      <c r="R4" s="19"/>
      <c r="S4" s="19"/>
    </row>
    <row r="5" spans="12:19">
      <c r="L5" s="19"/>
      <c r="M5" s="19"/>
      <c r="N5" s="19"/>
      <c r="O5" s="19"/>
      <c r="P5" s="19"/>
      <c r="Q5" s="19"/>
      <c r="R5" s="19"/>
      <c r="S5" s="19"/>
    </row>
    <row r="6" ht="17" spans="1:11">
      <c r="A6" s="7" t="s">
        <v>3</v>
      </c>
      <c r="B6" s="7" t="s">
        <v>4</v>
      </c>
      <c r="C6" s="7" t="s">
        <v>5</v>
      </c>
      <c r="D6" s="7" t="s">
        <v>6</v>
      </c>
      <c r="E6" s="14" t="s">
        <v>7</v>
      </c>
      <c r="F6" s="7" t="s">
        <v>8</v>
      </c>
      <c r="G6" s="7" t="s">
        <v>9</v>
      </c>
      <c r="H6" s="7"/>
      <c r="I6" s="7" t="s">
        <v>3</v>
      </c>
      <c r="J6" s="7" t="s">
        <v>10</v>
      </c>
      <c r="K6" s="20" t="s">
        <v>11</v>
      </c>
    </row>
    <row r="7" spans="1:15">
      <c r="A7" s="6">
        <v>1</v>
      </c>
      <c r="B7" s="8">
        <v>10.25</v>
      </c>
      <c r="C7" s="8">
        <v>9.22</v>
      </c>
      <c r="D7" s="9">
        <v>-72.1</v>
      </c>
      <c r="E7" s="9">
        <v>-72.1</v>
      </c>
      <c r="F7" s="15">
        <f>C7^2/B7^2</f>
        <v>0.809122189173111</v>
      </c>
      <c r="G7" s="16">
        <f>-E7/180*299792458/2/A7/1000000/35</f>
        <v>1.71547906522222</v>
      </c>
      <c r="H7" s="10"/>
      <c r="I7" s="6">
        <v>1</v>
      </c>
      <c r="J7" s="21">
        <f>A7*(G8-G7)/(A8-A7)</f>
        <v>-0.0523447148888887</v>
      </c>
      <c r="K7" s="16">
        <f>1/(G7+J7)</f>
        <v>0.601274334691948</v>
      </c>
      <c r="O7" s="16"/>
    </row>
    <row r="8" spans="1:15">
      <c r="A8" s="6">
        <v>2</v>
      </c>
      <c r="B8" s="8">
        <v>10.26</v>
      </c>
      <c r="C8" s="8">
        <v>9.38</v>
      </c>
      <c r="D8" s="9">
        <v>-139.8</v>
      </c>
      <c r="E8" s="9">
        <v>-139.8</v>
      </c>
      <c r="F8" s="15">
        <f t="shared" ref="F8:F26" si="0">C8^2/B8^2</f>
        <v>0.835816528542496</v>
      </c>
      <c r="G8" s="16">
        <f t="shared" ref="G8:G26" si="1">-E8/180*299792458/2/A8/1000000/35</f>
        <v>1.66313435033333</v>
      </c>
      <c r="H8" s="10"/>
      <c r="I8" s="6">
        <v>2</v>
      </c>
      <c r="J8" s="21">
        <f t="shared" ref="J8:J25" si="2">A8*(G9-G8)/(A9-A8)</f>
        <v>0.0412412905185184</v>
      </c>
      <c r="K8" s="16">
        <f t="shared" ref="K8:K25" si="3">1/(G8+J8)</f>
        <v>0.586725118589583</v>
      </c>
      <c r="O8" s="16"/>
    </row>
    <row r="9" spans="1:15">
      <c r="A9" s="6">
        <v>3</v>
      </c>
      <c r="B9" s="8">
        <v>10.27</v>
      </c>
      <c r="C9" s="8">
        <v>8.75</v>
      </c>
      <c r="D9" s="9">
        <v>147.7</v>
      </c>
      <c r="E9" s="9">
        <v>-212.3</v>
      </c>
      <c r="F9" s="15">
        <f t="shared" si="0"/>
        <v>0.725897363208938</v>
      </c>
      <c r="G9" s="16">
        <f t="shared" si="1"/>
        <v>1.68375499559259</v>
      </c>
      <c r="H9" s="10"/>
      <c r="I9" s="6">
        <v>3</v>
      </c>
      <c r="J9" s="21">
        <f t="shared" si="2"/>
        <v>-0.0689998514444445</v>
      </c>
      <c r="K9" s="16">
        <f t="shared" si="3"/>
        <v>0.619288939022109</v>
      </c>
      <c r="O9" s="16"/>
    </row>
    <row r="10" spans="1:15">
      <c r="A10" s="6">
        <v>4</v>
      </c>
      <c r="B10" s="8">
        <v>10.28</v>
      </c>
      <c r="C10" s="8">
        <v>8.73</v>
      </c>
      <c r="D10" s="9">
        <v>80.8</v>
      </c>
      <c r="E10" s="9">
        <v>-279.2</v>
      </c>
      <c r="F10" s="15">
        <f t="shared" si="0"/>
        <v>0.721177648412542</v>
      </c>
      <c r="G10" s="16">
        <f t="shared" si="1"/>
        <v>1.66075504511111</v>
      </c>
      <c r="H10" s="10"/>
      <c r="I10" s="6">
        <v>4</v>
      </c>
      <c r="J10" s="21">
        <f t="shared" si="2"/>
        <v>0.157985866755556</v>
      </c>
      <c r="K10" s="16">
        <f t="shared" si="3"/>
        <v>0.5498309261508</v>
      </c>
      <c r="O10" s="16"/>
    </row>
    <row r="11" spans="1:15">
      <c r="A11" s="6">
        <v>5</v>
      </c>
      <c r="B11" s="8">
        <v>10.27</v>
      </c>
      <c r="C11" s="8">
        <v>8.25</v>
      </c>
      <c r="D11" s="9">
        <v>2.7</v>
      </c>
      <c r="E11" s="9">
        <v>-357.3</v>
      </c>
      <c r="F11" s="15">
        <f t="shared" si="0"/>
        <v>0.645307941660844</v>
      </c>
      <c r="G11" s="16">
        <f t="shared" si="1"/>
        <v>1.7002515118</v>
      </c>
      <c r="H11" s="10"/>
      <c r="I11" s="6">
        <v>5</v>
      </c>
      <c r="J11" s="21">
        <f t="shared" si="2"/>
        <v>-0.0467930027037045</v>
      </c>
      <c r="K11" s="16">
        <f t="shared" si="3"/>
        <v>0.604792920111769</v>
      </c>
      <c r="O11" s="16"/>
    </row>
    <row r="12" spans="1:15">
      <c r="A12" s="6">
        <v>6</v>
      </c>
      <c r="B12" s="8">
        <v>10.32</v>
      </c>
      <c r="C12" s="8">
        <v>7.59</v>
      </c>
      <c r="D12" s="9">
        <v>-66.4</v>
      </c>
      <c r="E12" s="9">
        <v>-426.4</v>
      </c>
      <c r="F12" s="15">
        <f t="shared" si="0"/>
        <v>0.540908937263386</v>
      </c>
      <c r="G12" s="16">
        <f t="shared" si="1"/>
        <v>1.69089291125926</v>
      </c>
      <c r="H12" s="10"/>
      <c r="I12" s="6">
        <v>6</v>
      </c>
      <c r="J12" s="21">
        <f t="shared" si="2"/>
        <v>0.600264717492063</v>
      </c>
      <c r="K12" s="16">
        <f t="shared" si="3"/>
        <v>0.436460585448675</v>
      </c>
      <c r="O12" s="16"/>
    </row>
    <row r="13" spans="1:15">
      <c r="A13" s="6">
        <v>7</v>
      </c>
      <c r="B13" s="8">
        <v>10.48</v>
      </c>
      <c r="C13" s="8">
        <v>5.89</v>
      </c>
      <c r="D13" s="9">
        <v>-166.9</v>
      </c>
      <c r="E13" s="9">
        <v>-526.9</v>
      </c>
      <c r="F13" s="15">
        <f t="shared" si="0"/>
        <v>0.31586974098246</v>
      </c>
      <c r="G13" s="16">
        <f t="shared" si="1"/>
        <v>1.79093703084127</v>
      </c>
      <c r="H13" s="10"/>
      <c r="I13" s="6">
        <v>7</v>
      </c>
      <c r="J13" s="21">
        <f t="shared" si="2"/>
        <v>-0.422029263791666</v>
      </c>
      <c r="K13" s="16">
        <f t="shared" si="3"/>
        <v>0.730509406163494</v>
      </c>
      <c r="O13" s="16"/>
    </row>
    <row r="14" spans="1:15">
      <c r="A14" s="6">
        <v>8</v>
      </c>
      <c r="B14" s="8">
        <v>10.51</v>
      </c>
      <c r="C14" s="8">
        <v>2.32</v>
      </c>
      <c r="D14" s="9">
        <v>138.1</v>
      </c>
      <c r="E14" s="9">
        <v>-581.9</v>
      </c>
      <c r="F14" s="15">
        <f t="shared" si="0"/>
        <v>0.0487270969336439</v>
      </c>
      <c r="G14" s="16">
        <f t="shared" si="1"/>
        <v>1.73064713601389</v>
      </c>
      <c r="H14" s="10"/>
      <c r="I14" s="6">
        <v>8</v>
      </c>
      <c r="J14" s="21">
        <f t="shared" si="2"/>
        <v>-0.999043826086419</v>
      </c>
      <c r="K14" s="16">
        <f t="shared" si="3"/>
        <v>1.3668609565191</v>
      </c>
      <c r="O14" s="16"/>
    </row>
    <row r="15" spans="1:19">
      <c r="A15" s="6">
        <v>9</v>
      </c>
      <c r="B15" s="8">
        <v>10.57</v>
      </c>
      <c r="C15" s="8">
        <v>1.45</v>
      </c>
      <c r="D15" s="9">
        <v>112.6</v>
      </c>
      <c r="E15" s="9">
        <v>-607.4</v>
      </c>
      <c r="F15" s="15">
        <f t="shared" si="0"/>
        <v>0.0188185444784466</v>
      </c>
      <c r="G15" s="16">
        <f t="shared" si="1"/>
        <v>1.60576665775309</v>
      </c>
      <c r="H15" s="10"/>
      <c r="I15" s="6">
        <v>9</v>
      </c>
      <c r="J15" s="21">
        <f t="shared" si="2"/>
        <v>-1.00620817847778</v>
      </c>
      <c r="K15" s="16">
        <f t="shared" si="3"/>
        <v>1.66789401629131</v>
      </c>
      <c r="O15" s="16"/>
      <c r="R15" s="32"/>
      <c r="S15" s="10"/>
    </row>
    <row r="16" spans="1:19">
      <c r="A16" s="6">
        <v>10</v>
      </c>
      <c r="B16" s="8">
        <v>10.64</v>
      </c>
      <c r="C16" s="8">
        <v>1.36</v>
      </c>
      <c r="D16" s="9">
        <v>92.1</v>
      </c>
      <c r="E16" s="9">
        <v>-627.9</v>
      </c>
      <c r="F16" s="15">
        <f t="shared" si="0"/>
        <v>0.0163378370738877</v>
      </c>
      <c r="G16" s="16">
        <f t="shared" si="1"/>
        <v>1.49396574903333</v>
      </c>
      <c r="H16" s="10"/>
      <c r="I16" s="6">
        <v>10</v>
      </c>
      <c r="J16" s="21">
        <f t="shared" si="2"/>
        <v>-0.841192546292928</v>
      </c>
      <c r="K16" s="16">
        <f t="shared" si="3"/>
        <v>1.5319256302218</v>
      </c>
      <c r="O16" s="16"/>
      <c r="R16" s="32"/>
      <c r="S16" s="10"/>
    </row>
    <row r="17" spans="1:19">
      <c r="A17" s="6">
        <v>11</v>
      </c>
      <c r="B17" s="8">
        <v>10.75</v>
      </c>
      <c r="C17" s="8">
        <v>1.85</v>
      </c>
      <c r="D17" s="9">
        <v>68.2</v>
      </c>
      <c r="E17" s="9">
        <v>-651.8</v>
      </c>
      <c r="F17" s="15">
        <f t="shared" si="0"/>
        <v>0.0296160086533261</v>
      </c>
      <c r="G17" s="16">
        <f t="shared" si="1"/>
        <v>1.40984649440404</v>
      </c>
      <c r="H17" s="10"/>
      <c r="I17" s="6">
        <v>11</v>
      </c>
      <c r="J17" s="21">
        <f t="shared" si="2"/>
        <v>-0.393775014277777</v>
      </c>
      <c r="K17" s="16">
        <f t="shared" si="3"/>
        <v>0.984182726864584</v>
      </c>
      <c r="O17" s="16"/>
      <c r="R17" s="32"/>
      <c r="S17" s="10"/>
    </row>
    <row r="18" spans="1:15">
      <c r="A18" s="6">
        <v>12</v>
      </c>
      <c r="B18" s="8">
        <v>10.86</v>
      </c>
      <c r="C18" s="8">
        <v>4.16</v>
      </c>
      <c r="D18" s="9">
        <v>27</v>
      </c>
      <c r="E18" s="9">
        <v>-693</v>
      </c>
      <c r="F18" s="15">
        <f t="shared" si="0"/>
        <v>0.146732734382684</v>
      </c>
      <c r="G18" s="16">
        <f t="shared" si="1"/>
        <v>1.37404876583333</v>
      </c>
      <c r="H18" s="10"/>
      <c r="I18" s="6">
        <v>12</v>
      </c>
      <c r="J18" s="21">
        <f t="shared" si="2"/>
        <v>0.725871116256408</v>
      </c>
      <c r="K18" s="16">
        <f t="shared" si="3"/>
        <v>0.476208644210201</v>
      </c>
      <c r="O18" s="16"/>
    </row>
    <row r="19" spans="1:15">
      <c r="A19" s="6">
        <v>13</v>
      </c>
      <c r="B19" s="8">
        <v>10.98</v>
      </c>
      <c r="C19" s="8">
        <v>8</v>
      </c>
      <c r="D19" s="9">
        <v>-63.8</v>
      </c>
      <c r="E19" s="9">
        <v>-783.8</v>
      </c>
      <c r="F19" s="15">
        <f t="shared" si="0"/>
        <v>0.530854244013789</v>
      </c>
      <c r="G19" s="16">
        <f t="shared" si="1"/>
        <v>1.43453802552137</v>
      </c>
      <c r="H19" s="10"/>
      <c r="I19" s="6">
        <v>13</v>
      </c>
      <c r="J19" s="21">
        <f t="shared" si="2"/>
        <v>0.475181242952385</v>
      </c>
      <c r="K19" s="16">
        <f t="shared" si="3"/>
        <v>0.5236371735408</v>
      </c>
      <c r="O19" s="16"/>
    </row>
    <row r="20" spans="1:15">
      <c r="A20" s="6">
        <v>14</v>
      </c>
      <c r="B20" s="8">
        <v>11.11</v>
      </c>
      <c r="C20" s="8">
        <v>8.16</v>
      </c>
      <c r="D20" s="9">
        <v>-145.6</v>
      </c>
      <c r="E20" s="9">
        <v>-865.6</v>
      </c>
      <c r="F20" s="15">
        <f t="shared" si="0"/>
        <v>0.539451244854459</v>
      </c>
      <c r="G20" s="16">
        <f t="shared" si="1"/>
        <v>1.4710904288254</v>
      </c>
      <c r="H20" s="10"/>
      <c r="I20" s="6">
        <v>14</v>
      </c>
      <c r="J20" s="21">
        <f t="shared" si="2"/>
        <v>0.270289073244443</v>
      </c>
      <c r="K20" s="16">
        <f t="shared" si="3"/>
        <v>0.574257362517119</v>
      </c>
      <c r="O20" s="16"/>
    </row>
    <row r="21" spans="1:15">
      <c r="A21" s="6">
        <v>15</v>
      </c>
      <c r="B21" s="8">
        <v>11.28</v>
      </c>
      <c r="C21" s="8">
        <v>8.77</v>
      </c>
      <c r="D21" s="9">
        <v>140.4</v>
      </c>
      <c r="E21" s="9">
        <v>-939.6</v>
      </c>
      <c r="F21" s="15">
        <f t="shared" si="0"/>
        <v>0.604478679392385</v>
      </c>
      <c r="G21" s="16">
        <f t="shared" si="1"/>
        <v>1.4903967912</v>
      </c>
      <c r="H21" s="10"/>
      <c r="I21" s="6">
        <v>15</v>
      </c>
      <c r="J21" s="21">
        <f t="shared" si="2"/>
        <v>0.148557869812499</v>
      </c>
      <c r="K21" s="16">
        <f t="shared" si="3"/>
        <v>0.610145005098694</v>
      </c>
      <c r="O21" s="16"/>
    </row>
    <row r="22" spans="1:15">
      <c r="A22" s="6">
        <v>16</v>
      </c>
      <c r="B22" s="8">
        <v>11.45</v>
      </c>
      <c r="C22" s="8">
        <v>8.7</v>
      </c>
      <c r="D22" s="9">
        <v>71.1</v>
      </c>
      <c r="E22" s="9">
        <v>-1008.9</v>
      </c>
      <c r="F22" s="15">
        <f t="shared" si="0"/>
        <v>0.577334528327072</v>
      </c>
      <c r="G22" s="16">
        <f t="shared" si="1"/>
        <v>1.5003006491875</v>
      </c>
      <c r="H22" s="10"/>
      <c r="I22" s="6">
        <v>16</v>
      </c>
      <c r="J22" s="21">
        <f t="shared" si="2"/>
        <v>0.126383095039216</v>
      </c>
      <c r="K22" s="16">
        <f t="shared" si="3"/>
        <v>0.614747644432492</v>
      </c>
      <c r="O22" s="16"/>
    </row>
    <row r="23" spans="1:19">
      <c r="A23" s="6">
        <v>17</v>
      </c>
      <c r="B23" s="8">
        <v>11.63</v>
      </c>
      <c r="C23" s="8">
        <v>9.19</v>
      </c>
      <c r="D23" s="9">
        <v>2.4</v>
      </c>
      <c r="E23" s="9">
        <v>-1077.6</v>
      </c>
      <c r="F23" s="15">
        <f t="shared" si="0"/>
        <v>0.624412506866563</v>
      </c>
      <c r="G23" s="16">
        <f t="shared" si="1"/>
        <v>1.50819959262745</v>
      </c>
      <c r="H23" s="10"/>
      <c r="I23" s="6">
        <v>17</v>
      </c>
      <c r="J23" s="21">
        <f t="shared" si="2"/>
        <v>0.141833027969138</v>
      </c>
      <c r="K23" s="16">
        <f t="shared" si="3"/>
        <v>0.606048624443823</v>
      </c>
      <c r="O23" s="16"/>
      <c r="R23" s="32"/>
      <c r="S23" s="10"/>
    </row>
    <row r="24" spans="1:19">
      <c r="A24" s="6">
        <v>18</v>
      </c>
      <c r="B24" s="8">
        <v>11.81</v>
      </c>
      <c r="C24" s="8">
        <v>8.67</v>
      </c>
      <c r="D24" s="9">
        <v>-67.3</v>
      </c>
      <c r="E24" s="9">
        <v>-1147.3</v>
      </c>
      <c r="F24" s="15">
        <f t="shared" si="0"/>
        <v>0.538937495384514</v>
      </c>
      <c r="G24" s="16">
        <f t="shared" si="1"/>
        <v>1.51654271191975</v>
      </c>
      <c r="H24" s="10"/>
      <c r="I24" s="6">
        <v>18</v>
      </c>
      <c r="J24" s="21">
        <f t="shared" si="2"/>
        <v>0.0194101215497096</v>
      </c>
      <c r="K24" s="16">
        <f t="shared" si="3"/>
        <v>0.651061659062255</v>
      </c>
      <c r="O24" s="16"/>
      <c r="R24" s="32"/>
      <c r="S24" s="10"/>
    </row>
    <row r="25" spans="1:19">
      <c r="A25" s="6">
        <v>19</v>
      </c>
      <c r="B25" s="8">
        <v>12.06</v>
      </c>
      <c r="C25" s="8">
        <v>9.34</v>
      </c>
      <c r="D25" s="9">
        <v>-131.9</v>
      </c>
      <c r="E25" s="9">
        <v>-1211.9</v>
      </c>
      <c r="F25" s="15">
        <f t="shared" si="0"/>
        <v>0.599789884188785</v>
      </c>
      <c r="G25" s="16">
        <f t="shared" si="1"/>
        <v>1.51762105200585</v>
      </c>
      <c r="H25" s="10"/>
      <c r="I25" s="6">
        <v>19</v>
      </c>
      <c r="J25" s="21">
        <f t="shared" si="2"/>
        <v>0.199266812361108</v>
      </c>
      <c r="K25" s="16">
        <f t="shared" si="3"/>
        <v>0.58244922149806</v>
      </c>
      <c r="O25" s="16"/>
      <c r="R25" s="32"/>
      <c r="S25" s="10"/>
    </row>
    <row r="26" spans="1:19">
      <c r="A26" s="6">
        <v>20</v>
      </c>
      <c r="B26" s="8">
        <v>12.31</v>
      </c>
      <c r="C26" s="8">
        <v>9.03</v>
      </c>
      <c r="D26" s="9">
        <v>155.5</v>
      </c>
      <c r="E26" s="9">
        <v>-1284.5</v>
      </c>
      <c r="F26" s="15">
        <f t="shared" si="0"/>
        <v>0.538095542910237</v>
      </c>
      <c r="G26" s="16">
        <f t="shared" si="1"/>
        <v>1.52810877897222</v>
      </c>
      <c r="H26" s="10"/>
      <c r="I26" s="6">
        <v>20</v>
      </c>
      <c r="J26" s="20" t="s">
        <v>12</v>
      </c>
      <c r="K26" s="22" t="s">
        <v>12</v>
      </c>
      <c r="O26" s="16"/>
      <c r="Q26" s="11"/>
      <c r="R26" s="32"/>
      <c r="S26" s="10"/>
    </row>
    <row r="27" spans="2:19">
      <c r="B27" s="10"/>
      <c r="C27" s="10"/>
      <c r="D27" s="11"/>
      <c r="E27" s="17"/>
      <c r="L27" s="6"/>
      <c r="M27" s="10"/>
      <c r="N27" s="10"/>
      <c r="O27" s="11"/>
      <c r="P27" s="11"/>
      <c r="Q27" s="11"/>
      <c r="R27" s="32"/>
      <c r="S27" s="10"/>
    </row>
    <row r="28" spans="2:19">
      <c r="B28" s="10"/>
      <c r="C28" s="10"/>
      <c r="D28" s="11"/>
      <c r="E28" s="17"/>
      <c r="L28" s="6"/>
      <c r="M28" s="10"/>
      <c r="N28" s="10"/>
      <c r="O28" s="11"/>
      <c r="P28" s="11"/>
      <c r="Q28" s="11"/>
      <c r="R28" s="32"/>
      <c r="S28" s="10"/>
    </row>
    <row r="29" spans="1:19">
      <c r="A29" s="5" t="s">
        <v>13</v>
      </c>
      <c r="L29" s="6"/>
      <c r="M29" s="10"/>
      <c r="N29" s="10"/>
      <c r="O29" s="11"/>
      <c r="P29" s="11"/>
      <c r="Q29" s="11"/>
      <c r="R29" s="32"/>
      <c r="S29" s="10"/>
    </row>
    <row r="30" ht="17" spans="1:3">
      <c r="A30" s="2" t="s">
        <v>2</v>
      </c>
      <c r="C30" s="6">
        <v>100</v>
      </c>
    </row>
    <row r="32" ht="17" spans="1:13">
      <c r="A32" s="7" t="s">
        <v>3</v>
      </c>
      <c r="B32" s="7" t="s">
        <v>4</v>
      </c>
      <c r="C32" s="7" t="s">
        <v>5</v>
      </c>
      <c r="D32" s="7" t="s">
        <v>6</v>
      </c>
      <c r="E32" s="14" t="s">
        <v>7</v>
      </c>
      <c r="F32" s="7" t="s">
        <v>8</v>
      </c>
      <c r="G32" s="7" t="s">
        <v>9</v>
      </c>
      <c r="I32" s="7" t="s">
        <v>3</v>
      </c>
      <c r="J32" s="7" t="s">
        <v>10</v>
      </c>
      <c r="K32" s="20" t="s">
        <v>11</v>
      </c>
      <c r="L32" s="7" t="s">
        <v>14</v>
      </c>
      <c r="M32" s="27"/>
    </row>
    <row r="33" spans="1:16">
      <c r="A33" s="6">
        <v>1</v>
      </c>
      <c r="B33" s="10">
        <v>10.25</v>
      </c>
      <c r="C33" s="10">
        <v>9.28</v>
      </c>
      <c r="D33" s="11">
        <v>-81.6</v>
      </c>
      <c r="E33" s="9">
        <v>-81.6</v>
      </c>
      <c r="F33" s="15">
        <f>C33^2/B33^2</f>
        <v>0.819687328970851</v>
      </c>
      <c r="G33" s="16">
        <f t="shared" ref="G33:G52" si="4">-E33/180*299792458/2/A33/1000000/35</f>
        <v>1.94151306133333</v>
      </c>
      <c r="I33" s="6">
        <v>1</v>
      </c>
      <c r="J33" s="21">
        <f t="shared" ref="J33:J51" si="5">A33*(G34-G33)/(A34-A33)</f>
        <v>0.00118965261111126</v>
      </c>
      <c r="K33" s="16">
        <f t="shared" ref="K33:K51" si="6">1/(G33+J33)</f>
        <v>0.514746797243933</v>
      </c>
      <c r="L33" s="10">
        <f>F33/F7</f>
        <v>1.0130575331379</v>
      </c>
      <c r="M33" s="16"/>
      <c r="N33" s="28"/>
      <c r="O33" s="3"/>
      <c r="P33" s="28"/>
    </row>
    <row r="34" spans="1:15">
      <c r="A34" s="6">
        <v>2</v>
      </c>
      <c r="B34" s="10">
        <v>10.26</v>
      </c>
      <c r="C34" s="10">
        <v>9.21</v>
      </c>
      <c r="D34" s="11">
        <v>-163.3</v>
      </c>
      <c r="E34" s="9">
        <v>-163.3</v>
      </c>
      <c r="F34" s="15">
        <f t="shared" ref="F34:F52" si="7">C34^2/B34^2</f>
        <v>0.805794945453302</v>
      </c>
      <c r="G34" s="16">
        <f t="shared" si="4"/>
        <v>1.94270271394444</v>
      </c>
      <c r="I34" s="6">
        <v>2</v>
      </c>
      <c r="J34" s="21">
        <f t="shared" si="5"/>
        <v>-0.0753446653703707</v>
      </c>
      <c r="K34" s="16">
        <f t="shared" si="6"/>
        <v>0.535515939625829</v>
      </c>
      <c r="L34" s="10">
        <f t="shared" ref="L34:L52" si="8">F34/F8</f>
        <v>0.964081132564409</v>
      </c>
      <c r="M34" s="16"/>
      <c r="O34" s="3"/>
    </row>
    <row r="35" spans="1:15">
      <c r="A35" s="6">
        <v>3</v>
      </c>
      <c r="B35" s="10">
        <v>10.27</v>
      </c>
      <c r="C35" s="10">
        <v>7.86</v>
      </c>
      <c r="D35" s="11">
        <v>119.8</v>
      </c>
      <c r="E35" s="9">
        <v>-240.2</v>
      </c>
      <c r="F35" s="15">
        <f t="shared" si="7"/>
        <v>0.585739085585018</v>
      </c>
      <c r="G35" s="16">
        <f t="shared" si="4"/>
        <v>1.90503038125926</v>
      </c>
      <c r="I35" s="6">
        <v>3</v>
      </c>
      <c r="J35" s="21">
        <f t="shared" si="5"/>
        <v>-0.0921980773611104</v>
      </c>
      <c r="K35" s="16">
        <f t="shared" si="6"/>
        <v>0.551623003324517</v>
      </c>
      <c r="L35" s="10">
        <f t="shared" si="8"/>
        <v>0.806917224489796</v>
      </c>
      <c r="M35" s="16"/>
      <c r="O35" s="3"/>
    </row>
    <row r="36" spans="1:15">
      <c r="A36" s="6">
        <v>4</v>
      </c>
      <c r="B36" s="10">
        <v>10.28</v>
      </c>
      <c r="C36" s="10">
        <v>8.57</v>
      </c>
      <c r="D36" s="11">
        <v>44.9</v>
      </c>
      <c r="E36" s="9">
        <v>-315.1</v>
      </c>
      <c r="F36" s="15">
        <f t="shared" si="7"/>
        <v>0.694984973277415</v>
      </c>
      <c r="G36" s="16">
        <f t="shared" si="4"/>
        <v>1.87429768880556</v>
      </c>
      <c r="I36" s="6">
        <v>4</v>
      </c>
      <c r="J36" s="21">
        <f t="shared" si="5"/>
        <v>0.211758164777778</v>
      </c>
      <c r="K36" s="16">
        <f t="shared" si="6"/>
        <v>0.479373549985368</v>
      </c>
      <c r="L36" s="10">
        <f t="shared" si="8"/>
        <v>0.963680689227152</v>
      </c>
      <c r="M36" s="16"/>
      <c r="O36" s="3"/>
    </row>
    <row r="37" spans="1:15">
      <c r="A37" s="6">
        <v>5</v>
      </c>
      <c r="B37" s="10">
        <v>10.26</v>
      </c>
      <c r="C37" s="10">
        <v>8.54</v>
      </c>
      <c r="D37" s="11">
        <v>-45</v>
      </c>
      <c r="E37" s="9">
        <v>-405</v>
      </c>
      <c r="F37" s="15">
        <f t="shared" si="7"/>
        <v>0.692820962955363</v>
      </c>
      <c r="G37" s="16">
        <f t="shared" si="4"/>
        <v>1.92723723</v>
      </c>
      <c r="I37" s="6">
        <v>5</v>
      </c>
      <c r="J37" s="21">
        <f t="shared" si="5"/>
        <v>0.444136974814814</v>
      </c>
      <c r="K37" s="16">
        <f t="shared" si="6"/>
        <v>0.421696414665223</v>
      </c>
      <c r="L37" s="10">
        <f t="shared" si="8"/>
        <v>1.07362844655566</v>
      </c>
      <c r="M37" s="16"/>
      <c r="O37" s="3"/>
    </row>
    <row r="38" spans="1:15">
      <c r="A38" s="6">
        <v>6</v>
      </c>
      <c r="B38" s="10">
        <v>10.31</v>
      </c>
      <c r="C38" s="10">
        <v>6.11</v>
      </c>
      <c r="D38" s="11">
        <v>-148.4</v>
      </c>
      <c r="E38" s="9">
        <v>-508.4</v>
      </c>
      <c r="F38" s="15">
        <f t="shared" si="7"/>
        <v>0.351208557980961</v>
      </c>
      <c r="G38" s="16">
        <f t="shared" si="4"/>
        <v>2.01606462496296</v>
      </c>
      <c r="I38" s="6">
        <v>6</v>
      </c>
      <c r="J38" s="21">
        <f t="shared" si="5"/>
        <v>-0.471782235492063</v>
      </c>
      <c r="K38" s="16">
        <f t="shared" si="6"/>
        <v>0.647549960303969</v>
      </c>
      <c r="L38" s="10">
        <f t="shared" si="8"/>
        <v>0.649293316834117</v>
      </c>
      <c r="M38" s="16"/>
      <c r="O38" s="3"/>
    </row>
    <row r="39" ht="14.25" customHeight="1" spans="1:15">
      <c r="A39" s="6">
        <v>7</v>
      </c>
      <c r="B39" s="10">
        <v>10.38</v>
      </c>
      <c r="C39" s="10">
        <v>2.66</v>
      </c>
      <c r="D39" s="11">
        <v>150</v>
      </c>
      <c r="E39" s="9">
        <v>-570</v>
      </c>
      <c r="F39" s="15">
        <f t="shared" si="7"/>
        <v>0.0656702343694893</v>
      </c>
      <c r="G39" s="16">
        <f t="shared" si="4"/>
        <v>1.93743425238095</v>
      </c>
      <c r="I39" s="6">
        <v>7</v>
      </c>
      <c r="J39" s="21">
        <f t="shared" si="5"/>
        <v>-1.04570464516666</v>
      </c>
      <c r="K39" s="16">
        <f t="shared" si="6"/>
        <v>1.12141616910528</v>
      </c>
      <c r="L39" s="10">
        <f t="shared" si="8"/>
        <v>0.207902897457772</v>
      </c>
      <c r="M39" s="16"/>
      <c r="O39" s="3"/>
    </row>
    <row r="40" spans="1:15">
      <c r="A40" s="6">
        <v>8</v>
      </c>
      <c r="B40" s="10">
        <v>10.43</v>
      </c>
      <c r="C40" s="10">
        <v>1.98</v>
      </c>
      <c r="D40" s="11">
        <v>118.8</v>
      </c>
      <c r="E40" s="9">
        <v>-601.2</v>
      </c>
      <c r="F40" s="15">
        <f t="shared" si="7"/>
        <v>0.0360380898451899</v>
      </c>
      <c r="G40" s="16">
        <f t="shared" si="4"/>
        <v>1.7880478745</v>
      </c>
      <c r="I40" s="6">
        <v>8</v>
      </c>
      <c r="J40" s="21">
        <f>A40*(G41-G40)/(A41-A40)</f>
        <v>-0.859722286962965</v>
      </c>
      <c r="K40" s="16">
        <f t="shared" si="6"/>
        <v>1.07720826984111</v>
      </c>
      <c r="L40" s="10">
        <f t="shared" si="8"/>
        <v>0.739590332957168</v>
      </c>
      <c r="M40" s="16"/>
      <c r="O40" s="3"/>
    </row>
    <row r="41" spans="1:15">
      <c r="A41" s="6">
        <v>9</v>
      </c>
      <c r="B41" s="10">
        <v>10.49</v>
      </c>
      <c r="C41" s="10">
        <v>2.95</v>
      </c>
      <c r="D41" s="11">
        <v>84.3</v>
      </c>
      <c r="E41" s="9">
        <v>-635.7</v>
      </c>
      <c r="F41" s="15">
        <f t="shared" si="7"/>
        <v>0.0790848063569553</v>
      </c>
      <c r="G41" s="16">
        <f t="shared" si="4"/>
        <v>1.68058258862963</v>
      </c>
      <c r="I41" s="6">
        <v>9</v>
      </c>
      <c r="J41" s="21">
        <f t="shared" si="5"/>
        <v>1.02928743913333</v>
      </c>
      <c r="K41" s="16">
        <f t="shared" si="6"/>
        <v>0.369021388389433</v>
      </c>
      <c r="L41" s="10">
        <f t="shared" si="8"/>
        <v>4.20249326123672</v>
      </c>
      <c r="M41" s="16"/>
      <c r="O41" s="3"/>
    </row>
    <row r="42" spans="1:15">
      <c r="A42" s="6">
        <v>10</v>
      </c>
      <c r="B42" s="10">
        <v>10.56</v>
      </c>
      <c r="C42" s="10">
        <v>4.99</v>
      </c>
      <c r="D42" s="11">
        <v>-34.4</v>
      </c>
      <c r="E42" s="9">
        <v>-754.4</v>
      </c>
      <c r="F42" s="15">
        <f t="shared" si="7"/>
        <v>0.223292046889348</v>
      </c>
      <c r="G42" s="16">
        <f t="shared" si="4"/>
        <v>1.79494785964444</v>
      </c>
      <c r="I42" s="6">
        <v>10</v>
      </c>
      <c r="J42" s="21">
        <f t="shared" si="5"/>
        <v>-0.426977137151512</v>
      </c>
      <c r="K42" s="16">
        <f t="shared" si="6"/>
        <v>0.731009796889251</v>
      </c>
      <c r="L42" s="10">
        <f t="shared" si="8"/>
        <v>13.6671730706771</v>
      </c>
      <c r="M42" s="16"/>
      <c r="O42" s="3"/>
    </row>
    <row r="43" spans="1:15">
      <c r="A43" s="6">
        <v>11</v>
      </c>
      <c r="B43" s="10">
        <v>10.67</v>
      </c>
      <c r="C43" s="10">
        <v>2.34</v>
      </c>
      <c r="D43" s="11">
        <v>-90.1</v>
      </c>
      <c r="E43" s="9">
        <v>-810.1</v>
      </c>
      <c r="F43" s="15">
        <f t="shared" si="7"/>
        <v>0.0480953263492225</v>
      </c>
      <c r="G43" s="16">
        <f t="shared" si="4"/>
        <v>1.75225014592929</v>
      </c>
      <c r="I43" s="6">
        <v>11</v>
      </c>
      <c r="J43" s="21">
        <f t="shared" si="5"/>
        <v>-0.895213589861112</v>
      </c>
      <c r="K43" s="16">
        <f t="shared" si="6"/>
        <v>1.16681137218661</v>
      </c>
      <c r="L43" s="10">
        <f t="shared" si="8"/>
        <v>1.62396381336217</v>
      </c>
      <c r="M43" s="16"/>
      <c r="O43" s="3"/>
    </row>
    <row r="44" spans="1:15">
      <c r="A44" s="6">
        <v>12</v>
      </c>
      <c r="B44" s="10">
        <v>10.79</v>
      </c>
      <c r="C44" s="10">
        <v>2.34</v>
      </c>
      <c r="D44" s="11">
        <v>-122.7</v>
      </c>
      <c r="E44" s="9">
        <v>-842.7</v>
      </c>
      <c r="F44" s="15">
        <f t="shared" si="7"/>
        <v>0.0470314994919437</v>
      </c>
      <c r="G44" s="16">
        <f t="shared" si="4"/>
        <v>1.67086709230556</v>
      </c>
      <c r="I44" s="6">
        <v>12</v>
      </c>
      <c r="J44" s="21">
        <f t="shared" si="5"/>
        <v>-0.448590546128205</v>
      </c>
      <c r="K44" s="16">
        <f t="shared" si="6"/>
        <v>0.81814545417523</v>
      </c>
      <c r="L44" s="10">
        <f t="shared" si="8"/>
        <v>0.320524930512669</v>
      </c>
      <c r="M44" s="16"/>
      <c r="O44" s="3"/>
    </row>
    <row r="45" spans="1:15">
      <c r="A45" s="6">
        <v>13</v>
      </c>
      <c r="B45" s="10">
        <v>10.91</v>
      </c>
      <c r="C45" s="10">
        <v>4.55</v>
      </c>
      <c r="D45" s="11">
        <v>-172.5</v>
      </c>
      <c r="E45" s="9">
        <v>-892.5</v>
      </c>
      <c r="F45" s="15">
        <f t="shared" si="7"/>
        <v>0.173929517483687</v>
      </c>
      <c r="G45" s="16">
        <f t="shared" si="4"/>
        <v>1.63348454679487</v>
      </c>
      <c r="I45" s="6">
        <v>13</v>
      </c>
      <c r="J45" s="21">
        <f t="shared" si="5"/>
        <v>0.493705833611111</v>
      </c>
      <c r="K45" s="16">
        <f t="shared" si="6"/>
        <v>0.470103667829274</v>
      </c>
      <c r="L45" s="10">
        <f t="shared" si="8"/>
        <v>0.327640815619379</v>
      </c>
      <c r="M45" s="16"/>
      <c r="O45" s="3"/>
    </row>
    <row r="46" spans="1:15">
      <c r="A46" s="6">
        <v>14</v>
      </c>
      <c r="B46" s="10">
        <v>11.03</v>
      </c>
      <c r="C46" s="10">
        <v>7.79</v>
      </c>
      <c r="D46" s="11">
        <v>96.5</v>
      </c>
      <c r="E46" s="9">
        <v>-983.5</v>
      </c>
      <c r="F46" s="15">
        <f t="shared" si="7"/>
        <v>0.498797066271908</v>
      </c>
      <c r="G46" s="16">
        <f t="shared" si="4"/>
        <v>1.67146191861111</v>
      </c>
      <c r="I46" s="6">
        <v>14</v>
      </c>
      <c r="J46" s="21">
        <f t="shared" si="5"/>
        <v>0.487440329859258</v>
      </c>
      <c r="K46" s="16">
        <f t="shared" si="6"/>
        <v>0.463198368850893</v>
      </c>
      <c r="L46" s="10">
        <f t="shared" si="8"/>
        <v>0.924637900143286</v>
      </c>
      <c r="M46" s="16"/>
      <c r="O46" s="3"/>
    </row>
    <row r="47" spans="1:15">
      <c r="A47" s="6">
        <v>15</v>
      </c>
      <c r="B47" s="10">
        <v>11.19</v>
      </c>
      <c r="C47" s="10">
        <v>8.47</v>
      </c>
      <c r="D47" s="11">
        <v>4.3</v>
      </c>
      <c r="E47" s="9">
        <v>-1075.7</v>
      </c>
      <c r="F47" s="15">
        <f t="shared" si="7"/>
        <v>0.572936707020902</v>
      </c>
      <c r="G47" s="16">
        <f t="shared" si="4"/>
        <v>1.70627908502963</v>
      </c>
      <c r="I47" s="6">
        <v>15</v>
      </c>
      <c r="J47" s="21">
        <f t="shared" si="5"/>
        <v>0.195995267680562</v>
      </c>
      <c r="K47" s="16">
        <f t="shared" si="6"/>
        <v>0.525686528115826</v>
      </c>
      <c r="L47" s="10">
        <f t="shared" si="8"/>
        <v>0.947819545259747</v>
      </c>
      <c r="M47" s="16"/>
      <c r="O47" s="3"/>
    </row>
    <row r="48" spans="1:15">
      <c r="A48" s="6">
        <v>16</v>
      </c>
      <c r="B48" s="10">
        <v>11.37</v>
      </c>
      <c r="C48" s="10">
        <v>7.76</v>
      </c>
      <c r="D48" s="11">
        <v>-76.2</v>
      </c>
      <c r="E48" s="9">
        <v>-1156.2</v>
      </c>
      <c r="F48" s="15">
        <f t="shared" si="7"/>
        <v>0.465803248685573</v>
      </c>
      <c r="G48" s="16">
        <f t="shared" si="4"/>
        <v>1.71934543620833</v>
      </c>
      <c r="I48" s="6">
        <v>16</v>
      </c>
      <c r="J48" s="21">
        <f t="shared" si="5"/>
        <v>0.0747381758039154</v>
      </c>
      <c r="K48" s="16">
        <f t="shared" si="6"/>
        <v>0.557387623020756</v>
      </c>
      <c r="L48" s="10">
        <f t="shared" si="8"/>
        <v>0.806816890088524</v>
      </c>
      <c r="M48" s="16"/>
      <c r="O48" s="3"/>
    </row>
    <row r="49" spans="1:15">
      <c r="A49" s="6">
        <v>17</v>
      </c>
      <c r="B49" s="10">
        <v>11.53</v>
      </c>
      <c r="C49" s="10">
        <v>8.57</v>
      </c>
      <c r="D49" s="11">
        <v>-151.8</v>
      </c>
      <c r="E49" s="9">
        <v>-1231.8</v>
      </c>
      <c r="F49" s="15">
        <f t="shared" si="7"/>
        <v>0.552462786095175</v>
      </c>
      <c r="G49" s="16">
        <f t="shared" si="4"/>
        <v>1.72401657219608</v>
      </c>
      <c r="I49" s="6">
        <v>17</v>
      </c>
      <c r="J49" s="21">
        <f t="shared" si="5"/>
        <v>0.19867198605556</v>
      </c>
      <c r="K49" s="16">
        <f t="shared" si="6"/>
        <v>0.520105035060557</v>
      </c>
      <c r="L49" s="10">
        <f t="shared" si="8"/>
        <v>0.884772133837537</v>
      </c>
      <c r="M49" s="16"/>
      <c r="O49" s="3"/>
    </row>
    <row r="50" spans="1:15">
      <c r="A50" s="6">
        <v>18</v>
      </c>
      <c r="B50" s="10">
        <v>11.72</v>
      </c>
      <c r="C50" s="10">
        <v>8.49</v>
      </c>
      <c r="D50" s="11">
        <v>126.9</v>
      </c>
      <c r="E50" s="9">
        <v>-1313.1</v>
      </c>
      <c r="F50" s="15">
        <f t="shared" si="7"/>
        <v>0.524759315775373</v>
      </c>
      <c r="G50" s="16">
        <f t="shared" si="4"/>
        <v>1.73570315961111</v>
      </c>
      <c r="I50" s="6">
        <v>18</v>
      </c>
      <c r="J50" s="21">
        <f t="shared" si="5"/>
        <v>0.0484626905789494</v>
      </c>
      <c r="K50" s="16">
        <f t="shared" si="6"/>
        <v>0.560486010811985</v>
      </c>
      <c r="L50" s="10">
        <f t="shared" si="8"/>
        <v>0.973692348870577</v>
      </c>
      <c r="M50" s="16"/>
      <c r="O50" s="3"/>
    </row>
    <row r="51" spans="1:15">
      <c r="A51" s="6">
        <v>19</v>
      </c>
      <c r="B51" s="10">
        <v>11.96</v>
      </c>
      <c r="C51" s="10">
        <v>8.93</v>
      </c>
      <c r="D51" s="11">
        <v>51.8</v>
      </c>
      <c r="E51" s="9">
        <v>-1388.2</v>
      </c>
      <c r="F51" s="15">
        <f t="shared" si="7"/>
        <v>0.557494463149182</v>
      </c>
      <c r="G51" s="16">
        <f t="shared" si="4"/>
        <v>1.73839553130994</v>
      </c>
      <c r="I51" s="6">
        <v>19</v>
      </c>
      <c r="J51" s="21">
        <f t="shared" si="5"/>
        <v>0.136453154494443</v>
      </c>
      <c r="K51" s="16">
        <f t="shared" si="6"/>
        <v>0.533376377289328</v>
      </c>
      <c r="L51" s="10">
        <f t="shared" si="8"/>
        <v>0.929482937017506</v>
      </c>
      <c r="M51" s="16"/>
      <c r="O51" s="3"/>
    </row>
    <row r="52" spans="1:15">
      <c r="A52" s="6">
        <v>20</v>
      </c>
      <c r="B52" s="10">
        <v>12.22</v>
      </c>
      <c r="C52" s="10">
        <v>8.67</v>
      </c>
      <c r="D52" s="11">
        <v>-27.3</v>
      </c>
      <c r="E52" s="9">
        <v>-1467.3</v>
      </c>
      <c r="F52" s="15">
        <f t="shared" si="7"/>
        <v>0.503379799154079</v>
      </c>
      <c r="G52" s="16">
        <f t="shared" si="4"/>
        <v>1.74557727628333</v>
      </c>
      <c r="I52" s="6">
        <v>20</v>
      </c>
      <c r="J52" s="20" t="s">
        <v>12</v>
      </c>
      <c r="K52" s="22" t="s">
        <v>12</v>
      </c>
      <c r="L52" s="10">
        <f t="shared" si="8"/>
        <v>0.93548405257475</v>
      </c>
      <c r="M52" s="16"/>
      <c r="O52" s="3"/>
    </row>
    <row r="53" spans="1:10">
      <c r="A53" s="6"/>
      <c r="B53" s="10"/>
      <c r="C53" s="10"/>
      <c r="D53" s="11"/>
      <c r="E53" s="17"/>
      <c r="F53" s="11"/>
      <c r="G53" s="2"/>
      <c r="H53" s="10"/>
      <c r="I53" s="10"/>
      <c r="J53" s="23"/>
    </row>
    <row r="55" s="1" customFormat="1" spans="1:5">
      <c r="A55" s="12" t="s">
        <v>15</v>
      </c>
      <c r="E55" s="18"/>
    </row>
    <row r="56" s="1" customFormat="1" ht="17" spans="1:5">
      <c r="A56" s="13" t="s">
        <v>16</v>
      </c>
      <c r="E56" s="18"/>
    </row>
    <row r="57" s="1" customFormat="1" ht="17" spans="1:5">
      <c r="A57" s="1" t="s">
        <v>17</v>
      </c>
      <c r="E57" s="18"/>
    </row>
    <row r="58" s="1" customFormat="1" spans="5:5">
      <c r="E58" s="18"/>
    </row>
    <row r="59" s="1" customFormat="1" ht="16.8" spans="5:16">
      <c r="E59" s="18"/>
      <c r="J59" s="7" t="s">
        <v>3</v>
      </c>
      <c r="K59" s="24" t="s">
        <v>18</v>
      </c>
      <c r="L59" s="24" t="s">
        <v>19</v>
      </c>
      <c r="M59" s="24" t="s">
        <v>20</v>
      </c>
      <c r="N59" s="20" t="s">
        <v>11</v>
      </c>
      <c r="O59" s="29"/>
      <c r="P59" s="30"/>
    </row>
    <row r="60" s="1" customFormat="1" spans="5:16">
      <c r="E60" s="18"/>
      <c r="J60" s="25">
        <v>11.4</v>
      </c>
      <c r="K60" s="1">
        <v>543</v>
      </c>
      <c r="L60" s="1">
        <v>333</v>
      </c>
      <c r="M60" s="25">
        <f>500*L60/K60</f>
        <v>306.629834254144</v>
      </c>
      <c r="N60" s="18">
        <f>35/299792458/M60*1000000000</f>
        <v>0.380743881636089</v>
      </c>
      <c r="O60" s="25"/>
      <c r="P60" s="18"/>
    </row>
    <row r="61" s="1" customFormat="1" spans="5:16">
      <c r="E61" s="18"/>
      <c r="J61" s="25">
        <v>13</v>
      </c>
      <c r="K61" s="1">
        <v>493</v>
      </c>
      <c r="L61" s="1">
        <v>99</v>
      </c>
      <c r="M61" s="25">
        <f>500*L61/K61</f>
        <v>100.405679513185</v>
      </c>
      <c r="N61" s="18">
        <f>35/299792458/M61*1000000000</f>
        <v>1.16275726518063</v>
      </c>
      <c r="O61" s="25"/>
      <c r="P61" s="18"/>
    </row>
    <row r="62" s="1" customFormat="1" spans="5:16">
      <c r="E62" s="18"/>
      <c r="J62" s="25">
        <v>16</v>
      </c>
      <c r="K62" s="1">
        <v>498</v>
      </c>
      <c r="L62" s="1">
        <v>164</v>
      </c>
      <c r="M62" s="25">
        <f>500*L62/K62</f>
        <v>164.658634538153</v>
      </c>
      <c r="N62" s="18">
        <f>35/299792458/M62*1000000000</f>
        <v>0.709027095037048</v>
      </c>
      <c r="O62" s="25"/>
      <c r="P62" s="18"/>
    </row>
    <row r="63" s="1" customFormat="1" spans="5:13">
      <c r="E63" s="18"/>
      <c r="M63" s="31"/>
    </row>
    <row r="64" s="1" customFormat="1" spans="5:13">
      <c r="E64" s="18"/>
      <c r="M64" s="31"/>
    </row>
    <row r="65" s="1" customFormat="1" spans="5:13">
      <c r="E65" s="18"/>
      <c r="M65" s="31"/>
    </row>
    <row r="66" s="1" customFormat="1" spans="5:5">
      <c r="E66" s="18"/>
    </row>
    <row r="67" s="1" customFormat="1" spans="5:5">
      <c r="E67" s="18"/>
    </row>
    <row r="68" s="1" customFormat="1" spans="5:5">
      <c r="E68" s="18"/>
    </row>
    <row r="69" s="1" customFormat="1" spans="5:5">
      <c r="E69" s="18"/>
    </row>
    <row r="70" s="1" customFormat="1" spans="5:5">
      <c r="E70" s="18"/>
    </row>
    <row r="71" s="1" customFormat="1" spans="5:5">
      <c r="E71" s="18"/>
    </row>
    <row r="72" s="1" customFormat="1" spans="5:5">
      <c r="E72" s="18"/>
    </row>
    <row r="73" s="1" customFormat="1" spans="5:5">
      <c r="E73" s="18"/>
    </row>
    <row r="74" s="1" customFormat="1" spans="5:5">
      <c r="E74" s="18"/>
    </row>
    <row r="75" s="1" customFormat="1" spans="5:5">
      <c r="E75" s="18"/>
    </row>
    <row r="76" s="1" customFormat="1" spans="5:5">
      <c r="E76" s="18"/>
    </row>
    <row r="77" s="1" customFormat="1" spans="5:5">
      <c r="E77" s="18"/>
    </row>
    <row r="78" s="1" customFormat="1" spans="5:5">
      <c r="E78" s="18"/>
    </row>
    <row r="79" s="1" customFormat="1" spans="5:5">
      <c r="E79" s="18"/>
    </row>
    <row r="80" s="1" customFormat="1" spans="5:5">
      <c r="E80" s="18"/>
    </row>
    <row r="81" s="1" customFormat="1" spans="5:5">
      <c r="E81" s="18"/>
    </row>
    <row r="82" s="1" customFormat="1" spans="5:5">
      <c r="E82" s="18"/>
    </row>
    <row r="83" s="1" customFormat="1" spans="5:5">
      <c r="E83" s="18"/>
    </row>
    <row r="84" s="1" customFormat="1" spans="5:5">
      <c r="E84" s="18"/>
    </row>
    <row r="85" s="1" customFormat="1" spans="5:5">
      <c r="E85" s="18"/>
    </row>
    <row r="86" s="1" customFormat="1" spans="5:5">
      <c r="E86" s="18"/>
    </row>
    <row r="87" s="1" customFormat="1" spans="5:5">
      <c r="E87" s="18"/>
    </row>
    <row r="88" s="1" customFormat="1" spans="5:5">
      <c r="E88" s="18"/>
    </row>
    <row r="89" s="1" customFormat="1" spans="5:5">
      <c r="E89" s="18"/>
    </row>
    <row r="90" s="1" customFormat="1" spans="5:5">
      <c r="E90" s="18"/>
    </row>
    <row r="91" s="1" customFormat="1" spans="5:5">
      <c r="E91" s="18"/>
    </row>
    <row r="92" s="1" customFormat="1" spans="5:5">
      <c r="E92" s="18"/>
    </row>
    <row r="93" s="1" customFormat="1" spans="5:5">
      <c r="E93" s="18"/>
    </row>
    <row r="94" s="1" customFormat="1" spans="5:5">
      <c r="E94" s="18"/>
    </row>
    <row r="95" s="1" customFormat="1" spans="5:5">
      <c r="E95" s="18"/>
    </row>
    <row r="96" s="1" customFormat="1" spans="5:5">
      <c r="E96" s="18"/>
    </row>
  </sheetData>
  <pageMargins left="0.236220472440945" right="0.236220472440945" top="0.354330708661417" bottom="0.354330708661417" header="0" footer="0"/>
  <pageSetup paperSize="9" scale="94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2021012539</cp:lastModifiedBy>
  <dcterms:created xsi:type="dcterms:W3CDTF">2015-06-06T02:19:00Z</dcterms:created>
  <dcterms:modified xsi:type="dcterms:W3CDTF">2022-12-11T01:14:54Z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2052-4.3.0.7281</vt:lpwstr>
  </property>
  <property fmtid="{D5CDD505-2E9C-101B-9397-08002B2CF9AE}" pid="3" name="ICV">
    <vt:lpwstr>D1ACB9C37724983AF20994634FCFC70D</vt:lpwstr>
  </property>
</Properties>
</file>