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40" windowHeight="11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<sst xmlns="http://schemas.openxmlformats.org/spreadsheetml/2006/main" count="45" uniqueCount="33">
  <si>
    <r>
      <rPr>
        <sz val="14"/>
        <color theme="1"/>
        <rFont val="宋体"/>
        <charset val="134"/>
      </rPr>
      <t>耦合摆原始数据</t>
    </r>
  </si>
  <si>
    <r>
      <rPr>
        <sz val="14"/>
        <color theme="1"/>
        <rFont val="宋体"/>
        <charset val="134"/>
      </rPr>
      <t>未央软</t>
    </r>
    <r>
      <rPr>
        <sz val="14"/>
        <color theme="1"/>
        <rFont val="Times New Roman Regular"/>
        <charset val="134"/>
      </rPr>
      <t>-11</t>
    </r>
  </si>
  <si>
    <r>
      <rPr>
        <sz val="14"/>
        <color theme="1"/>
        <rFont val="宋体"/>
        <charset val="134"/>
      </rPr>
      <t>鲁睿</t>
    </r>
  </si>
  <si>
    <r>
      <rPr>
        <sz val="11"/>
        <color theme="1"/>
        <rFont val="Times New Roman Regular"/>
        <charset val="134"/>
      </rPr>
      <t xml:space="preserve">B1) </t>
    </r>
    <r>
      <rPr>
        <sz val="11"/>
        <color theme="1"/>
        <rFont val="宋体"/>
        <charset val="134"/>
      </rPr>
      <t>测量固有频率</t>
    </r>
  </si>
  <si>
    <r>
      <rPr>
        <sz val="11"/>
        <color theme="1"/>
        <rFont val="宋体"/>
        <charset val="134"/>
      </rPr>
      <t>摆球序号</t>
    </r>
  </si>
  <si>
    <r>
      <rPr>
        <sz val="11"/>
        <color theme="1"/>
        <rFont val="宋体"/>
        <charset val="134"/>
      </rPr>
      <t>测量频率</t>
    </r>
    <r>
      <rPr>
        <sz val="11"/>
        <color theme="1"/>
        <rFont val="Times New Roman Regular"/>
        <charset val="134"/>
      </rPr>
      <t>/Hz</t>
    </r>
  </si>
  <si>
    <r>
      <rPr>
        <sz val="11"/>
        <color theme="1"/>
        <rFont val="宋体"/>
        <charset val="134"/>
      </rPr>
      <t>小球个数</t>
    </r>
  </si>
  <si>
    <r>
      <rPr>
        <sz val="11"/>
        <color theme="1"/>
        <rFont val="宋体"/>
        <charset val="134"/>
      </rPr>
      <t>劲度系数</t>
    </r>
    <r>
      <rPr>
        <sz val="11"/>
        <color theme="1"/>
        <rFont val="Times New Roman Regular"/>
        <charset val="134"/>
      </rPr>
      <t>/(N/m)</t>
    </r>
  </si>
  <si>
    <r>
      <rPr>
        <sz val="11"/>
        <color theme="1"/>
        <rFont val="宋体"/>
        <charset val="134"/>
      </rPr>
      <t>摆球摆长</t>
    </r>
    <r>
      <rPr>
        <sz val="11"/>
        <color theme="1"/>
        <rFont val="Times New Roman Regular"/>
        <charset val="134"/>
      </rPr>
      <t>/m</t>
    </r>
  </si>
  <si>
    <r>
      <rPr>
        <sz val="11"/>
        <color theme="1"/>
        <rFont val="宋体"/>
        <charset val="134"/>
      </rPr>
      <t>摆球质量</t>
    </r>
    <r>
      <rPr>
        <sz val="11"/>
        <color theme="1"/>
        <rFont val="Times New Roman Regular"/>
        <charset val="134"/>
      </rPr>
      <t>/kg</t>
    </r>
  </si>
  <si>
    <t>fs/Hz</t>
  </si>
  <si>
    <t>fp/Hz</t>
  </si>
  <si>
    <r>
      <rPr>
        <sz val="11"/>
        <color theme="1"/>
        <rFont val="Times New Roman Regular"/>
        <charset val="134"/>
      </rPr>
      <t xml:space="preserve">B2) </t>
    </r>
    <r>
      <rPr>
        <sz val="11"/>
        <color theme="1"/>
        <rFont val="宋体"/>
        <charset val="134"/>
      </rPr>
      <t>理论计算固有频率</t>
    </r>
  </si>
  <si>
    <r>
      <rPr>
        <sz val="11"/>
        <color theme="1"/>
        <rFont val="宋体"/>
        <charset val="134"/>
      </rPr>
      <t>位置标号</t>
    </r>
  </si>
  <si>
    <r>
      <rPr>
        <sz val="11"/>
        <color theme="1"/>
        <rFont val="宋体"/>
        <charset val="134"/>
      </rPr>
      <t>理论频率</t>
    </r>
    <r>
      <rPr>
        <sz val="11"/>
        <color theme="1"/>
        <rFont val="Times New Roman Regular"/>
        <charset val="134"/>
      </rPr>
      <t>/Hz</t>
    </r>
  </si>
  <si>
    <r>
      <rPr>
        <sz val="11"/>
        <color theme="1"/>
        <rFont val="宋体"/>
        <charset val="134"/>
      </rPr>
      <t>相对误差</t>
    </r>
  </si>
  <si>
    <r>
      <rPr>
        <sz val="11"/>
        <color theme="1"/>
        <rFont val="Times New Roman Regular"/>
        <charset val="134"/>
      </rPr>
      <t xml:space="preserve">B3) </t>
    </r>
    <r>
      <rPr>
        <sz val="11"/>
        <color theme="1"/>
        <rFont val="宋体"/>
        <charset val="134"/>
      </rPr>
      <t>测试并验证色散关系</t>
    </r>
  </si>
  <si>
    <r>
      <rPr>
        <sz val="11"/>
        <color theme="1"/>
        <rFont val="宋体-简"/>
        <charset val="134"/>
      </rPr>
      <t>选择频率</t>
    </r>
    <r>
      <rPr>
        <sz val="11"/>
        <color theme="1"/>
        <rFont val="Times New Roman Regular"/>
        <charset val="134"/>
      </rPr>
      <t>/Hz</t>
    </r>
  </si>
  <si>
    <r>
      <rPr>
        <sz val="11"/>
        <color theme="1"/>
        <rFont val="宋体-简"/>
        <charset val="134"/>
      </rPr>
      <t>峰峰值</t>
    </r>
    <r>
      <rPr>
        <sz val="11"/>
        <color theme="1"/>
        <rFont val="Times New Roman Regular"/>
        <charset val="134"/>
      </rPr>
      <t>/mV</t>
    </r>
  </si>
  <si>
    <t>峰峰值/mV</t>
  </si>
  <si>
    <r>
      <rPr>
        <sz val="11"/>
        <color theme="1"/>
        <rFont val="宋体"/>
        <charset val="134"/>
      </rPr>
      <t>三角函数拟合结果</t>
    </r>
  </si>
  <si>
    <r>
      <rPr>
        <sz val="11"/>
        <color theme="1"/>
        <rFont val="宋体"/>
        <charset val="134"/>
      </rPr>
      <t>波矢</t>
    </r>
    <r>
      <rPr>
        <sz val="11"/>
        <color theme="1"/>
        <rFont val="Times New Roman Regular"/>
        <charset val="134"/>
      </rPr>
      <t xml:space="preserve"> k</t>
    </r>
  </si>
  <si>
    <t>X</t>
  </si>
  <si>
    <t>Y</t>
  </si>
  <si>
    <r>
      <rPr>
        <sz val="11"/>
        <color theme="1"/>
        <rFont val="宋体"/>
        <charset val="134"/>
      </rPr>
      <t>线性拟合</t>
    </r>
  </si>
  <si>
    <t>b0</t>
  </si>
  <si>
    <t>b1</t>
  </si>
  <si>
    <t>Δfp</t>
  </si>
  <si>
    <t>Δfs</t>
  </si>
  <si>
    <r>
      <rPr>
        <sz val="11"/>
        <color theme="1"/>
        <rFont val="Times New Roman Regular"/>
        <charset val="134"/>
      </rPr>
      <t xml:space="preserve">C) </t>
    </r>
    <r>
      <rPr>
        <sz val="11"/>
        <color theme="1"/>
        <rFont val="宋体-简"/>
        <charset val="134"/>
      </rPr>
      <t>耦合摆的通带以及带外频率的波振动特性</t>
    </r>
  </si>
  <si>
    <t>选取频率Y/Hz</t>
  </si>
  <si>
    <t>峰值对数</t>
  </si>
  <si>
    <t>线性拟合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</si>
</sst>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0.00_ "/>
    <numFmt numFmtId="43" formatCode="_ * #,##0.00_ ;_ * \-#,##0.00_ ;_ * &quot;-&quot;??_ ;_ @_ "/>
    <numFmt numFmtId="178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4"/>
      <color theme="1"/>
      <name val="Times New Roman Regular"/>
      <charset val="134"/>
    </font>
    <font>
      <sz val="11"/>
      <color theme="1"/>
      <name val="Times New Roman Regular"/>
      <charset val="134"/>
    </font>
    <font>
      <sz val="11"/>
      <color theme="1"/>
      <name val="宋体-简"/>
      <charset val="134"/>
    </font>
    <font>
      <sz val="11"/>
      <color theme="1"/>
      <name val="宋体"/>
      <charset val="134"/>
    </font>
    <font>
      <sz val="11"/>
      <color rgb="FFFF0000"/>
      <name val="Times New Roman Regular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25" borderId="14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499110</xdr:colOff>
      <xdr:row>6</xdr:row>
      <xdr:rowOff>33020</xdr:rowOff>
    </xdr:from>
    <xdr:to>
      <xdr:col>7</xdr:col>
      <xdr:colOff>667385</xdr:colOff>
      <xdr:row>7</xdr:row>
      <xdr:rowOff>179070</xdr:rowOff>
    </xdr:to>
    <xdr:pic>
      <xdr:nvPicPr>
        <xdr:cNvPr id="2" name="334E55B0-647D-440b-865C-3EC943EB4CBC-1" descr="wpsoffic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15710" y="1427480"/>
          <a:ext cx="836295" cy="361950"/>
        </a:xfrm>
        <a:prstGeom prst="rect">
          <a:avLst/>
        </a:prstGeom>
      </xdr:spPr>
    </xdr:pic>
    <xdr:clientData/>
  </xdr:twoCellAnchor>
  <xdr:twoCellAnchor editAs="oneCell">
    <xdr:from>
      <xdr:col>8</xdr:col>
      <xdr:colOff>342265</xdr:colOff>
      <xdr:row>6</xdr:row>
      <xdr:rowOff>29845</xdr:rowOff>
    </xdr:from>
    <xdr:to>
      <xdr:col>10</xdr:col>
      <xdr:colOff>236855</xdr:colOff>
      <xdr:row>7</xdr:row>
      <xdr:rowOff>210185</xdr:rowOff>
    </xdr:to>
    <xdr:pic>
      <xdr:nvPicPr>
        <xdr:cNvPr id="3" name="334E55B0-647D-440b-865C-3EC943EB4CBC-2" descr="wpsoffic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60005" y="1424305"/>
          <a:ext cx="83947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240665</xdr:colOff>
      <xdr:row>34</xdr:row>
      <xdr:rowOff>127635</xdr:rowOff>
    </xdr:from>
    <xdr:to>
      <xdr:col>11</xdr:col>
      <xdr:colOff>68580</xdr:colOff>
      <xdr:row>36</xdr:row>
      <xdr:rowOff>173355</xdr:rowOff>
    </xdr:to>
    <xdr:pic>
      <xdr:nvPicPr>
        <xdr:cNvPr id="4" name="334E55B0-647D-440b-865C-3EC943EB4CBC-3" descr="wpsoffic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24145" y="7577455"/>
          <a:ext cx="3574415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273050</xdr:colOff>
      <xdr:row>46</xdr:row>
      <xdr:rowOff>92710</xdr:rowOff>
    </xdr:from>
    <xdr:to>
      <xdr:col>5</xdr:col>
      <xdr:colOff>761365</xdr:colOff>
      <xdr:row>47</xdr:row>
      <xdr:rowOff>105410</xdr:rowOff>
    </xdr:to>
    <xdr:pic>
      <xdr:nvPicPr>
        <xdr:cNvPr id="6" name="334E55B0-647D-440b-865C-3EC943EB4CBC-4" descr="wpsoffic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342130" y="10107930"/>
          <a:ext cx="1402715" cy="226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2"/>
  <sheetViews>
    <sheetView tabSelected="1" zoomScale="90" zoomScaleNormal="90" topLeftCell="A34" workbookViewId="0">
      <selection activeCell="G50" sqref="G50"/>
    </sheetView>
  </sheetViews>
  <sheetFormatPr defaultColWidth="9.23076923076923" defaultRowHeight="16.8"/>
  <cols>
    <col min="1" max="1" width="15.9230769230769" style="1" customWidth="1"/>
    <col min="2" max="2" width="16.7692307692308" style="1" customWidth="1"/>
    <col min="3" max="3" width="15.0769230769231" style="1" customWidth="1"/>
    <col min="4" max="5" width="13.8461538461538" style="1" customWidth="1"/>
    <col min="6" max="6" width="12.6153846153846" style="1" customWidth="1"/>
    <col min="7" max="7" width="10.1153846153846" style="1" customWidth="1"/>
    <col min="8" max="8" width="12.6153846153846" style="1" customWidth="1"/>
    <col min="9" max="9" width="7.23076923076923" style="1" customWidth="1"/>
    <col min="10" max="11" width="7.07692307692308" style="1" customWidth="1"/>
    <col min="12" max="13" width="12.9230769230769" style="1"/>
    <col min="14" max="17" width="9.23076923076923" style="1"/>
    <col min="18" max="18" width="14.0769230769231" style="1"/>
    <col min="19" max="19" width="10.6923076923077" style="1"/>
    <col min="20" max="20" width="12.9230769230769" style="1"/>
    <col min="21" max="23" width="14.0769230769231" style="1"/>
    <col min="24" max="25" width="12.9230769230769" style="1"/>
    <col min="26" max="27" width="14.0769230769231" style="1"/>
    <col min="28" max="16384" width="9.23076923076923" style="1"/>
  </cols>
  <sheetData>
    <row r="1" ht="2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2"/>
      <c r="L1" s="5"/>
    </row>
    <row r="2" ht="21" spans="1:12">
      <c r="A2" s="2"/>
      <c r="B2" s="2"/>
      <c r="C2" s="2"/>
      <c r="D2" s="2"/>
      <c r="E2" s="2"/>
      <c r="F2" s="2"/>
      <c r="G2" s="2"/>
      <c r="H2" s="2"/>
      <c r="I2" s="2"/>
      <c r="J2" s="2" t="s">
        <v>2</v>
      </c>
      <c r="K2" s="2"/>
      <c r="L2" s="5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5"/>
    </row>
    <row r="4" ht="17" spans="1:14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ht="17" spans="1:14">
      <c r="A5" s="6" t="s">
        <v>4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17">
        <v>11</v>
      </c>
      <c r="N5" s="17">
        <v>12</v>
      </c>
    </row>
    <row r="6" ht="17" spans="1:14">
      <c r="A6" s="6" t="s">
        <v>5</v>
      </c>
      <c r="B6" s="7">
        <v>0.73</v>
      </c>
      <c r="C6" s="7">
        <v>0.8</v>
      </c>
      <c r="D6" s="7">
        <v>0.98</v>
      </c>
      <c r="E6" s="18">
        <v>1.22</v>
      </c>
      <c r="F6" s="8">
        <v>1.72</v>
      </c>
      <c r="G6" s="8">
        <v>1.94</v>
      </c>
      <c r="H6" s="19">
        <v>2.2</v>
      </c>
      <c r="I6" s="23">
        <v>2.46</v>
      </c>
      <c r="J6" s="8">
        <v>2.63</v>
      </c>
      <c r="K6" s="19">
        <v>3.06</v>
      </c>
      <c r="L6" s="24">
        <v>3.13</v>
      </c>
      <c r="M6" s="26">
        <v>3.19</v>
      </c>
      <c r="N6" s="17">
        <v>3.28</v>
      </c>
    </row>
    <row r="7" ht="17" spans="1:12">
      <c r="A7" s="6" t="s">
        <v>6</v>
      </c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5"/>
      <c r="H7" s="5"/>
      <c r="I7" s="5"/>
      <c r="J7" s="5"/>
      <c r="K7" s="5"/>
      <c r="L7" s="5"/>
    </row>
    <row r="8" spans="1:12">
      <c r="A8" s="6">
        <v>15</v>
      </c>
      <c r="B8" s="6">
        <v>18.9</v>
      </c>
      <c r="C8" s="8">
        <v>0.5</v>
      </c>
      <c r="D8" s="6">
        <v>0.148</v>
      </c>
      <c r="E8" s="8">
        <f>SQRT(B8/D8)/2/PI()</f>
        <v>1.79854031037418</v>
      </c>
      <c r="F8" s="8">
        <f>SQRT(9.8/C8)/2/PI()</f>
        <v>0.704608969462818</v>
      </c>
      <c r="G8" s="5"/>
      <c r="H8" s="5"/>
      <c r="I8" s="5"/>
      <c r="J8" s="5"/>
      <c r="K8" s="5"/>
      <c r="L8" s="5"/>
    </row>
    <row r="9" spans="1:12">
      <c r="A9" s="5"/>
      <c r="B9" s="5"/>
      <c r="C9" s="9"/>
      <c r="D9" s="5"/>
      <c r="E9" s="20"/>
      <c r="F9" s="20"/>
      <c r="G9" s="5"/>
      <c r="H9" s="5"/>
      <c r="I9" s="5"/>
      <c r="J9" s="5"/>
      <c r="K9" s="5"/>
      <c r="L9" s="5"/>
    </row>
    <row r="10" ht="17" spans="1:12">
      <c r="A10" s="6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5"/>
    </row>
    <row r="11" ht="17" spans="1:14">
      <c r="A11" s="6" t="s">
        <v>13</v>
      </c>
      <c r="B11" s="6">
        <v>0</v>
      </c>
      <c r="C11" s="6">
        <v>1</v>
      </c>
      <c r="D11" s="6">
        <v>2</v>
      </c>
      <c r="E11" s="6">
        <v>3</v>
      </c>
      <c r="F11" s="6">
        <v>4</v>
      </c>
      <c r="G11" s="6">
        <v>5</v>
      </c>
      <c r="H11" s="6">
        <v>6</v>
      </c>
      <c r="I11" s="6">
        <v>7</v>
      </c>
      <c r="J11" s="6">
        <v>8</v>
      </c>
      <c r="K11" s="6">
        <v>9</v>
      </c>
      <c r="L11" s="6">
        <v>10</v>
      </c>
      <c r="M11" s="6">
        <v>11</v>
      </c>
      <c r="N11" s="6">
        <v>12</v>
      </c>
    </row>
    <row r="12" ht="17" spans="1:14">
      <c r="A12" s="6" t="s">
        <v>14</v>
      </c>
      <c r="B12" s="8">
        <f>SQRT(F8*F8+4*E8*E8*SIN(PI()*B11/2/A8)*SIN(PI()*B11/2/A8))</f>
        <v>0.704608969462818</v>
      </c>
      <c r="C12" s="8">
        <f>SQRT(F8*F8+4*E8*E8*SIN(PI()*C11/2/A8)*SIN(PI()*C11/2/A8))</f>
        <v>0.798653727610583</v>
      </c>
      <c r="D12" s="8">
        <f>SQRT(F8*F8+4*E8*E8*SIN(PI()*D11/2/A8)*SIN(PI()*D11/2/A8))</f>
        <v>1.02751690292175</v>
      </c>
      <c r="E12" s="8">
        <f>SQRT(F8*F8+4*E8*E8*SIN(PI()*E11/2/A8)*SIN(PI()*E11/2/A8))</f>
        <v>1.31606888253764</v>
      </c>
      <c r="F12" s="8">
        <f>SQRT(F8*F8+4*E8*E8*SIN(PI()*F11/2/A8)*SIN(PI()*F11/2/A8))</f>
        <v>1.62389393770982</v>
      </c>
      <c r="G12" s="8">
        <f>SQRT(F8*F8+4*E8*E8*SIN(PI()*G11/2/A8)*SIN(PI()*G11/2/A8))</f>
        <v>1.93163688303167</v>
      </c>
      <c r="H12" s="8">
        <f>SQRT(F8*F8+4*E8*E8*SIN(PI()*H11/2/A8)*SIN(PI()*H11/2/A8))</f>
        <v>2.22862840142199</v>
      </c>
      <c r="I12" s="8">
        <f>SQRT(F8*F8+4*E8*E8*SIN(PI()*I11/2/A8)*SIN(PI()*I11/2/A8))</f>
        <v>2.50793181289588</v>
      </c>
      <c r="J12" s="8">
        <f>SQRT(F8*F8+4*E8*E8*SIN(PI()*J11/2/A8)*SIN(PI()*J11/2/A8))</f>
        <v>2.76445557275264</v>
      </c>
      <c r="K12" s="8">
        <f>SQRT(F8*F8+4*E8*E8*SIN(PI()*K11/2/A8)*SIN(PI()*K11/2/A8))</f>
        <v>2.99418637366373</v>
      </c>
      <c r="L12" s="8">
        <f>SQRT(F8*F8+4*E8*E8*SIN(PI()*L11/2/A8)*SIN(PI()*L11/2/A8))</f>
        <v>3.19385590532353</v>
      </c>
      <c r="M12" s="8">
        <f>SQRT(F8*F8+4*E8*E8*SIN(PI()*M11/2/A8)*SIN(PI()*M11/2/A8))</f>
        <v>3.3607893523587</v>
      </c>
      <c r="N12" s="8">
        <f>SQRT(F8*F8+4*E8*E8*SIN(PI()*N11/2/A8)*SIN(PI()*N11/2/A8))</f>
        <v>3.49283542244327</v>
      </c>
    </row>
    <row r="13" ht="17" spans="1:12">
      <c r="A13" s="6" t="s">
        <v>15</v>
      </c>
      <c r="B13" s="10">
        <f>(B6-B12)/B12</f>
        <v>0.0360356334330226</v>
      </c>
      <c r="C13" s="10">
        <f t="shared" ref="C13:K13" si="0">(C6-C12)/C12</f>
        <v>0.00168567721263283</v>
      </c>
      <c r="D13" s="10">
        <f t="shared" si="0"/>
        <v>-0.0462444002494148</v>
      </c>
      <c r="E13" s="10">
        <f t="shared" si="0"/>
        <v>-0.0729968497943667</v>
      </c>
      <c r="F13" s="10">
        <f t="shared" si="0"/>
        <v>0.0591824749501292</v>
      </c>
      <c r="G13" s="10">
        <f t="shared" si="0"/>
        <v>0.00432954922418156</v>
      </c>
      <c r="H13" s="10">
        <f t="shared" si="0"/>
        <v>-0.0128457491629024</v>
      </c>
      <c r="I13" s="10">
        <f>(E17-I12)/I12</f>
        <v>0.220128866448988</v>
      </c>
      <c r="J13" s="10">
        <f t="shared" si="0"/>
        <v>-0.0486372702379</v>
      </c>
      <c r="K13" s="10">
        <f t="shared" si="0"/>
        <v>0.0219804708601804</v>
      </c>
      <c r="L13" s="5"/>
    </row>
    <row r="14" spans="1:12">
      <c r="A14" s="5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5"/>
    </row>
    <row r="15" ht="17" spans="1:27">
      <c r="A15" s="6" t="s">
        <v>16</v>
      </c>
      <c r="B15" s="6"/>
      <c r="C15" s="6"/>
      <c r="D15" s="6"/>
      <c r="E15" s="6"/>
      <c r="F15" s="6"/>
      <c r="G15" s="6"/>
      <c r="H15" s="6"/>
      <c r="I15" s="25"/>
      <c r="J15" s="25"/>
      <c r="K15" s="25"/>
      <c r="L15" s="5"/>
      <c r="Q15" s="28"/>
      <c r="R15" s="33"/>
      <c r="S15" s="34"/>
      <c r="T15" s="34"/>
      <c r="U15" s="36"/>
      <c r="V15" s="37"/>
      <c r="W15" s="34"/>
      <c r="X15" s="36"/>
      <c r="Y15" s="38"/>
      <c r="Z15" s="39"/>
      <c r="AA15" s="28"/>
    </row>
    <row r="16" ht="17.6" spans="1:27">
      <c r="A16" s="12" t="s">
        <v>17</v>
      </c>
      <c r="B16" s="12"/>
      <c r="C16" s="12"/>
      <c r="D16" s="12"/>
      <c r="E16" s="12"/>
      <c r="F16" s="12"/>
      <c r="G16" s="12"/>
      <c r="H16" s="12"/>
      <c r="I16" s="5"/>
      <c r="J16" s="25"/>
      <c r="K16" s="25"/>
      <c r="L16" s="5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>
      <c r="A17" s="6">
        <v>2.2</v>
      </c>
      <c r="B17" s="6"/>
      <c r="C17" s="13">
        <v>2.46</v>
      </c>
      <c r="D17" s="14"/>
      <c r="E17" s="8">
        <v>3.06</v>
      </c>
      <c r="F17" s="8"/>
      <c r="G17" s="6">
        <v>3.13</v>
      </c>
      <c r="H17" s="6"/>
      <c r="I17" s="5"/>
      <c r="J17" s="5"/>
      <c r="K17" s="5"/>
      <c r="Q17" s="28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7" spans="1:11">
      <c r="A18" s="6" t="s">
        <v>4</v>
      </c>
      <c r="B18" s="12" t="s">
        <v>18</v>
      </c>
      <c r="C18" s="6" t="s">
        <v>4</v>
      </c>
      <c r="D18" s="15" t="s">
        <v>19</v>
      </c>
      <c r="E18" s="21" t="s">
        <v>4</v>
      </c>
      <c r="F18" s="22" t="s">
        <v>19</v>
      </c>
      <c r="G18" s="6" t="s">
        <v>4</v>
      </c>
      <c r="H18" s="15" t="s">
        <v>19</v>
      </c>
      <c r="I18" s="5"/>
      <c r="J18" s="5"/>
      <c r="K18" s="5"/>
    </row>
    <row r="19" spans="1:11">
      <c r="A19" s="6">
        <v>1</v>
      </c>
      <c r="B19" s="6">
        <v>-380</v>
      </c>
      <c r="C19" s="6">
        <v>1</v>
      </c>
      <c r="D19" s="6">
        <v>88</v>
      </c>
      <c r="E19" s="6">
        <v>1</v>
      </c>
      <c r="F19" s="6">
        <v>-280</v>
      </c>
      <c r="G19" s="6">
        <v>1</v>
      </c>
      <c r="H19" s="6">
        <v>-100</v>
      </c>
      <c r="I19" s="5"/>
      <c r="J19" s="5"/>
      <c r="K19" s="5"/>
    </row>
    <row r="20" spans="1:11">
      <c r="A20" s="6">
        <v>2</v>
      </c>
      <c r="B20" s="6">
        <v>-356</v>
      </c>
      <c r="C20" s="6">
        <v>2</v>
      </c>
      <c r="D20" s="6">
        <v>116</v>
      </c>
      <c r="E20" s="6">
        <v>2</v>
      </c>
      <c r="F20" s="6">
        <v>460</v>
      </c>
      <c r="G20" s="6">
        <v>2</v>
      </c>
      <c r="H20" s="6">
        <v>192</v>
      </c>
      <c r="I20" s="5"/>
      <c r="J20" s="5"/>
      <c r="K20" s="5"/>
    </row>
    <row r="21" spans="1:11">
      <c r="A21" s="6">
        <v>3</v>
      </c>
      <c r="B21" s="6">
        <v>264</v>
      </c>
      <c r="C21" s="6">
        <v>3</v>
      </c>
      <c r="D21" s="6">
        <v>-160</v>
      </c>
      <c r="E21" s="6">
        <v>3</v>
      </c>
      <c r="F21" s="6">
        <v>-296</v>
      </c>
      <c r="G21" s="6">
        <v>3</v>
      </c>
      <c r="H21" s="6">
        <v>-300</v>
      </c>
      <c r="I21" s="5"/>
      <c r="J21" s="5"/>
      <c r="K21" s="5"/>
    </row>
    <row r="22" spans="1:11">
      <c r="A22" s="6">
        <v>4</v>
      </c>
      <c r="B22" s="6">
        <v>368</v>
      </c>
      <c r="C22" s="6">
        <v>4</v>
      </c>
      <c r="D22" s="6">
        <v>-136</v>
      </c>
      <c r="E22" s="6">
        <v>4</v>
      </c>
      <c r="F22" s="6">
        <v>160</v>
      </c>
      <c r="G22" s="6">
        <v>4</v>
      </c>
      <c r="H22" s="6">
        <v>272</v>
      </c>
      <c r="I22" s="5"/>
      <c r="J22" s="5"/>
      <c r="K22" s="5"/>
    </row>
    <row r="23" spans="1:11">
      <c r="A23" s="6">
        <v>5</v>
      </c>
      <c r="B23" s="6">
        <v>-184</v>
      </c>
      <c r="C23" s="6">
        <v>5</v>
      </c>
      <c r="D23" s="6">
        <v>124</v>
      </c>
      <c r="E23" s="6">
        <v>5</v>
      </c>
      <c r="F23" s="6">
        <v>88</v>
      </c>
      <c r="G23" s="6">
        <v>5</v>
      </c>
      <c r="H23" s="6">
        <v>-376</v>
      </c>
      <c r="I23" s="5"/>
      <c r="J23" s="5"/>
      <c r="K23" s="5"/>
    </row>
    <row r="24" spans="1:11">
      <c r="A24" s="6">
        <v>6</v>
      </c>
      <c r="B24" s="6">
        <v>-444</v>
      </c>
      <c r="C24" s="6">
        <v>6</v>
      </c>
      <c r="D24" s="6">
        <v>60</v>
      </c>
      <c r="E24" s="6">
        <v>6</v>
      </c>
      <c r="F24" s="6">
        <v>-164</v>
      </c>
      <c r="G24" s="6">
        <v>6</v>
      </c>
      <c r="H24" s="6">
        <v>272</v>
      </c>
      <c r="I24" s="5"/>
      <c r="J24" s="5"/>
      <c r="K24" s="5"/>
    </row>
    <row r="25" spans="1:20">
      <c r="A25" s="6">
        <v>7</v>
      </c>
      <c r="B25" s="6">
        <v>68</v>
      </c>
      <c r="C25" s="6">
        <v>7</v>
      </c>
      <c r="D25" s="6">
        <v>-196</v>
      </c>
      <c r="E25" s="6">
        <v>7</v>
      </c>
      <c r="F25" s="6">
        <v>340</v>
      </c>
      <c r="G25" s="6">
        <v>7</v>
      </c>
      <c r="H25" s="6">
        <v>-144</v>
      </c>
      <c r="I25" s="5"/>
      <c r="J25" s="5"/>
      <c r="K25" s="5"/>
      <c r="P25" s="27"/>
      <c r="Q25" s="27"/>
      <c r="R25" s="27"/>
      <c r="S25" s="27"/>
      <c r="T25" s="27"/>
    </row>
    <row r="26" spans="1:20">
      <c r="A26" s="6">
        <v>8</v>
      </c>
      <c r="B26" s="6">
        <v>432</v>
      </c>
      <c r="C26" s="6">
        <v>8</v>
      </c>
      <c r="D26" s="6">
        <v>-48</v>
      </c>
      <c r="E26" s="6">
        <v>8</v>
      </c>
      <c r="F26" s="6">
        <v>-348</v>
      </c>
      <c r="G26" s="6">
        <v>8</v>
      </c>
      <c r="H26" s="6">
        <v>-68</v>
      </c>
      <c r="I26" s="5"/>
      <c r="J26" s="5"/>
      <c r="K26" s="5"/>
      <c r="P26" s="27"/>
      <c r="Q26" s="27"/>
      <c r="R26" s="27"/>
      <c r="S26" s="27"/>
      <c r="T26" s="27"/>
    </row>
    <row r="27" spans="1:11">
      <c r="A27" s="6">
        <v>9</v>
      </c>
      <c r="B27" s="6">
        <v>-60</v>
      </c>
      <c r="C27" s="6">
        <v>9</v>
      </c>
      <c r="D27" s="6">
        <v>172</v>
      </c>
      <c r="E27" s="6">
        <v>9</v>
      </c>
      <c r="F27" s="6">
        <v>192</v>
      </c>
      <c r="G27" s="6">
        <v>9</v>
      </c>
      <c r="H27" s="6">
        <v>176</v>
      </c>
      <c r="I27" s="5"/>
      <c r="J27" s="5"/>
      <c r="K27" s="5"/>
    </row>
    <row r="28" spans="1:15">
      <c r="A28" s="6">
        <v>10</v>
      </c>
      <c r="B28" s="6">
        <v>-440</v>
      </c>
      <c r="C28" s="6">
        <v>10</v>
      </c>
      <c r="D28" s="6">
        <v>-92</v>
      </c>
      <c r="E28" s="6">
        <v>10</v>
      </c>
      <c r="F28" s="6">
        <v>76</v>
      </c>
      <c r="G28" s="6">
        <v>10</v>
      </c>
      <c r="H28" s="6">
        <v>-256</v>
      </c>
      <c r="I28" s="5"/>
      <c r="J28" s="5"/>
      <c r="K28" s="5"/>
      <c r="N28" s="28"/>
      <c r="O28" s="29"/>
    </row>
    <row r="29" ht="17.6" spans="1:15">
      <c r="A29" s="6">
        <v>11</v>
      </c>
      <c r="B29" s="6">
        <v>-204</v>
      </c>
      <c r="C29" s="6">
        <v>11</v>
      </c>
      <c r="D29" s="6">
        <v>-200</v>
      </c>
      <c r="E29" s="6">
        <v>11</v>
      </c>
      <c r="F29" s="6">
        <v>-280</v>
      </c>
      <c r="G29" s="6">
        <v>11</v>
      </c>
      <c r="H29" s="6">
        <v>176</v>
      </c>
      <c r="I29" s="5"/>
      <c r="J29" s="5"/>
      <c r="K29" s="5"/>
      <c r="N29" s="30"/>
      <c r="O29" s="29"/>
    </row>
    <row r="30" ht="17.6" spans="1:15">
      <c r="A30" s="6">
        <v>12</v>
      </c>
      <c r="B30" s="6">
        <v>404</v>
      </c>
      <c r="C30" s="6">
        <v>12</v>
      </c>
      <c r="D30" s="6">
        <v>80</v>
      </c>
      <c r="E30" s="6">
        <v>12</v>
      </c>
      <c r="F30" s="6">
        <v>348</v>
      </c>
      <c r="G30" s="6">
        <v>12</v>
      </c>
      <c r="H30" s="6">
        <v>-336</v>
      </c>
      <c r="I30" s="5"/>
      <c r="J30" s="5"/>
      <c r="K30" s="5"/>
      <c r="N30" s="30"/>
      <c r="O30" s="29"/>
    </row>
    <row r="31" ht="17.6" spans="1:15">
      <c r="A31" s="6">
        <v>13</v>
      </c>
      <c r="B31" s="6">
        <v>256</v>
      </c>
      <c r="C31" s="6">
        <v>13</v>
      </c>
      <c r="D31" s="6">
        <v>136</v>
      </c>
      <c r="E31" s="6">
        <v>13</v>
      </c>
      <c r="F31" s="6">
        <v>-496</v>
      </c>
      <c r="G31" s="6">
        <v>13</v>
      </c>
      <c r="H31" s="6">
        <v>148</v>
      </c>
      <c r="I31" s="5"/>
      <c r="J31" s="5"/>
      <c r="K31" s="5"/>
      <c r="N31" s="30"/>
      <c r="O31" s="29"/>
    </row>
    <row r="32" ht="17.6" spans="1:1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30"/>
      <c r="O32" s="29"/>
      <c r="Q32" s="28"/>
      <c r="R32" s="28"/>
      <c r="S32" s="28"/>
    </row>
    <row r="33" ht="17.6" spans="1:19">
      <c r="A33" s="6" t="s">
        <v>20</v>
      </c>
      <c r="B33" s="6"/>
      <c r="C33" s="6"/>
      <c r="D33" s="6"/>
      <c r="E33" s="6"/>
      <c r="F33" s="5"/>
      <c r="G33" s="5"/>
      <c r="H33" s="5"/>
      <c r="I33" s="5"/>
      <c r="J33" s="5"/>
      <c r="K33" s="5"/>
      <c r="L33" s="5"/>
      <c r="N33" s="28"/>
      <c r="O33" s="28"/>
      <c r="Q33" s="28"/>
      <c r="R33" s="30"/>
      <c r="S33" s="28"/>
    </row>
    <row r="34" ht="17" spans="1:19">
      <c r="A34" s="6" t="s">
        <v>21</v>
      </c>
      <c r="B34" s="6">
        <v>1.481</v>
      </c>
      <c r="C34" s="6">
        <v>1.714</v>
      </c>
      <c r="D34" s="6">
        <v>2.534</v>
      </c>
      <c r="E34" s="6">
        <v>2.702</v>
      </c>
      <c r="F34" s="5"/>
      <c r="G34" s="5"/>
      <c r="H34" s="5"/>
      <c r="I34" s="5"/>
      <c r="J34" s="5"/>
      <c r="K34" s="5"/>
      <c r="L34" s="5"/>
      <c r="Q34" s="28"/>
      <c r="R34" s="28"/>
      <c r="S34" s="28"/>
    </row>
    <row r="35" spans="1:20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Q35" s="28"/>
      <c r="R35" s="28"/>
      <c r="S35" s="27"/>
      <c r="T35" s="27"/>
    </row>
    <row r="36" spans="1:20">
      <c r="A36" s="6" t="s">
        <v>22</v>
      </c>
      <c r="B36" s="6">
        <f>4*SIN(B34/2)^2</f>
        <v>1.82064860310011</v>
      </c>
      <c r="C36" s="6">
        <f>4*SIN(C34/2)^2</f>
        <v>2.28542944314145</v>
      </c>
      <c r="D36" s="6">
        <f>4*SIN(D34/2)^2</f>
        <v>3.64204946375648</v>
      </c>
      <c r="E36" s="6">
        <f>4*SIN(E34/2)^2</f>
        <v>3.80985018612801</v>
      </c>
      <c r="F36" s="5"/>
      <c r="G36" s="5"/>
      <c r="H36" s="5"/>
      <c r="I36" s="5"/>
      <c r="J36" s="5"/>
      <c r="K36" s="5"/>
      <c r="L36" s="5"/>
      <c r="Q36" s="28"/>
      <c r="R36" s="28"/>
      <c r="S36" s="27"/>
      <c r="T36" s="27"/>
    </row>
    <row r="37" spans="1:20">
      <c r="A37" s="16" t="s">
        <v>23</v>
      </c>
      <c r="B37" s="16">
        <f>A17^2</f>
        <v>4.84</v>
      </c>
      <c r="C37" s="16">
        <f>C17^2</f>
        <v>6.0516</v>
      </c>
      <c r="D37" s="16">
        <f>E17^2</f>
        <v>9.3636</v>
      </c>
      <c r="E37" s="16">
        <f>G17^2</f>
        <v>9.7969</v>
      </c>
      <c r="F37" s="5"/>
      <c r="G37" s="5"/>
      <c r="H37" s="5"/>
      <c r="I37" s="5"/>
      <c r="J37" s="5"/>
      <c r="K37" s="5"/>
      <c r="L37" s="5"/>
      <c r="Q37" s="28"/>
      <c r="R37" s="28"/>
      <c r="S37" s="27"/>
      <c r="T37" s="27"/>
    </row>
    <row r="38" spans="1:20">
      <c r="A38" s="6" t="s">
        <v>24</v>
      </c>
      <c r="B38" s="6" t="s">
        <v>25</v>
      </c>
      <c r="C38" s="6" t="s">
        <v>26</v>
      </c>
      <c r="D38" s="6" t="s">
        <v>10</v>
      </c>
      <c r="E38" s="6" t="s">
        <v>11</v>
      </c>
      <c r="F38" s="6" t="s">
        <v>27</v>
      </c>
      <c r="G38" s="6" t="s">
        <v>28</v>
      </c>
      <c r="H38" s="5"/>
      <c r="I38" s="5"/>
      <c r="J38" s="5"/>
      <c r="K38" s="5"/>
      <c r="L38" s="5"/>
      <c r="S38" s="27"/>
      <c r="T38" s="27"/>
    </row>
    <row r="39" spans="1:20">
      <c r="A39" s="6"/>
      <c r="B39" s="6">
        <f>INDEX(LINEST(B37:E37,B36:E36,1,1),1,1)</f>
        <v>2.476952618012</v>
      </c>
      <c r="C39" s="6">
        <f>INDEX(LINEST(B37:E37,B36:E36,1,1),1,2)</f>
        <v>0.355884221664076</v>
      </c>
      <c r="D39" s="6">
        <f>SQRT(C39)</f>
        <v>0.596560325251417</v>
      </c>
      <c r="E39" s="6">
        <f>SQRT(B39)</f>
        <v>1.57383373264522</v>
      </c>
      <c r="F39" s="10">
        <f>(D39-F8)/F8</f>
        <v>-0.153345541845395</v>
      </c>
      <c r="G39" s="10">
        <f>(E39-E8)/E8</f>
        <v>-0.124938304931407</v>
      </c>
      <c r="H39" s="5"/>
      <c r="I39" s="5"/>
      <c r="J39" s="5"/>
      <c r="M39" s="5"/>
      <c r="N39" s="31"/>
      <c r="O39" s="27"/>
      <c r="P39" s="27"/>
      <c r="Q39" s="27"/>
      <c r="S39" s="27"/>
      <c r="T39" s="27"/>
    </row>
    <row r="40" spans="14:17">
      <c r="N40" s="18"/>
      <c r="O40" s="18"/>
      <c r="P40" s="32"/>
      <c r="Q40" s="32"/>
    </row>
    <row r="41" ht="17" spans="1:15">
      <c r="A41" s="5" t="s">
        <v>29</v>
      </c>
      <c r="B41" s="5"/>
      <c r="C41" s="5"/>
      <c r="D41" s="5"/>
      <c r="E41" s="5"/>
      <c r="F41" s="5"/>
      <c r="G41" s="5"/>
      <c r="H41" s="5"/>
      <c r="I41" s="5"/>
      <c r="J41" s="5"/>
      <c r="K41" s="5"/>
      <c r="N41" s="18"/>
      <c r="O41" s="18"/>
    </row>
    <row r="42" ht="17" spans="1:11">
      <c r="A42" s="17" t="s">
        <v>30</v>
      </c>
      <c r="B42" s="6" t="s">
        <v>4</v>
      </c>
      <c r="C42" s="12" t="s">
        <v>18</v>
      </c>
      <c r="D42" s="12" t="s">
        <v>31</v>
      </c>
      <c r="E42" s="17" t="s">
        <v>32</v>
      </c>
      <c r="F42" s="17"/>
      <c r="H42" s="5"/>
      <c r="I42" s="5"/>
      <c r="J42" s="5"/>
      <c r="K42" s="5"/>
    </row>
    <row r="43" spans="1:6">
      <c r="A43" s="17">
        <v>0.66</v>
      </c>
      <c r="B43" s="6">
        <v>1</v>
      </c>
      <c r="C43" s="6">
        <v>784</v>
      </c>
      <c r="D43" s="17">
        <f>LN(C43)</f>
        <v>6.66440902035041</v>
      </c>
      <c r="E43" s="6" t="s">
        <v>25</v>
      </c>
      <c r="F43" s="6" t="s">
        <v>26</v>
      </c>
    </row>
    <row r="44" spans="2:6">
      <c r="B44" s="6">
        <v>2</v>
      </c>
      <c r="C44" s="6">
        <v>616</v>
      </c>
      <c r="D44" s="17">
        <f t="shared" ref="D44:D52" si="1">LN(C44)</f>
        <v>6.42324696353352</v>
      </c>
      <c r="E44" s="6">
        <f>INDEX(LINEST(D43:D52,B43:B52,1,1),1,1)</f>
        <v>-0.206959959334043</v>
      </c>
      <c r="F44" s="6">
        <f>INDEX(LINEST(D43:D52,B43:B52,1,1),1,2)</f>
        <v>6.79818246296885</v>
      </c>
    </row>
    <row r="45" spans="2:4">
      <c r="B45" s="6">
        <v>3</v>
      </c>
      <c r="C45" s="6">
        <v>524</v>
      </c>
      <c r="D45" s="17">
        <f t="shared" si="1"/>
        <v>6.26149168432104</v>
      </c>
    </row>
    <row r="46" spans="2:4">
      <c r="B46" s="6">
        <v>4</v>
      </c>
      <c r="C46" s="6">
        <v>324</v>
      </c>
      <c r="D46" s="17">
        <f t="shared" si="1"/>
        <v>5.78074351579233</v>
      </c>
    </row>
    <row r="47" spans="2:4">
      <c r="B47" s="6">
        <v>5</v>
      </c>
      <c r="C47" s="6">
        <v>296</v>
      </c>
      <c r="D47" s="17">
        <f t="shared" si="1"/>
        <v>5.69035945432406</v>
      </c>
    </row>
    <row r="48" spans="2:4">
      <c r="B48" s="6">
        <v>6</v>
      </c>
      <c r="C48" s="6">
        <v>244</v>
      </c>
      <c r="D48" s="17">
        <f t="shared" si="1"/>
        <v>5.4971682252932</v>
      </c>
    </row>
    <row r="49" spans="2:4">
      <c r="B49" s="6">
        <v>7</v>
      </c>
      <c r="C49" s="6">
        <v>200</v>
      </c>
      <c r="D49" s="17">
        <f t="shared" si="1"/>
        <v>5.29831736654804</v>
      </c>
    </row>
    <row r="50" spans="2:4">
      <c r="B50" s="6">
        <v>8</v>
      </c>
      <c r="C50" s="6">
        <v>184</v>
      </c>
      <c r="D50" s="17">
        <f t="shared" si="1"/>
        <v>5.21493575760899</v>
      </c>
    </row>
    <row r="51" spans="2:4">
      <c r="B51" s="6">
        <v>9</v>
      </c>
      <c r="C51" s="6">
        <v>168</v>
      </c>
      <c r="D51" s="17">
        <f t="shared" si="1"/>
        <v>5.12396397940326</v>
      </c>
    </row>
    <row r="52" spans="2:4">
      <c r="B52" s="6">
        <v>10</v>
      </c>
      <c r="C52" s="6">
        <v>104</v>
      </c>
      <c r="D52" s="17">
        <f t="shared" si="1"/>
        <v>4.64439089914137</v>
      </c>
    </row>
  </sheetData>
  <mergeCells count="15">
    <mergeCell ref="J1:K1"/>
    <mergeCell ref="J2:K2"/>
    <mergeCell ref="A4:N4"/>
    <mergeCell ref="A10:K10"/>
    <mergeCell ref="A15:H15"/>
    <mergeCell ref="A16:H16"/>
    <mergeCell ref="A17:B17"/>
    <mergeCell ref="C17:D17"/>
    <mergeCell ref="E17:F17"/>
    <mergeCell ref="G17:H17"/>
    <mergeCell ref="A33:E33"/>
    <mergeCell ref="A41:K41"/>
    <mergeCell ref="E42:F42"/>
    <mergeCell ref="A38:A39"/>
    <mergeCell ref="A1:I2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334E55B0-647D-440b-865C-3EC943EB4CBC-1">
      <extobjdata type="334E55B0-647D-440b-865C-3EC943EB4CBC" data="ewoJIkltZ1NldHRpbmdKc29uIiA6ICJ7XCJkcGlcIjpcIjYwMFwiLFwiZm9ybWF0XCI6XCJQTkdcIixcInRyYW5zcGFyZW50XCI6dHJ1ZSxcImF1dG9cIjpmYWxzZX0iLAoJIkxhdGV4IiA6ICJYRnNnWmw5d1BWeGtabkpoWTNzeGZYc3lYSEJwZlZ4emNYSjBlMXhrWm5KaFkzdExmWHR0ZlgwZ1hGMD0iLAoJIkxhdGV4SW1nQmFzZTY0IiA6ICJpVkJPUncwS0dnb0FBQUFOU1VoRVVnQUFBZDRBQUFESUJBTUFBQUMwU0ozQ0FBQUFNRkJNVkVYLy8vOEFBQUFBQUFBQUFBQUFBQUFBQUFBQUFBQUFBQUFBQUFBQUFBQUFBQUFBQUFBQUFBQUFBQUFBQUFBQUFBQXYzYUI3QUFBQUQzUlNUbE1BRUdhNzNYYnZpYXN5Vk0xRW1TSTd3cXhRQUFBQUNYQklXWE1BQUE3RUFBQU94QUdWS3c0YkFBQVNtMGxFUVZSNEFlMWRiWWdrUnhudXVkMjkvYnlkSllZVERNbXNpajlFNG16OElGSFJXZlU0SW43TS9vcjRhemJoWEJWTTVoRC95VEdMUkFtS3pnb1NmeWpNYWlBL0ZKa1ZJZ1JPbllWQUVCRm1JYWdKY3N6Z1J3ajRZemE1emViMGNsYytiM1hYUjNmWDlIWlAxM2JQaVBWanA3cTZxdDczNmZwNDM2ZXF1dGR4SmpvVVdjSXcwV2lkK1hwQ3VHeXk4YzRsaFR2aGVCTjM1d25IMjJJN2s5MUJFMnBmbS9EMlNnalhhZDVNV21LeTg5ZmZtR3o5RTJxL3pONU1XR0t5czU5aGg1TU5JS0gyNTloZXdoS1RuWDJhSFV3MmdJVGFsOWh1d2hLVG5iM05WaVliUUVMdEcwY0pDMHg0OXM2TkNRZVFVSDMyV3NJQ2s1MTlpZDJlYkFBSnRaOWxtd2xMVEhiMktiWTkyUUFTYWw5a0d3bExUSGIyLzdQOXlXNi9rN1J2WHZmbktGVFoxb1ZQWDczNnpNVXRkc3U3TmNPT0wxMUF5djlDMXcreS9TVnR0Vkk4aWtXUmxqdXplUEl4Zitza3ZncXovYysvK0JFTzcrWURmM212VjkzU3QzbkswYmZ5OXJTWDJIOFNJL1FYTUxMOUtjQjczWWV0aDVRUCsxTDgxV1J6VmVpbHhqdG5ZdnUwQXIvdGcxQm03UHUraER3dUNnK3gxSGluMmVXdzZ0UEF1KzlMcnJDUCthN3p1UGhiQldxbDdjOGxFOXN2b1dJZm9wbmNTY1V2WDZoQ3FmUjRqV3kvelppWW1sM1lqZXQ1ajkwZXNIN3BYK254OWt4c0g1Vy9ycmZ2SEZ2VkwvT0kvL25DYjkvdHdDNm03YzhkNFZQb0lOQjE5RFhwNWVybjlMdjV4UzNnTlEzTUF2ck9vWWFxUFM0cklPbnhHdG4rQXZEdUtieXorZmRtVDVuMGVJMXMveHp3S2l0VjZIeEZZYzgzbGg2dmtlMzd6ZS96dWMvTjhpR254MXMwOWRVUzJsZkttTkdhV2libUZFbVAxOGoydTR5cExlSG1WM01DWnhDYkhxOXhiNy9CbU53Uy9zZFIzeUE0cDZUMGVDdCtQOHJGMFZIbWR5SEFHM0lDNm9sTmo3ZnU4NlBjYW5YejJ4dXJ4ZmpVZU1Oc0g1QnBoY016djNjZDcrVGJvbjdwcWZFYTJmNHM4THJtZDZsK24xOWd6bGVwOFJyWlBtcjEyRzlOVGxzNUEvWEVwOFpyWlB0RjRPVUMzakp1V3kycDhaWUN5eGdjcGpDLzgxVWZTeHFESms2TjE4ajJHNTc1TFFkWmYrNklVK00xc3YyT2EzNkpOYkIrN2hoMUJWTGpOYko5d0R4MG5PVU9jSS9aMFozVWVFM0xJNTc1ZmY0V05UQ0FqMUZJaTlmSTlsM3pDNUsvREx3Rzl5dEgvR254R3RrK0ttWDdoUXBJZm9VeDAycGVmb0RUNGwwMHNRRnVmcDhra2cvRFpMSlhrNHZYeVBiSi9KN2hEaVd0YzZ6bGh5NHNPVzM3dGt6MnBzSFlyU1pmNWowRHZMZkRVdk5MU1l2WHlQWTdRT21SZk1STXk5TzVBVTZMMThqMkFWSU02eDZpR01kakU5TGlOYkY5TXIvQ0NnMFEzeGdidEU3YS9aUmw5dTh3R01WK0hZZjJ2VGZEV1hKTFNkbStScmFQT3FVUm9yWk91MEZsOCtHa3hHdGsrOXo4Q2lXcjQwV1JVdUk5YTFwS0ovTXI0RHBsTkhCZlh1VWVTWW0zSkR1dWhxU2hMVDQ3MU5nSDJzMmNveW54R3RsK1J5MCtPdzVScEZkekJxbUpUNG5YeVBhQjhGQ0tHRE9LbEJKdjFlQTh6UVB2bnNSTEZPbFlYZVVkUzRlM1lMSTFNOEI3V2VIQzdHVTZ3S015WkJwTGgzZkpORFRKeGRoWElJZ2lhYzJ0YnVRU1M0Zlh5UFpwUnRhd0VFVXlPR0Zhaml5ajZmQWEyWDVMTjcvQUFyeUdVWjRsU0UxV09yeEd0bC9UelM5RTlRQjRSUk9aYXpRZFhpUGJyK2ptRitBR3dMdVJLMGhOT1BDbTJKK3RtU3dONFBrY0RJZ1lINHFFMlZOUVZlMHB4STJhMkQ0eG9uVzlBckpQS1o2cFhsWDZPQ2JURkpPSmllMkhUajRUSFQ0ZWt3RThYNEV5YngvMXNabllmcUdHR3RmMUd0dElZR053ZlBLdFYxNThmNTEwWVo5ODR0clhkQTNqeGtOcy81OVhudWp3R2gvNG5xandYdmZGQmZiZ255SnJ2ZU1EUng4ODVUNVE0cHA1ZjB5SGJDSVZwSnNodHQvUnF0emh4Y25iOE1JK1R6RC93UmkvcUU0d21mT2tUUzBkWDhKTFFqeGMyQm9KYjRqdDk5Z1czaks2K3N5RkxjSDRGOWd4dll0MFlhdCtGTlY4RlJ6U3U2TytuUmJTS1pjM3N2MVJaRTZSeC9tTGNUc0xFRUxTMXYzazBOMEVDVDBzVjJNYUg1ZEQwc00wNzZsbHFtRlpZcVdETWUvUzF0cElneXFXQkR1WlRHeC9sSnJoZ2EzUXVzQ1luVjBLUWpHeS9XQ21PTmN0MmlTdUJ0enVPQVd6eldOays2T28wQ1FmcjhuRW50TW9WV1JSWnRidlI0MHVrbTlCM0puR3NSMWRkb0tTUnJhZm9MeklDb1pCZThSL2lETFFJbStldjBhMlA0SkNzRVNISXhUTHZJaVI3WStnQmFibnRSR0taVjdFeVBaSDBLTG9XNzhkb1lLTWlsUXMrVU9EY1ZxZ2puaDJhVlpHOUdyTGJKeDJFSFhOZkhFVDIvZGxpSHZSODYxWHh5MlZlYjRRMng5Vmc0NGdqNk5Xa0UyNU9WdXphcW9sdEd5d2twUVEyeDlSTk5qUjJDeGZSa0VZNkx0aVVSbFB1SWNsbi9IWlg0clExUmJieHdtQWlYQ3ZiTEQ5MmJwWXpSdXpPYXNmYnVpcUJYcE9tOE1paENYa2wxSllEOG0yd3ZhWHJseTcxbVRzbzlldVhmdENTRUtPQ1ZPK0hUQ3VpRFcyMzJYajkzWHdkdmhNb0RXMlh4cy85Nm9RL01RVldualIxakd5WnR4WEhBby8rZU93MExmYjk4OFpsa3B0c1gwczFNWGtXZWZGekJiK1RiR25hM3BTR0dLaFpGdHNIKzlHeDlRV1dnd0xsbGV1cXdiR1pvdnRZL1ZLLy9KTTZMbXFoTG42TUxqc015cVhoUmp0V0s4RzY2bkU3SVhCY3NGcmJBMkdKLzlncG15dkI4QjdFQlJweThuSGVZRE5ZTjA1WDNlQWR6Mmd3N3d0Sng4dTFwaXQxczNjd3ZnTnV2VFcySDV4N0ZiclNnODN3M09LTmJiZk9xM1ZPblRLQkVIcnZwWGRXdGhtbkEyZklVTkx4UWxhelJRdEcrYitRSmJSTHVQb292SW9HUXZYblZaNGI5YkE5a2ZEMnpQWWRpVThSVXhoaVJOVGdzNi9TaThoQkUvU0dkaithSGhQYmJVdURrcVZSK0h0cmRKYldjRWpud2EyUHhyZWNWdXRXOEtoQlhycFlsYzlBWXJaWVB0VUQ5NXZHSy9WdWpuc1ZkTG42QzZUZGpJVTRqcUJzc1NRQ0tvZXI5VzZ3aXB2aE1DWmZHdHNmenczUSt0Qmg4TWEyOGZiRHV0RG1qNlVuQm4vcGNNei9sNW5qZTJmWmJHUGJXVEhmNTFhY0ZZcEJ1ZXZVR1BFVENqNURyOS8vZWdsbEZ0NC9QalhLK0h5WGN3aVE0Smwva3VId2Z6MHIydHJDeE0xNzB0b2Q5NnNZRjQ4VTcvNXVHblN6b3ovT2s0cCtCME5XMnlmZW81cXlzN0dBbnVqMEh6RWNkcGhBaXFmU2dZUldoZFhha0dnTGJhUFkxZktjMXRBSDJMc2h6Y2hhY0hVd0JrQTlVVFFJZjE5WFp3MWRhcmFVdUFVNWtSWWdtMFNWUFUvWDExMkJuRTZ0cjJoeVptMzlsVU4vZFRrWUkvYTE1MTdlZ0VIUnhPZVFaVGUrVnpUNUZoais2aFlyZFkxTmh5c1ZuNmN5Nm5GTjh1YVh0YWl3THVwVldhTjdhUGpxTlc2YXArKzVMalA1YlMxZEUxd1Z0R08vN3N3QnJZL21pWmdJdXVpWkFHblpPRmV1cGZsZ0lNak1tWDAyL0IvVm1KZ2E0c0xFLysyZ0xEOFJkcWxBUjJqME5ENnVadVM2ZCsybjZhV3cvc05vNmxUREt4c2w4U2g3MmErZUFmK2wxeDdYaXVNQmxJcjFRcHNobllGektvMUM2QkppeCtGVzY4M3FTMjJUNnQxUGlVYVl1RlhuOGQ4T2JLNW9KZlVkNlFvYTJ3Zkx3ZjcvZktPeDdNeFQyOUtjVGxFc011ak9Sd0wxb3hGSitDb2lYVVV6Tk1IT2NDVUl2RzgxVVFLcTdFdTc2U0xCTG90eE96eUNqRnY3NmVyV1pTKzQ3djFTOC8rVkZ6Ri9nWGVkWm5aR3R2SGFoMThTQlhRckN2OGFxRFJDSFY3aE5oelVCemhFMG1MVnZXV3NNYjJzVnEzb1d1eUtNNDJOT0p1Z3V1bERmRlhHSHYyaFE0QXc3WW5DajNkMGUzYUlpOXdyOXoyOUhRcHNsdHVyRzVudXBxdkg2Mml3dmNBOEgyZWlKZy9NQnpxZkprTnR2L0sxb0hqVEFlbTV5NXpEd0toM1hkaktoYVpyZTN0MDlld1FiSVRtVE40RXc2SFdpU3l3UFl4TTZFcEI4Szk4TVExUEx4blJUc0gxVWgyUGMrOGYyUkMwKzFqaWNvV1VVSVdDQmdSbVo0Z0FnY0dDeHRsYlJLa3doMFBaOE0valNXbzE1ZjEvSEhmdTI0bi9ZWUFiU0dKd2piWVBpbEEzNWZkOVJSeWZ5Q0V4dk1aUm1zNjZVTlRjdXZRVnhST3FoeVdRcDVabWJFd21UVDRpcWRnUTU1MGREditrbmZadDdod2ttcEQ3ODhybndYckNJR2hNN1NVZTRPMmtEREI4R0NEN1FQdmJXY21RSEx4VUg5OFk4WDV1eVZqTktWTi9qMC80ZkdRRFAraEI3VHUzYmJCOXN2c3FJOVhBbFo5RWhmWmNhR0N4ZWZyZlYveXFCZEZ6VGR2UWY5RXRkYlZGcElOdGw4NmduM29hUW9ScUNLNzRTelorekpGbTkzY0VNK0tDSjY4RUlsUnYwMjFoV1NEN1Mrd0R6bDNCNGRwMThMRXIySG9hWDJZQ042ZWR1L0VhRTJkV2JIQzlwOW1SNW9INDRwdjJDWDVGV0JjOVlEUmZIdDRJa2d0UTB0dElkbGgrKytzZnJhdjFVL1Jqb1dKWDZ1eUE0eHIzald0b0t1VlVDM1RzR2lSRzB5NmE0L3RCMlVwRXhDOE05STE0UlY5bU96TDdTUzFxQzJraFdRZEk3NFF5WDdqRjRuTWlTbEhrbmJDaSsyYStFR2RXWm1WRHkxKzZWZzVKZnVObGZ2a1RGMWczUGV5SmU3UFZPQXlMMnlON1FjMW5oYnNOM2hqeEdzMGtUeEtubmkrb2cranVvTWhrdTAvdGZYYkhhN2UyLzVhUC9xbXAraTlGNDhmUFBrclcvZlUyTkVQVmtiRVppejJvL3Y3SXAzczBhWjNzZnlOT3E2MGNMUXZzbW0vdUgvSUw2UFkvam0yQlo4QjRXN3NrSHVQRi85RG1sVlB0dlkwUVFTMzFUWHhLYVBrYnh5NGRSUm9YUHZEcHFIMmloandqWWgvbWRIN0ZIWkMxaHg0eG8vdU9FdDFiZzdLN0tVVjUybU5QaHNxUjlMMDhhV3JGK3VLWkp0empacmFBc0JkdC9ETGZxeDA1VGFrdis2R09MTlNDWGlCV3JZRmZLanVMQTJhSmg4NEE2S3o1N2dmaCtIZ1BWNHRlNFpSYU84ZEpDRHVId3lYRFpwZ3RuT0JSamg5MDFpT3dVaHhwbTcycVFhd3pyNVQrUjJ2ckpMTS9QRXlGdjlneEhybkZsdEFmdUhxTTR5K2ROWTU1dDg3KzQ1SlVNa2JYRkZzdjczT0QxdXVkdENsRVdEMERxYThIdHEyczBURDYwMytoOHp2T2k5V3FMUDM5Ykdrd0hmQUZpUE9idEtJWDBHUktMYmYyZUNOK3FLSEVidjM2ejBYdXRNUy9ZbEx6Zm9QVFlZN1hPaWkrL0xPRkY5OUxFYTRJT0xNeXB6MFdVSktMOU1Eb1pXZlBmY1dTUE5yWW5JYkJKWmVRNFZQTmFFc1RYSE5iWXZpbXlTdmRUaGNxdGhDaW1EN00xUVg5WU8rV3czWmJPRzB0bVRxY0JHbmRnZWQyR3VsWlc0eThKK0tPTkx5NW5DUjRzeEtCTnZud3dFTktVWUZUWVViWG8zdFBOc1hmWk9QVjh5bVhuL3I4UzdZWEJ1T2x6N2tUSThqZ3UwWHFURUJqTmVGS0h4UTBaM3BJQjFTY2dwZGNlekg2WHI5clg2WlZLbnl2ME9VNnJpZHMrbE5Sb1pjM1UwazlzVE13S2RxR0NnM3hIN3RWUlN3K0Z1b012SDV5K1l1cjNmZUpSSnNOVUlLZ0pEMkVXeS9RWStyS3JvT2JaZElueFhKdzU5VGhGQXJ0K0FTL01xcjZCNzNkNVozdGlYaGNobWxvS1BDWFlwaSs4LzE2YjVhcGlrcHAwcFBOdForbW9tTjBQcjlXVDZjWnlSZE5Fa2Y4RUYvRXR1SFplZFRQZFdBWWJQcjFhUW5lMG1aL1VEMldrQllsNXZmT2UyTVJpQURMc25RMEpqY0M5L1NVa0E2RDhWbFE4M0plcks0bmRWdnkzT0VOWGs5M2liVHduQnFkMVNVS09RTzNBa2FwTU1EeHF4OElCMDFQZU5oclEwdmRLcDNsdXRobGQwMktXa2JFR0VWYUlsZ0ZXdml1K0ZiV2twSkxJTWdUVHVraHNHd29lWEtNbnBlK2dOUzZvTGJKdDFJRTBuZXd6Ykc1SW9zWm9wZ1Z0djMwbEdBSm5RZUdzcEtpYVNNZm1HTWRvT2lwdHdXcjBYaXhSUUxqaEhGOXFuYW52SXI0SUhLSlY5WXdLRFFqSzRYeGFhM0pxL2t0a2t2RWk5TUtQU3Z3Q1pGQmMzOFlzQ3ZlMW5oaktyakVGSEY3ZCtyeUUxdlZYZkRCVnFKeHRza1V4TWVES29heEhRN1cxVG1GMlBmYytSOHVUTzRPT2NkSUhlY0pYVUtxKzU2MHllOE5GQkdJMFd4ZmRKZXQ3TXRtdC9jZ09sNTNZdG0vTk1RbnFSVGxJUHJqTmZaVHBoVG9QLzFLTFpQU0hRN1cxTVVFRVh6bVo3UFNFL1NHV3lLUjczb3VVUnFhaFYzZkwvb24yd0tVM1JVQU52ZkUvY3Jha21qNTBML2ZmVGNMZ3BhL0cycmt5QnRxVmpMTmI4WWU1R05RQ3NYTDhzdWFsYXE1RE8vN2dJZmN0WmRFbEhkTVpjNnRkUWw5ZlNkeG9FUTAzUjlIK0RkRmttbVgvUlYxb2gwT2JuTHZPK1Z4WnlzRVg5YW9GMVc3MWFaNmorRnRKWkd5anFpTVVXN0JrOXZCdVZqTGtJSXB2cXZHOHBsaHZrVmN6S2VGRTBXczdLOS9ZVk83V3E1dmlickxrZy9DTWFDOXpQZ1BwUzNEUkZhampxSnhXb3VNOHp2cGxlTDV6MVBTK1prcVAwMGt1N1VIdkNNZEF6UGV2TUs4RVlyVkFkZXZuRXdYRGZOWmNiMHR1MWxITGlXaWE5L0RDOXIvMDdua1ovejhMTjN2T3RLUi9iTXN1QkxtckpHMlJYZ2pYNGl1c3ZjVXVhMzYvYnl6cXF4MmxOTEpFYW5ndXRqUUZoVnVQVlZaVUNNT3RSUU9MTEgwL3RTMHFvamQ5K3Jwc3NyWHNwNnVtb3FzSWlKdm8wMjhYU3NuT0J3b0ptMCtkMzBTR0N5MWtXNlpuNWIzQnpSN2xLV2dRaXNGc1JJUkt2dnVXbzBsTU5yMUt1STBwZU5kMFFpY2h5SWVGMCtVU3lOME1QdHJZbGIyZnkyTmJDSWlwRTRrT09zcTdXT1NTWGFoZGszM1pCcExaVUJzN2t3ditqbXNJT3owcE9WMlU4MzBvRzZXaERHc1N4dGF2R0VSUmR5T0ZZaWRVUmRJZ09zdFJ6S21DSjI1aXNQUnhhMWY3T3FnVVgwMEpQUWxUWUdlUGFqeE9yN0JlWjhYVVZ6NFY0ZHlFeDM0WFRERGZFa1pHbytrZGxMRzU3Z1F1VTNrU29Bd2dsc2YzYnJzcXpob1VkbDFIR2Vxbjk1WDd1Y2tLaTJJRFVoR3FkVHN5TTk0blQxVEVycEJ0dWNGRld0Nk5tV0hyR1Y2c2Era2xKNEtYZnNkVTZqNE56OWFVcHJaZjhMYkE4RnVCTGRRYjhBQUFBQVNVVk9SSzVDWUlJPSIKfQo="/>
    </extobj>
    <extobj name="334E55B0-647D-440b-865C-3EC943EB4CBC-2">
      <extobjdata type="334E55B0-647D-440b-865C-3EC943EB4CBC" data="ewoJIkltZ1NldHRpbmdKc29uIiA6ICJ7XCJkcGlcIjpcIjYwMFwiLFwiZm9ybWF0XCI6XCJQTkdcIixcInRyYW5zcGFyZW50XCI6dHJ1ZSxcImF1dG9cIjpmYWxzZX0iLAoJIkxhdGV4IiA6ICJYRnNnWmw5elBWeGtabkpoWTNzeGZYc3lYSEJwZlZ4emNYSjBlMXhrWm5KaFkzdG5mWHRNZlgwZ1hGMD0iLAoJIkxhdGV4SW1nQmFzZTY0IiA6ICJpVkJPUncwS0dnb0FBQUFOU1VoRVVnQUFBY2NBQUFESUJBTUFBQUJ2OHpmZ0FBQUFNRkJNVkVYLy8vOEFBQUFBQUFBQUFBQUFBQUFBQUFBQUFBQUFBQUFBQUFBQUFBQUFBQUFBQUFBQUFBQUFBQUFBQUFBQUFBQXYzYUI3QUFBQUQzUlNUbE1BRUdhNzNYYnZpYXN5Vk0xRW1TSTd3cXhRQUFBQUNYQklXWE1BQUE3RUFBQU94QUdWS3c0YkFBQVF0VWxFUVZSNEFlVmRYWWdzUnhYdXVmdS9PN3V6SkRjMzhTSE1rb0NLRDg0S2lVUkNtRkZqWHFLWmZST2Y5aXJoQmhXY2hhQVhINUladUNBWXVjeUNrQmVSV1JHU29BKzdrbmdKQnB5UlBBZ1NuYXNJQ2VneWcwSWkrTEJyN2pnbWQwM0tjNnE3cXF1NmE2cTZwN3BuZXRaKzJLNnVPblhxbks2ZmM3NVQxYk9PTThzWGlYU2R6cktLenZPUmRDU3pyV1R6LzBISmFEck9kayt1a1BkbmVyWkZFbjVodHZzb2tvN09Nam1LUmpqTFZJdGtiNWJGanliN0NlbEVJNXhscWhLWlpla2p5dDQ3aTBnNHkyVFZEMlpaK21peTU4anRhSVN6VExWSy9qWEw0a2VUZllsVW9oRk9qV3JsU3QrMjdUWFNzR1dSY3YwdU9iQnRvVUMyYkZta1cvOWVZcTlrbC9UVEZkS1MrMTIxQkpTc0R5MmxTTFg2eHYwSUJBOXMyeWkvWjhzaHRmcXJ4dys0V05kYVNmTHYxSVMwWmJ3T0tnNmZiZHYzWkpZaDgvcVRqLzlwMzBsQXlleEQ1Z1NVWENiYnRxTXE1Zm9KS0psOXlKeUFrdG1IekFrb21YM0luSUNTemN4RDVnU1VyUDRuNVhYRG1yMjlrak1BbWUyVm5BSEliSy9rZXVZaGN3SWV6eHE1YVQxcFVtWmczNU9qSVBNN040WVBwaXg4VlBiMlNvNkF6SzhUY29WOHczSHkrMUZGU1kvT1hrazFaUDRuR1J3NGQ1T3RqZHF0OUlTUHl0bGVTU1ZrdmtEb0hsRHI5aUloMCs5S2V5WEp1NG9YV2liL3hkejg4UEJjS0ttRXpITU1pcGNKeWNCbWtIVlBLaUZ6bVhWdmw1QU1lTGJXU3M0cElETjBwSWVqNXduSmdHZHJyZVFpMlFuTnlWM0NJckVRU0tLVE0wUXkwUXhySlJXUWVZWHcrQjBvZVRwUmZaU05XU3VwZ013d1J0azIxeHJKd3BrSmF5VVZrQmxHYThON293WFhYaXJmNytReXJaVlVRR2JZZXVoNEdzRHF5cEtUMHluVWtxMlN1ZkRDc2tESWdMVlR6NEtadElaYUNzZ01uaHcvUTlET2dwbTBWbElCbVE4RnM1RUpNMm10cEFJeU4zMnprUmYwWlNONENuZmJPVmtJNy93Ujd1ODRTNzYrVTlDTk4ybXJaQmd5USsveDdmVnNtRW5yNFJxR3pOQjdIRUlXTW1FbXJaVnNoM2FaY2QrVERaUnNtRWxySlJtbVltbzVEa0FRanE3cWhHejZKVk5MdFJtOEhVK0NGZkpoc0tLSXJySmhKbTE3VWdHWndSZTR6UlRQaHBtMFZWSUJtVUZKZHV3K0kyYlNWa2tGWkliaHlvWXdMTFFNYzdHK25jcmRjazZlY0d2QnBZZUZoK0ZrMFBlSTUwOHhZYW1rQWpJTFhrNHJHMmJTZHJncUlETk1STmFUNVV5Z1NjZFd5Wm9pRnNmbjVBV1NEVE9KU202TlAxc1VrTmx4NnN5RUFPYmk2SG44TmhLb1dTV0trR0prdmdySTdEaEY0cnA2cTlDUkhEMUhacGtHSVFoeWMzeStDc2pzT0RCS041Rmw2VDNCTFJpL0RmdWFQd1FsMzZVaWpjVnJYdm1HbWpSK2ZnOTVjZnBtTW5mMStOcW5RVWVZT0E5ZGYzTnJMQ1dMWWNnTWZOYkpyWDNueCtRSlFKTVZQZHM3SGhnOE9QNHIxdk9tcFRtcUlQdXpIYUZHbUtTckJoa3ZrR0dWZk00Qk5Ia3pYRWZJZ2JqZVkrbnVsZVRJbFVkZmM2OVhIcXVOcDJRWU1yc3F2RlFkUE9jNGdDWVBCSlhDeVRLczdIZlVHdUdDVE9XRUliTW9YdDFnSnVmUWsvOTVPSEFyOHNoQU9neVpSYUhhQmpQWmc5MEVjQUpEc1FXUngvVFRDc2dzQ21Vd2s3RDVkWUJET2dNbkowU3BnK2tGY2ptWUpUeURFOHZSczVETms3RDRianJsak9CcUxsVW9vWURNQWcyTVJDMmFiT0ZvQm84ckE3dTBndFNocEFJeUN6UW1NOWxFcDYvcGIvTUpWYk9VVkVCbVFid1RnMXRNUi9QRmpMaTNndHlCcEFJeU82OFBkanlxbnQ2Q3dKVEZNTW52TmdOTXMvYW9nTXpneEhqZisyd1lsaFNZc3FkWlUwZ2xqd0l5dDNobzJUUWxvWHc4TjBzbFNYcDVLc2k4eTVXRVZGL1hkaUVqQVNDZGpGQzJxaGh2WlRaY0FUTHJiUU9zU3dlR0JySlF2SzRJT0lKSnFGRFpTbVM0cnhXeVpPaHBiZVhKRmFvZ2M0bmNvc3ZsbllSOFNpOUp6OS84MGhOT3Q3U29HRzlyNUtuZk9FN3Vwd1JQTFd1dmpHd0dhV1dFUWlWa3JzTlhtWThTUW41bHFtMXczMDNWSjFWZVZ3WWNYM3o0TWZMa0l6OHhDUUVZUkhVYTJGUnQ0dVY2eUd3UUIySjZiUFBMUURuZFlxdXV5TWI1U2VNTE5FQm1UZjJsR2t4YTkrSTc3eHJ5YVJicEliTk9NdGpTNDVlT0xnTmxjL3pBWjF4aDhzOGNINFBYOE1qeDhmRlg0dGFkTUgzQlpoY0ZnenQ2ajJqQzJveG9UZytaUjFUaTJidXo0ZkNvSURQWHdaaG9HdUtWak1GSDNoaDEvWUdScEhsdldzVVNxOUhpclRsL0llWnJGVXZzcEttZHgxc0JtYU8zQ2pzeGtYNHhCSUlrSTYvdDZNMk5TN2xod0l0NnZpQzhIbTZ5NnQ4YnFlT2d3MmpTdTZzZ2MvVFdJQmFrRGNwRzU1UXFwUW95UjI5d21XaWo3OUVaSlVpNUVlWTFiL1VybWVEMFRHQktoYVhXNVZ3TUY2b2djNWhxVkU0aGcyR3M4bVpJV2lWa0RsR055bWlsRThhQ2R4ZmpPcFdrVzFVRU9zS1FXY2RlNWdkSFE5SUpZOWtvZVVreC85cWhNenB4bE95bDQ5WFpLTmxUckJKaHlCeEh5WlRDV0JaS2d1VU9EamRIQVpuaktKbTlNQmFzOSt5Y0xwK3E0ME5tWkFHN1FWa0xZOVVWSW8wUG1WRkoyRVRJV0JnTFhudDRxM1RVVDM2Z0N1WXJlL3Qyc01rV0JuOHRLMkFQWjdncjVsZUJGQ3VqNE9RYnllTEozVCtEbGtHUjdDQXpmSExRa0RtK2RHUDRha2ZPd3FkSjRjbmM4QjVRTWlpQUhXUXVCczhUMU1ubnIxV0hCNmlYZEUwS1Q4N2RCbHdVQ2xyVkltRmVTV0Rob1J0NGF4ZkpIMkhKN1NrZzVvVHc1T0UyN0ZzRXZRRTd5T3pzeW9jbWN0WGIrQWFXbEpzcndydEpMWm1yYlRxZzVHVzVBVHZJRE1kM3BCKytYWFlIeXQvMUcvQ3lCSWsrcllQVmJvZHd2QjFraG9OWVVoU3NTN3NRRnBuOVJFV1B6cXg3NURpOTBERTVPOGdNUTBQNjFxSkpUMHFDaHhCZHJHUXBtMzNIT1F3SWhaOE1kQ3lhZ1VrdXJURTF1dSt6RW5ZNUxOcUlWZlVPb0Q3aEIxZFlWVHZJREp1VFloZ0w0cE03eVBqM1c0ejlOTzVndXdNaktReVo0OGdGbTVNVmtSN2U0ZlIzZnNBTEM2d0o3UkJrRm9VMnBRSFdORVFhV05qSTJWL0ZuQ21rMFJ2WWt0b2wxTEJKV1RFZUFOdEs3R0RPdy9WVURBNHBrS0p6MVJENTVzTUFVeXcycFZ1QmdRR2dCSzhuVFBWU0xjZHZTQ3BpQzNhUUdjTllJamZIK1NoVmNyZ3A1MDc0cVNvdmgvQ2RmY05HZ2w1b1MrdTM5R09qUFJ1bTFuV2JBY09taGN4clpFaS9xM25sMFN1MW9NL3JTdEpXQkQvK1ZnNzVqdFppeDJNQTQwdENIUzJkbDltaVk4LzdVMUUxRkJnWExzbEtOUnd1VTFXT2tKZjcrSTNoNDgvRkhmd2d0K1JzYWlIendqUFgybFRGczRldWYzdGZJUlBFVTQ2RTdCK2R1ZUlVazFJeVg2Yk5EN2FFUmlJa0MzQmlUaVF6UW1aczV2dGlEVEVOVHVxTy93d3EzNlJQeS9MaTVsUEVURzAweWRuMWgwR0FvZEJLQkI0WTV1a0xkRWJJREpOWTZucWhMbjU3S0g2dEI3dDREVnE4YlBoSVQrS2hlWGdldnZpRGIxWGJJSUk3UkRTMFloRWFzZ00vWThNWVVLeUdjSXRiK3g5WG9OZm1wY1VWM0o4dFdyZ1k4S3I4OW1LbFZyMVZEVDJZcjhlcENRTk1mTTBYVExNSERldXBvZ0h3S3NBZlBKRXd5RHhtNGJWTEFaZWJ0dmpiWWtlbXV6QmcrekVZWWVqMXlLYzNRbVo4S1FJOXJ3bWVQc3p0a2pUNTFnZjd0SHlGZkpYVFdTUnl0Vzk1dFZHSVdDeHJVczhZSVRQKzh0Q2VRdEpEcW1SWkhQcXdxK0pTSHJJZVVOU0xrYlhzSTkxbXpPOFd5MUpjM3dpWllaNzViUWtTMW1tejVFeklnbzQ5NjhEejYrVFhVdTY0RHkxdjhFUDk0Z2dwUnJIZWxieUJRM0YxVkZWQjlxcjhPbTRkTFFTV3JYeVZ2QXlXOVd1cUN2SHp5ajRjeC9Ha21qU2ptTUlrRnBZRkkyU0dZU24zbHNlM1JBWjlaMUhHV2JBVjhQU040Y3ZmSGRWMHpIekJxOFpRNm9jeHFoZWs3WkMyUHlUVVBIcWhvSkJMVjhSRnBpZThMblYxaTF4WWJYN0pxOWVrOGNlelJ5VndrbTN5UWlOa3JnWWNlbFp6bFh6R3VWZnR0RE1TeTdzMFJNc2pCdFNJTnJCdWg1WGxwVEFVeXhYdW84eWs0N3hBQm5JMFVxaVZTQklqTlh4L3R3NFBNYmhDZk0yM0NVYklqSkdFRVRQKy91cVgrakhhalUyS0RpaDNLRXZ3NEk4L0l5LzBCcllabFJFeW94ZTR4NmduZTBjbCtacDNDQS85R08wRCtTa2oxMEptSk1LV09veDZzbmR3OTMwN2dFcnV4MmkvTGF6R0xkUHJLUUx6R0x5VEpNV1p3cVB6TVllclV4Zm04NjZFTFJVaWRvVWhveWhPTmFzbmdGVVFPdGJMaHA3bnh0RUltWUc1dEtHVHFsWUI1aXRQUDh0enl0UlZkaC9mdVFFYWk5Y1hPUmxQRkFWdndBaVoyOEtRNFJ5bWtLajVQWU5IQXVSTE1SeUY3UkF6WkFadWZKV2FnbTZzU1hUcnZFai9CdWdidkJpWmY4ZFZ5MXVvakpCWll5WjloaE5Jb1NXNzdMWURxMFR3VWt3bzRYQ0VFVEpQMFV4S3J3NUgzeGJOd1Q1OTh2SFhxbWY0SzB2a20vajMxUU9KbHBNMTNHd2paSjZpbVpRRWg4WFNPMnB4aWR6NkpCU1ZqckM4dllWL2xSZThpOHR1UWRGazZBdEFxK1F4NGN3cVIvcnRRUWZiTHUvaFh6YnRNQjI0b0lZSFJ3OU5HblNuYUNZRnFkSGYzcUhQQzU1TFNudG5SU04rajY5VWRlNGJDaHpGWkgyS1psS1E0eEozOEU1Y2x6MVAxYnVnc0Iyc1ZvbExib1RNN1d5WXlTYUhRdVVLMVdLZDlzNHlCeWxNTmY5K3dzY2dzejErV1NBRnc4UVB0QVRLSnZjSWhteXdTWnZMZTc3MklyVWE4d3Jid2FRcWdPaGVGWU1HR1RHVEZ3bjVyQ3Y4c3VjUnRLam5YdUNZbXFubTMvbmhpQ1ZTOFhOVnFZeVl5VEk1Y3p2U3lmVmRNZXVuZU85NktydDU4bDhVZlF1empKQTVHMllTNVAyRnJJRlRPOEtNWFk3RUFzWHdpSU93Z2RsR3lJd0QyM3VIU0QrbDY5Q1BnbmdTNU4xb1JmUDkwUkpoY0txQ3hVYkkzT1ZMbE1jdHQrVWxKbmdEUjY0UmFHN2RkV0txSHdieXhjZWF0MllhSVhPZEd4dXYrcHptM1lrdEpKbCtPNHhvQzNUaHpHbFgvcVpuL2R3ampScUIya0V6MmFJVFhsTWorU0k0VnJvVjVIcEl6V1JlaXdKM3ZYQzBFVExEdUphTlRLOFJiQy8xNTRzS1kxNm1CbEx4N3hRRWFWcHVRTk1JbVhHRnFnajF3Q1B1U0krVGVHaUg5d0c5M3kxYjEvWWtMSnJvOVJraE05cWFtNklpT21kUnBFc3dQVWZZVHF6UGRNblZiazZySkpxL3Z1TXMrMEZtbjRHWVFyb0RNVVBuUjRsMENhWjdua01uL3NMaG9odlVudy9NSmJsVjNBNDV3Rk1OZTNKKzhBbDZYRGFUcllrdnJrdk1vWU9wd2kxMnlSVzhRSFRpZUljampKQzV4Zkc0cDc2SEFZSXZJOFhuRW5Qb25BMGZWN1hkcGFGQU5CNFBmZzZJSFc2RXpMdCtISkRxa1JkUEpxV29tYzk2MVhmb1Zxblp3Q0x3RGloRlVUNUE1OWR5VStBTm5NSVdLcThXTFBlZXl4eGR1eG56L29nWlVTUHA3SzR2NHRJSGpQbXk1K1lWL2EwU1ZpVGVRWG9Zem0wTkhLUFUwT0dTbWR6VmdGU1JmV0xwRldGcFhPUG5IbGtQbmhEL0ZTaWFyTlB0RUlXVmxXZ3grbGNSY3ZLbUNnSnRNc20zaGJkYTVCT3c3aTA0UlgyUXJZc3hFK011TXdab2J3clNYdExhSllFd3FXU3UydkJaN2ZKQlZTT1hhVFlvMmZITFF5a29Ic0FQbDFkQ0JWSUdndXNEUHdmaTh3My9hUktwdGVFbmZrYXYrKzc3OGwvNEc0YlFuU3NIV0RpeEQ0SVMwY01SYzFvU3FCSXdrOC9yWDF5d2pRU2V5L0NXL1F2c0FiMUErQU9XdUV3VDZqKzRIZEl4UW1ZWTFNSVhnbmNMbTJkcXJrbm5vcFRDMWZENGcxaWJOQWtqVGVjTjBNTVJSc2pjRk0za1FpMklMWlBXS2NTdkxtZ0l5UjJQQUNJK2JncGNhMjVXUXBXcE9TWGJKc2g4RnpCbXkvYkcvZGlnN3IwcFdySE1RcjlNdkRvdVAvQmt2Q0FkUmlwMWJVRGwwL0o3b3lseUgzdnJCOWpBOFBxYlY2OWVmZXNWdDdISzZBb3BsQ0E4RUsrKzJ3YU13bE92TmVFSWpLcjlOaHlPcUdtaWxvSHA0TFhGQm95S1kvSjV1RHFLbDljQzlCK1RvNmQxWHAwZVRERGQ2RnVIR1JpNnVLK2N2RUp4T0g3bkM0ejZ6ck1PUzZydWg2Z0I2M1VWd1huSU8wRWx0OCtESmhvZGNIdWFEMjBOM1V3WG9jZW1kZnhtV2p0UGVQUzlYZVI1SHJRWm9RTUdHN1ZnYkVTOTJjb0dKVTJRZWJZVVVrbGJEVzRBcUlobVBhOFhpR3pNdWo1SytVdHlaRU5KTS9PWkxUMnFubm45cUFJRkJxL1BoenBxTFFESDlOVWw1eWgzaWU1cm5TT0ZWS3FzUWt6eTNGKzVpUWVLcC9GS3IrMVp0Zm8vWlZ5L3VZU084WUlBQUFBQVNVVk9SSzVDWUlJPSIKfQo="/>
    </extobj>
    <extobj name="334E55B0-647D-440b-865C-3EC943EB4CBC-3">
      <extobjdata type="334E55B0-647D-440b-865C-3EC943EB4CBC" data="ewoJIkltZ1NldHRpbmdKc29uIiA6ICJ7XCJkcGlcIjpcIjYwMFwiLFwiZm9ybWF0XCI6XCJQTkdcIixcInRyYW5zcGFyZW50XCI6dHJ1ZSxcImF1dG9cIjpmYWxzZX0iLAoJIkxhdGV4IiA6ICJYRnNnV1QxY2IyMWxaMkZlTWoxY2IyMWxaMkZmY0Y0eUt6UmNiMjFsWjJGZmMxNHlYSE5wYmw0eVhHeGxablFvWEdSbWNtRmplMnQ5ZXpKOVhISnBaMmgwS1QxY2IyMWxaMkZmYzE0eVhHTmtiM1FnV0N0Y2IyMWxaMkZmY0Y0eUlGeGQiLAoJIkxhdGV4SW1nQmFzZTY0IiA6ICJpVkJPUncwS0dnb0FBQUFOU1VoRVVnQUFCakFBQUFESEJBTUFBQUJGRGdkV0FBQUFNRkJNVkVYLy8vOEFBQUFBQUFBQUFBQUFBQUFBQUFBQUFBQUFBQUFBQUFBQUFBQUFBQUFBQUFBQUFBQUFBQUFBQUFBQUFBQXYzYUI3QUFBQUQzUlNUbE1BcSsvZHpVUXlWSWtRWnBtN0luWmVDS0I1QUFBQUNYQklXWE1BQUE3RUFBQU94QUdWS3c0YkFBQWdBRWxFUVZSNEFlMTlhWXdreVhWZXpreGYxVE05M1NJdEVCYlhxTllNWVI0d1dhUGRsUUNLcEtySlhVQVhyV29JRmlTWXBLdElpejlrL2VpaElNQ2cvbFRyc0dGaEtWZHJ4N29BaWRWYVVkQmhXOVVHU1VQU1VxZ1dTUmcyQ0trYXE4T0dSS3ZyancwSnNGSEQ3aUYzbDdPN29TOHlNL0tNRnhrUmxWWGRXUlA1b3pMenhZc1g3MzB2N2lQTDg5eTFTQWc4ZDY1alRmUE5PbHlPeHlHd0tBaXNzVmQwVEJteHNRNmI0M0VJTEFnQ1BiYWpZOGtTZTBtSHpmRTRCQllEZ1RYMlFNdVFXcE1kYVRFNkpvZkFJaUF3Wk4rdFo4YXo3S0VlbytOeUNGUWZnZXZzL0VEUGlvMEcyOUxqZEZ3T2djb2pNR1J2VDl0USsranYvZVFYRzdKZTA1NXJNdEpRdWJmRlJlQW1ZNTIwZFhYR0wxbmJzTXpZZnByWHZUa0VGaFNCTG5zeFkxbkRMeGlIR2FyLzJtVmZsNUVkelNHd2FBaWdFUmhuYlBvWC8rNTFLQm9uR2FyL3VzYllYUm5kMFJ3Q0M0YkFLZnVLeEtJR081TlFRUnF4VitVQmp1b1FXQ1FFYWcxMlIySlBRMXBjd1BpczloU1dSS29qT1FTcWdzQ04zTkNiYTE1ajFGaGloYkhqcXRqbTlIUUlXQ1BRazVhQVZjYStSb2djdUgwaEJES092RUFJWU9ndG01YTl6dGcyWVNXYW1GMGl5SkVkQW91Q0FJWU1NbE91MFIybURjYmVLb3ZpYUE2QkJVS2d4YjRxczZhZm44T04yQVo2ZTlRamZ2ZmdFS2djQWxqMWx2V2t2SzUwU0I2WWg3N1VZZVVNZFFvN0JFd1FPR1ZuQnpMK0lXTXlzay9EQks5YnlpRFJjUUVMZ1VCTE9pZmxlVTFWZDJtZ2VYeGpJUkJ5Ump5S0NLQW50U096RzhzWXI4bm9BUTBqODBNNjFJVTRCQ3FQd0NteEkwcXhqQUdiTWNYN2N1Vk5kd1k0QkdnRVdzUmlIWll4N3RPeHNGOUt0cjFLRWNFRk9RU3FoQUFhaG0ycHZvcGxETTZQaHNhdDhVbUJjOFNGUU9BcU5Wam9xODhqb1VHNXN4QUFPQ01jQWpJRWV0VGU4cmE2U2NDRXJUdXVKQVBVMFJZQ0FYb0xiVSt4ak1GTm4xQWxhaUZ3Y1VZODRnaGNvWVlZWGt1c1ZOUSsxZmpta3p4TTZJUHQ1Nm1PNGhCWUNBVDJxQ0VHbXBMd2s0TkRkanQzSWh5MlkvM0RUZGd1UkI1d1JrZ1FHRkVkSWl4VUJGc0x2Ly9zZDd3MTJlRnY4b0NmSkJsSGNnaFVDZ0djeFNPV3QvSEZBMzhaWXcxZjVLejlqT3pFSGdZaGtoNVdwY3gzeWpvRTVBaGdsK3kyUEdRcDNDbFMvOGVlOXhIcFdoL21jNC9rY1IzVklWQnhCRERFR010TkNKY3hidkF2ZHpha3d3bXNaTGhCaGh3OFI2MDZBblZ5VGpaY3hxZ2ZlOTQ2azdZck9NYm5QdTljOVF6ZzlKY2lvTWpiR0VHZ3JiakMveHNBd3czcFVhYVJ6eUlWN0lnT2dTb2pnTjRROVNHUWxuOFFmTGdEODNpTElSdG1vMUVaVjlsNnA3dERnRUJnazk3dzVQZVRyZ2YvRFRCaTN5WVRnRzJHMnpLNm96a0VLbzdBZ0t6enNZeUJ6endQMytrYnVQeWJVanV4eEpmOUZMU1V6eEVkQWhWRG9FbU9FakN1ZU5sYlUvK1pEQmJIOWY2ZXJHS29PSFVmZFFUUUxGRC8xSXBsakR1aXdTQmh3dWk3UXdhNkFJZEFWUkhBOHA3MGkxS3dCNk9Qby8vd0FQTlNxZ3M5c1NOVnVBdHpDRlFTZ1Q0OWVzYU0wKzlKNTJpVGhxTDBiQ2ZmM2JORFlDRVFRSTIvVHhqU1l4b2phK3haZDZOdkFrQkhyakFDTFhxTWdDRDJydjljWUp0aWpGSVEwd1U3QkM0dkFsajNKdjR5eWZOUUxuQzljbGV0ZllPYzFWTEhjNkVPZ1V1TUFLWmtxYzFPL0RUR0wvdzBDczVZcWYrUU91YWtqT1VDSFFJWGlzQUgzc2VlL0RjS0RiQnlUUTBSZ3RNWUg4WkNoWEppcWt0OHhWQ1JxQXVhSFFMTG4ybWNmOWZ1N09RSGtvdXkxVXpTTDlPMDUzaG5pTDJGenRtbjBtTVd2bDNoYVl3Mlk4SGFOMkhzNXB4Mm5sK0lMd2liS1hLWnJxUFNVTlBYMGJORkkvK3phcTVwUXd1ejFiUUp5T0tYYWRxZnNlLzQwRitnTjBSLzVHYkMyTEZNQzlDUTQvZHh3d0UvNWZjR1VYNW84WVJvQy9LRitNSlF6ekpkWjVoMHlMN1JQUDgvLy91SG1qUHUzUlpuS3p2dGxiSEtORzBsMlBpSHpMOUZwZG1pTVVSVDRUZkpRL20rV2lFUnU2V29wWFBCVXNMOVFueGhxSGVacmpOTVdyRHZuWGZ3Q0pjbzZ6TEJiWG5YeUZhV2tsWFJ5alR0aFZmOFBwU2l6c2RXSitsdWNxNWhMNXh1MnFQTERtZURkUG8vTkRoREdkZkYrTUpROHpKZFo1aDB5TDdSK0IvK0UxeEdWb1Yya3BPeGlyTlZrcnVrNTFKTmErMEVXcUh1UDVUcmgyTVcwdi9lNDl6QmFZeW9TMVg3ckZ3RVAvUjZsd2dxalh3aHZqRFV2bFRYR2FZZHNpK0ZHem94b1RqRDdtMXh0ckxUWGhtclROTlcrZms3Zm1GMSt1WGdLZnVMblZMaGw2T3lJWHdaSTVqSTNRekdHamNweHZvY2RrdGRpQy95a0NncFpicE9tUkFkMkJWdWhrOUMzOVBNdGlFYTJjcFd0Q0plbWFiZEVDc1VXTVVqUHBDRFRFOXRJVVN0RTB6a25nYnR6UkxGT0tCUE9pa01OUXE2R0Y4WXFlaDVaYnJPTUduQlBqb0tuK0N6c1NDV2ZkZklWbVVuQ1hsbG10Wm5id2sxRkwyaW5NSjdaRnZDVDNrSDlVODdHSVQzNytkaUI0UytZQ1RDU3lCZmpDOE1GUy9UZFlaSmgrdzFkcllmUFBvbkJ1eUVGTWJTeUZhRk1vd1pTalVOdVg0Y2FOQ2pXdFlKWGR0SDJBNkN5SU1kd2hyRkdpRVJ3NWg4SWI0dzFMSlUxeG1tSGJMSG44NkxhalU3UWNwWUd0bEtHZDhxc0ZUVFVOWHZCRm9nYjU5STlXblIweGVid2RBaStxVDU2RkFxd1IvQmlENGJ3VEUxK1VKOFlhaDFxYTR6VER0a1IrODNISDFqVW1WbS82aXJrYTNzMUZmRkt0VzBVeVlXNzdyVS8xd3djcjdLZy8yN3Zxb1RIKzBhT1pyRHJEazVzNld5MVNBTXV1d0U3R1FSTjVBMkc5WlNYV2VuSXNhUzRaSVMvaU9MR2hMYWlVN0VPaTNPVmdudWtoNUxOUTE5bkx1QlhzaE9IWm1HY0tZOEFNdzlzVHpSOVZlTDFzaFdnUzlrSE1pa2wwZTdFRjhZcWwrcTZ3elRGdXhOc2ZFTkxRYjFUU1RCYTMwdnpsYldvaFVSeXpSdFkvVHRZVW9Ub2l1RnJpaTVPQmY5TjBiZkx4aDl1bW1Ha0xBQUtneWJLdWhpZkdHb2NwbXVNMHhhc0gvNS9EQjRSQ3RPKzB0d1c5NkxzNVdsWUdXMDJaaEdmZWdmeXhqa056NmlGWTRsdjMzdWJaRjZOMmUra0hFeHZpQU5sZ2ZNeG5YeXRJcW85SWU2aTJLYWhGUFp5a1NHTVcrcHBvbTF1cXdXVjZQY253M2hPejNDeG5pWkgyVmFQYU43UzNWNmFpc25kbHJDaGZqQ1VPbFNYV2VZZHNpK09mTzZpaWRFWlNzN25UVmpsV2thMmJDZWlrVzh2RkxvcGQ0UHFSTjhCMlNpR01zTlpyK1FFZWwzSWI2SVV0ZDc4RjEzaFozZGZ2THBwNTk2L0ZaaUdMelM0TVNuSHAvNW45MU9pTDZ6bmdHYVhHUzIwb3h2eDFhbWFXZ1lqcVJhZE9tdUtNYmxJZzRBYUo1MXBBSjg0dDRNcDBBeXFacjVJc3ljVHlCejRoOCtjQW5DclprT2luelhiYkxvaWsrQzhUR2RmNG10R3huelNudHRoTnQ1U2hNb0UwUm1LeG16Z25hRDJKWWhqMUttYVFQcVhIY3ZiaFp5V3Z6VWQwU2tYMjQrK0x2b0pmK0FQR0JrV2w2Q05zWE1GNG5NR1RSNE1XR3NuYVE1bysrNjlXY2VhL2hsNEUxdlBJeEViSHdpb0gzdjNZZzBrd2MwOTlzekVad1NTbWFyRkZmeFM4L2sySUtPYVQ5K3ZsK2NLamd3a2ZoMk9XT3JsTkVCNW96SXVWeDV1dFpVTTE5RW1aTzlLOGlKNjZPZ3duN1RIMXByVUJ3eGNoMFdFM0pkVmV3bllPODRLUll5SGNjcE81dDVHb3BzWmFiOENqMEJKQkdrWVJxKzM2KzNzQVpuZENSSmdBUXZiY2xEVEtpcXVTMFRPY1c4ZEJHbjRpNzdWWFRjM2cxaGN0RjNUeWhabXZUWWRiMDh2aWcxYjlPVU13VmJTMHljVENHak1DcWRyUXFqcGhpdUdSVU1EZFBhZ0gwL2xRVHhNa3dNLzFJcy9KaVNsb1JVck55TGFqVWt4endWd2NJWFhkaVltTkxmUk90Mk1KVU9oWkZqMS9XUjluYWEvem9MRG8rbHFTVy9vY3JjTFZta1JCeVpyU1M4S2xMUHBHRG9tRFlFN0hkVUtZWmhOeGsxY3VZTDMzYzFKQlN3b0JhYzlkSjNxSUdGTDlEUGk2YlhJT1VhT3o4cE1HZks0SVRyMEpSbXErN1RhRXBqeW1SVTBTZmhYSU9LWitvd09sdVppVVl2Z0Z4THkwdlNNWTMzbCsvbm8rWW9BL0lySHp4SGQzTDh4Z1Jldm5hTlkxbEVzUEVGNXJHU3A5bG1uekVUcnVPRGpNem9xMFVkOTdLQWc0cXl6dFIvM1VERk02UFQyY3BNRG5vQitnVkR5N1FoWU44cFZtTGRYN2lXOHFGeUkzZUVTQ1BJaVNqelluKzduS0VzcW8wdmVIY3hNUlJyWlRKcVdhcEZjbEt1UTlwcGdLK1gwWFdOMGlJZUJtTHZLQkZlQ2xtUnJZVDg5VDhTVDZyN3hLUmdhSmwyQ3RRUFZVa0dZUVBhRnlpczVQYzVpd1hISEZEa0tINmIyWk9HTHlScEQ2RmQxSjVkMFZCVXo1K1NsSHhTeW5WMXBIMDN5VG1aUzRNeGgwUThSYllTQnUvcFRNUHlXbFc3eFZpbkQyS0xSSEZIUjBqakl5bnIxTWdiRXJBcW9LMVRJdUhjWTFPcjZjcEZNeVZvK0VJaThoVElid242VUFNeExYOEtnZGw3Mm5WdHBIMmNZRm1OTlVsUVMzNGN4UFZBeVpJVDRsVFpTckIxRXkyMW9PWHVTMTh4eUlTYXB2M29INmRxbzF5YVBtR2dHR3hpaWtZam84amxKcWtZN1d3bjMyZnpyT01MU2Nwb0ZzTXp1dnlEUzhjU2pneEp5NStaT05GcjJuV29lYUswT2N0ZUtmVlFsSmowWVoyOVIwb3ZsNmpLVmlLbGdVNTNaUEFlL1lKUnBtazNXZkNsb2Y5NEl0Uk4zRS9wUFlRSnJ1TEhZZHI5eFJHc09IUjhJUkhNUjhDaWJ6SFFhZHkxL0NsSmlKTXlydU1UMmEvRnJMWEdPK09YV1QxTmd2bmc2VHFFUmNvcHM1V0lyQU5ramYySWZzRW8wN1JKMkNRMFpRVmpMK1UyWVkvNUhlT25tUjJMaWJUUjhrWEVuWGhvUkNPcFZaM0pDay9IbndueHFjZU02M2dIT3RHZnVEYUg5ZWliWVcvdDJxc3B4VXArVVdZcmtaWU9rRGNlWW5aRXN4MHQwN1NiWXVTZG5od0pWZS9tZGl3SW04enVaY2xScHFybEM1bUVIbkpuME9kc2EzbEF4NSt5ZEVETHVhNkZ0T01xYVRUNzZzTVR3L3ZOKzRTT1paRFYyVXFrb0FQa1lGdS9ZSlJwMmlUOElOMktORXVVVmRPM1Uwc0ZBcGR5NzNxK2tLWFpSK2JjNFFFcjVJSk9LcHFPUDFNUjRwZWM2d1pJZTErRVgwL1BVQWx5cWZlYllxSnliNmRVdVdsaDZtd2xlRFdBckRWMnRRdEdtYWJkRkJNVWE5SkJOdXJTVWhyYzA3Z1hMMEFwL2E3bkMxbXkrQTVqME5ON1FXL2RTOE9mc21SQXk3dHVFMmx2Qys1SllyZ2hhR1hmbzNNemloT1hVNmRaa0syRWZBMGc4Y0V3N1lKUnBtbVRjRmR0clMzMVNWMXY2VndZU3Q3N3VRVmVrdFUyUU5NWE12SDhZdzBQRWJEUklQWVlaeUpwK0RNVFE3em1YY2NMcFRqaXRhcXhoaUlrMmQ1dmlsSE1MOHh5eWJVZ1d3bmxOWURzdmxXN1lKUnBHclpRM09KWHdqdENhZi9lU2xSbnFRRERGOVNMT3RNOWhsSlQ3SnErU01VUkwwM1lmK0I1OTBTbUVYVGlydUZQZVV5SjYvaHVHZEZZVDdVK0lrOHhSNTB3MytFTkpMdWJDeXlMVUpTdFJEckZRTllhZDdVTFJwbW05WUJQZUVtN1RFMjlYWWpDVVBLT2dpRWR3NUFSakFOMGZTRVZQQUFHWTYvVzFCejZGdnRUbWdyL01sMCtWL0lzR3JCdk5PNFE4Y29qUnljRWtlcEplV0l6a29xeWxXQXZCdklLS2czTnJsU1pwaVZsM1JmYUp1K0FieWY1YnZ1TUhhdzZhem0yNGhGUDF4ZlNKUGd5MngxdlNiY09MZmFuTkJYK3NkL29pbklsVi96UTU3K24rSnlFWENCSi9adElmTWl5OGVuLzVqOGxZSkpPUTVJU0pRRWIvejlML090M2R6Z3BhYWMwVzRsNHhVQzIzNW90R0ZhbUxYL2ljZmJrWnozdis0K1FkTzJqUC9ITVk0OXYrVXI4NVQvLzI4ODk5V1k4cm42NmNmdS9kM3dhZnZZaVA4bGJCcFJWblpWZ0lZNis4OFZsT3RRZ2hJSkYyeGZTdEhqc3IzcWorT2kxbENzaUZ2aVQwakZaZUdNMFRwSDJqaSs2cGRsZ1JYcVFEeHZ4ZUQ3a2FRY245dmhvU2x5SjVSTlNrRExnTkZ2WG9Wdm9EOUtLc2xVa3RRQkk4S0VubFc0eHJFejc1UVo3NzMvNUFudmJxcCtiZVRVWWJnTHlqMUR5YjlEZGJEQ01KODZSbW45MWZaYmdKeWhCWVVCNDQ4dFBNbnFhUytPTm56czQwT0FyWWlGaDBmYUZOQVZ1NXl0WHhEeW1sQ1ZKVlB1VDFGR2VLM21kNFhkanIrZzJXRWxWNU05TDJYYWUxM0Q3NEEweUFsNXdpWkdOWElRR3RaWHRIZmZEdWNjdUZ4OWV5dXlqQmhJcVhPY2owMVJYeXNhMFZmYXdBem1mYkRSOVhDUUZZNlAxbG82MzJ0VEdoSThNanlCeTZvdlB2WnhNTGNWRGIyY25MVVY0dkJ2NmdkK1V2a2hIRjI4alJLdEw1K1VFUi9LdTlpZXBvenhYOGlNdmZzcTljRVVwbVpMbGM1ZDEwakY1SXR0cDB0UnZxN25OREFQVERyTWFTR2pZZmhrL3FZSmhZMXJ2UVpEM2tBdDNJTy9tTTl6ZGZpN1plT1lmNFBGRjc0V0hCd2hBSFhXRW04YkZYYm12d1ZmSXdzOTE3Qlp5RlRQWXdGSXNGUTZBZnZxV3F2MXBxQ012MnJ4WHM2NmZmcUZGVGJIMVMzRHlnbkZmdkpSMHY1WlRHQVVqN2lMcXBLSUdFaEthaC9oSkZRd0wwOWFqWTZ6MXNGNnQxZVBxODg5Uk1QamNWNUNRWm0rVzR6bm1VYWE5K0NrNVArMHBCVm5Bb3BVaVA5NzZVSXVUTTZuOWFhb2puTVFyK1BiVVhadEkvNXRSVGhBa1h2cDQ1VnZtTmNrTlV2cEk1Y0FrQ1RXUVlVOHFWVEJzVE90SGRmSTEwZUdBcGx1aG91amd2aWorQzZ5ZTNMZW1Nb1FYakVNVmcyNVlTUVhEQmhZdEZUUEhXd3ZpS1AxcHJHTVhJQi9oVXpNN3lsUnJILzBCNmpySlJudzJ5Z2xSQ0JMUktCZ21pZFFhWWwweVNvUjNNRW90R0h1dmN0bkpGc1BHdEY3VWpLMExrREhNRUFVREg4SjVzVHNPYkdqcmR2aEx5cy8ra1NtcWhQMGk1ZThmK0ZDZ2JlTFhCcFpFZFBwUjlHZG9qbVNJc21BWTY4akhndmU5Wnd0Mm96d0xMdUxLalkxNitjWVBWZHo5cEFueVo1TkUxaVQ5Y2ZTbDVJSUpxaEpJeEdtT2VjUmt3YkF4clJsUEVvaUNnUjVDb21COC9UWlBCbGRmdDRQRUM4WnVFR2U2WDdycHFUVUlkNE04emlacUEwdFdodng5YUdLcDBwL0dPdkx4MTR0ZXEyQTNTaHRjeEpYYlU5REE1SC8yYXVrTXZ0dEVDaURuRXJrcVdYVlpNbHl0VWdLSjlaQWdSeWNMaG9WcHRjVGE4bWdud0FYRDdLaGdOTmk1bUtmZjFCMTk4L245MGdyR09Pc3IvNTFQZkZIWGNUYUdCU3haRWNSN0Z6cEVVQkU4RVZucFQyTWQrU3d1NW9vTGNMNUNWeURmR2lrV1BLektHdWM5VVZsbW1GT3ZCb2w0M2Erbm92b3ZacDhNTEJxc2VVRlBLdGxpMkpnR2ZDTk5lenZCWTdwZ1JFTXlOTjdIRWEvcWdSZU1qb3BCTjR6M1BzZHk1dGNoU0g2ZFovT0tEU3p5UkxQVURaN3RORHJoUVR4VndiRFFzWW0wNjZMU3ltcG04WDRqdS9ER1pWelZML2Q2U1k2MkpYd05zeGtFRlpDUUh2U2trZ1hEeGpRVWpMRlFkYkFUUEdVS3huNFlqaDVXeUJBU3FCdHY1VHRVb0FtOW5IbGZHMWowdEx3SFE0UFZCQjErbFQ4dGRKend4UGQxRXRiajZVdnFjbnpHZmF3WFc1T3JKbXVXUFAyMUlEOFpGWkJZYndpbnZSSmRLUnZURUQycWRkcGhyeUJUTUVRTmpJSnhSOHYrMGdvRzd6RHRheVdwWXJLQlJTVXZDcXMxdndvRlpSVnR4Sko4VVBuVFFzYyswamFyYVpQSzVKOG4yeEh0RjZPbnRhSytXc1NwOTNBelJxdldpYUwwY2pOVlVaRHNRUVdrNTUyR2l3cUpnbUZsR25vRGZ4Q212bndRUEdRS1JrakZWeWcxQ3daZnNPN0lMREtsbGJPRWJnV0xyK3FuSG94VkttUDc0QkNtM2xYeEpNSlUvclRRRVY3U2JNRVRPaWdlbS9zaWNEMXVKdGJqanJZSW5lcCs3YVVvK2lDZUZodmNqNmc2RHlvZ1BhKzFIOGhJRkF3cjAzckE5M3RFM2c5RVpncUcwTldvWUp5SVdOUGN5eWtZVnJCd3RWSEFjN01xU1hPd2ZmQVU2QjBuYVlwbmxUOHRkQ3l0K2dsVXJzV2JiL3F4U1d1NTVUaUZnUnBCL1ZjRlV5MkJiZStPb0ZMMzFGTEo4Q3c1VjUvSmFhSW5sUmhqMkpuV2gydlorVGQxRWlxbEMwYlUrR2tYREw3M0w2T3VrTDdKVTh0ZjkwVjQrczVuWHJiU0pQTTNPMWg0T2wwa2YwZ255UHZmdk5xT2ZKMW4xZldualk2WUM0bGNrMC9abUxJYVQ5dFBZdEN2UHpRV3BJelEzUkhCTnhQOXdPR1JvRkozL2FVUzBaTktGQXc3MC9oYUFiKytxeE1wbFM0WVVaMkJnckVkOGFnZUxsZkJzSU9GMnpjQ0xNZTBvVU4wQy9qMGdDTHY2UHJUUnNmVGNvY1kxK05Pem9qdEM2dHZ5RWJrSXREaVBvd2xzMFNDaDBXaTJzQ1p1REtOK2tnVXNyZ3JaV25hSkV3dzJsWE9xOEdvbnNZNmhsQmF1MkR3YXZSRXhFcmZ6VnVNNDdRQTh6ZExXSkJRRTNiY0lSTU0xbkFiNENGWnZEWkNpU3ZsVHhzZEIrVitRdVZhUEFCT3JFSnR2a3diWnhQUzNCV3hOcU16Ni9pZm9RTkJwZTdhU3lYclVTc2FGd3hMMDFhNWIvbjFRS2czYmNHNFhDMkdKU3h3VVIyZ0hGT3U4aVorMXA2QTU1RGswZldualk3UVR0R0pJMVdpQXZyM1JVaHlhYXQ5UjFCTHVkZmlTbVF2M215eUhOVzllb21vQm12OXFIekhCY1BXdEorSGIvMHIrQWRTZjRQNWxsRFJwc1ZRRkF3aFZ1OWV5aGpERnBaZ1Yva3VwV240OWNFK2tOUE1QQXAvMnVpSStteWJVczZDM28yRXJTYUd4WEhYeDBKa1BzcHFWSjk3M2JqT1NiU1grU2dTaWdKSUwrcEpKY1lZMXFaOWNoUVVETllKdEppMnhTaHR2b1FYakNNSk1rWWthMWp3T2FkRVB6aWJadmoxUVc2cjVtNThoVDh0ZEN6dG1HUm9XRHd6ZEpQRkE0dEdKMnYzVk8rSlNhNUozTkJlMVFSUUpLMEFjalhlaWhXM0dGT1k5bGV2OTR0R1dQVmRtb0pSeW5UdEZMRDg2SmZJQmtOOGZaQ1hYYzFsTm9VL0xYU2tOMWlLL0dOMnJ4OEwvclc0a3hQMzJFWGdkUGNyOGNncTN0WHREYmJOcENxQTVQVlU1a0tYK0ZqSXR6RHRsNGFRRjg0VFRGc3dMdGZLOTFTd0NFUno5ejFSTlRXQjIwRXVXRVpRK05OQ1J3N3lpU3laTkUzN1BFWnJTMFM4RWsrOUxPbVZlZTFFRXZMcXNlZzRhYUdDK3E0QVVsb3dZdm5tcGtHVDU0QjBvRkFaQllPc2F0VTJwME41aTdHZkpvbTNsZVFhVCtyNVE0SWx2RThKUzBaYStCcC9mWEFBSGNkeXBneFY0VThMSFRGSEdIZllNeW5GcjdyenhmaXd4ckdJbGZnZVVEY2F5b3BBMlYwL2thdHhpOUdLUksrYWJqdFJBTG4rZkhSOUdnRHhGMHZUYW0rSlRLMkwrWlZwQzBacDI4N3AzYlVHNXpHbThIZ0VUZTRoL3ZvZ1B6QzBuUXVYRVJUK3ROQ3hyOVdGYTBNNzRvcnpxSzlzUElYUWo2ZU9HbmRraG1ScGJTSUZrRE9KYkVielQ3VzR2M1kxSW1ZRkUrOEtJQk14MEtTR2E1WldwcTNFS0tBWk92SUZsMUV3N2laVXRIN2tCZU5RR3B1M0pkUjFuSTVoQlV0YVJPNHQ4ZlhCNE9OU09RNEpRZUZQQ3gyN1dzc1l1dlBGV0V1NEwxUnVzVTc0dUtiWEZ1b25zaG5sdHFWNHlxTDNta2haODY0QU1pRWhVVEJzVEZ0T3RHTU5kdXdMdmpRRlF6SEFmQjFWTEZqMlBNWVVIay9Bbkg1TTlEYjhqMHVsUTRrM2hUOHRkQnlXdTR6aFJZc2lLT243b1FWdHpkRVRZWENldkJrTmkzcGlRT3N0czVmempFcUtBc2hFdkVUQkVPczlKcVl0SitaRGUySEZOVzNCS1BYTTk5Uk56eXc4bnZ6NklKL3JQa2s0aEh4VStOTkN4Nlp1RDQ3VUp4M1FFUFUyQmsxM2dxQmE0MkdhWitxM3E2SUpRcFVuT2xEUEpuS2dYZ0lLSUJNQzRvSmhaZHB5b29QY1pUdSs0RElLeG1GQ1JldkhVa3FZRlN4cWxhOGt0NXEzVVREMjFmeEJxTUtmNWpwaWxqNXMzM1dTMXVCcGhVTjUza3FISjNUdUdkZmxSZWtzaWR6R3B5eUNLcS9XTkc2V0ZFQW1GSWdMaHBWcHkzRmZ6enNONSttbUxSaUtIbEJDY1kzSFVrYnhWckFvbGF1MVJPM0syVEE5Sk55dGpLWDZycFM1anZTOGhGb0pNblFVVnR3VDlrcllBdUxnN3Boa3R3dTRFZTY0UkkwM0NsdkpGMWdTVEMyeHBnWER5clRsVUZXdTBWNEl4TFFGZ3p0dFg4dkVBaVlVK3NRUXFJQ1pDcmFDaFJMbTArL0ZFLzE0NTgxYXZGU3NpS2p3cDdtT0hKcU9Jakhqb0dIUTZmOHlZei9IbUw4NTZMbW90Mk1zaklvQXJmY1J0akZpTDUyeXN3NGUxeHVpNDRZWHpVc0JaRUlDNXBMQ1dTa3IwekM5Y3lDa2RjTys4clFGbzVTZEhGd3B2bHlqMVgwWEZzanVWckRJQkFuYVJqTzFnTUE3TmZGWkJzRWt1U3Y4YWE0am55V1dwR0ZQYWpQMm5RZTFqM0ZibW95OTRXRGxOK0wvYkxLWG1vbUozUGJnNDk0djFSbmJRVVA3bFk5Ny93cHA3V2FZQ2w4VlFDYmlJdk9Fd3hncjA2RHFscEJXRC8wTDBJOEZMYkdNQlBLMklDdnZwVzNqNGJzUm8yS3JURklSYUFXTFFwNzNZNWs5SUhWbzJWRkZDTU1VL2pUWGNVK3pOR3JvRmJCc3dnci9lbnY4dndQNzJyRjFHVVVpWnllOG0reGZMNG00YTgxM2RmRDhzZWFiL2s2UTVIY0ZrSWtJcU43RENxelF0SSs5Nyt5OTJlS0pnaUg2QVN0aWh6d0U3WVFwOE9wUUpBYXk1c1FhSWgyTFdOUGNZVnVVdXJVY0sxZ1VxZUZ6dnVrR1lxUnByc0tmU2gxLyt2eS9RcDNWMTU5OVgxeEpiRFNqK2xDaHFrbVF5S2o0MzdRK0RPSlhablhPUkJyRjJ3c2s0dzh4ZU03eXIrT1F0OVo4UCsvTlBjZmUyeVFXcjRSUUJaQ0NCZmNKcFArcy8xNWtXbys5KzdIbTJkMUVYRHlpWUlncGxudGlZQUNSWXIyZXl4eUhNVUIrbUk1TXZTSFNIU3JNaEk3bVZrenFtVVJMODFyQmtoYVJlS3Q5Q3NZSnhIejZQK01FSFdBVS9sVHBlTzhCUDFHMzNuandlbEdGL2Ziemp6VjVvdWQvL1BzRmRXdEM4YUpIc1pjQW56YmtreWY4T2k2S1l4NGU3aDdoLzFvNENCS0pTdC9TYTE2WDdmLzgyU0dPUmFyaFZBQVphclQrekRlMGZQSHZmK08veDhjNkcwRlNoR24zK05kQU5vWWl5NGNpVUREcVFXTzIwdlMzZGYzMTg1L25Zcjc1amJ2ZXl2T2Y0eUxQdnZUOGlSZVMvOG56dlBZcXVwcTZuYTRDUWVpOHBTdm5BbjVwc0JVc1VrbjRFNUhQQkJpZmZhTmcrRjgrV3REempiOGYxK2NpTUgxWCtGT2xZMnU4eWw2cTFkL0d6NkFmY1ltOExoTlg5T21qZEZJMmIyMWZwditmRUQzL1VaMDdiWktJZFArbmlCMVdCcjVKWEZoM3k5dGtYMnQrTjM5VU54a0tJTGtnWEh4d0dsNDhBN1g5WjhLMFd0TUhNYkVqM2hleHpGNWJicnlqNDNuL2N4UTBEWUVRU0JxajVJcHJONVNOZHgxWHRMUytCZXluci96WjFOb1BwQlNCd0xadmhSa3NoTXk2THdvL1VVUFdGSlM0WlNYaXFxWnJGVHF1b3JwaTdGL3k0NVdyUVpPQnVZMWJUeno1OUZOUDNHcXdkMUtKbWROWGVKay9HL09JbUNxQ2lidm1Nb3BqZklUajlRNmY3em4rK0sxUmxGRUgzejBNaG0vWDFIMTJuWUp4Ni9ZVFQvc1E4WUtoTkMzOHB0eVhNOU04SzJpbWNZVHZOcUQ0STEvSDl0bXRKN2hFdjJEY3VnMEhQSDRMRXdjKytXbjRRcWRnMUVzcUdIM0dndFlzUXMvbXdRWVdJcDNlR2ZEbWdFUno3eVBtdXdCNCtiT1BSRHlmclBJbnJlTU5uT0tCYzdhNENQTzFNSlUrMmJEMUw1eDl5OTJBK01uUG43MXJKdVhDOC81VDgvWWJna1JxLzY5eCs3T1JFaHZJd1p0aDkrMjYydTBxSUNONXFRZVZhVzIva2tPYjNVbEY4WGZYZnZMMTdQYjNmanhGbitwbHFEMU1WeWV6Wi9BQlRJVWtDMWdVMHF5RGxQNGtkVHpkNFMxRzBCTWZvaFpiMUdzTmRVMmZCZjlxY0ROdWtXWG1Lb0dVUlZEUzZ2NElBcjBqSlZjNWdSUHQ0NTdxOUxwNlBUZTFFSFhvSEdHeDgyZHZ6Q2R3Z2k3VHBKdzVEVFVpRnhSNjdWWGU2ZjJxbnpweTZZRkNEVHNnS1lFTmZ4aTdVakRncDJLYjBRZnh0QllSc2Zicjd6dDc4ZzBxNjNsRXlERThEa3drUjVQbkNJdWRQNXNuZkxRZDlHdTY2cjQzYldVRlF2cDMrTCt1My9jMXhiUllSNkd5SFpDRVFOUTZZeDcwZ1VQK08rT3JIUytPeUZOYUhqRituUi9LZ3dXMVYvTFdhaUUzdnM4VEZpdC8xdEFEeHZ4Tm9KVnZabVFBQUFseFNVUkJWUEZnNXZWRWpNeThuMTRZNDdPejRmb1pEQTVxQXJrU2cyanFReDV1UnNXTTR2ODFpMkhQZlZvd2FONm9ZM3J6aXlnWloyTmxJdldTQnZHS1JPWUlpNVUvTnpDRHN5UW1yWHRoVjBOaFQ1V0RVRXZ0Ky9wanRsVlZNTnArNTZjc1Mxdklody9pU1lDeXhFcmxiSXJSb2pUVTh6N0N2aDBoNjFEcGxRT0N4U2VQWmw4dzVnaUx0VC83WXBLbXZ0Z0ZJK295WW1IM1JKRXZsdDZzQ0RRTzZxSmdNQmFmOERZV1lCQmhLVEhSTDRrV3pzZjcrMUxGUjk0a2JQNDNNbmVrQWVVUjV3aUx0VC9GbUJUVHRSaWhMdTRWZFJsUnNTb3J6RkloQ0JjYTMxT3FVRUlZWDNna2dqaDVUMHo1dDlHWlVsVU5FTE9sa0ZORzBEeGhzZFZYakVreGJmdXlyWXdxeEl1NmpHMngvVzh1V3ZzTGpVeDhEbW1tU2ZJakNuU1Jyeld3YWNXLytOTDZXMmxOK0M3ZE1SMWNUc2djWWJGVldJeEowZFhZdHBWUmhYaWJvc3ZZbTh2Y2FRVEpEMzBlR1cwdVMwVHdvR0srTGZGWG8zWGxuZzllYnU1RzZzL3FZWDZ3MkZvZ25JYlc3Y2hXUmhYaXRjVitvK2E4eDFKL2hkSHM5aHdnNGxVOW5hUDNIa1lxOU1HNEc3MWxIM2pEYzVJbHp1QjlYckJZcW81cUpnQVRZMUlhTEV2aGx5bGFMK3dwSXZ0c3oxbXZsV2I4b1paWkpvMGN2VS9LSDhVZFpYNUFjNGRrTEJpcWtQR01BK1lGaTdGaWZnUTBGQWYrdytsY3U5NTJ5azRUcXhVdTdNUGc4VFJ5VE9MK2NQam5GLzM1Rkl5bWF0U2NHRkJqbzZoaW9xVmdjc3ZFZm9KM3pyQVFXaFNRbDhUT29WNjhkN0VnU2pXRFJVL3g2dndxQURST1J6NVlWK2F6MjZhdWFBZ3djdmkreUhFTjFUWkJ6TnJGdmE0b1Nva1A4NGJGVHZWTmdVSmo3ajBNTzRVdFkwVmR4cTRZYTFnS01vaUdUc21XejM1bFBzTzNpV0psTHRWOXdxQ0hYc2JzRiswc01VQkF5anB2V0tSS0ZCTEZtQlExeXQxQzVnb3pvQWNWMk5lWVR5YmxVR0hZZHVoRGRsVXhXK1F6bFBQVFZ1eis0MTg0K0xwSXBvY1g4Wnk3cTZUa21HMEk4NGJGUmtlK3RTNDRBM05WdEJ4MllpNTlMUFNjL1c3Tm1xS3VMTnVJYXdMVGliLzV2R3p4T1huOVJON1BCc0wrK0pqOUFDOEhXUTd4cm1wM0JNOVU5M25EWXFkc0szUmVUekZQWVNmNWNzWGFETmN2QjR3ZmI1M1BkZjI4NHllMG9scFBLMUVWVk1YazZJQVhqS2o3MU1YTENaVndYVEZTb2VJWTBlY05pNUZ5RVRNZzRuWEhldnp2b1ZIUVFqMWd2WnRYMit0eHRUbDc4L2dCVm41MXhXWU0vMjEyUHhoSFJIay9td3FmaEkzYXJTNWVPbGtPOGQ0UVV3YUNVUFo5M3JCWTZZOHhhV01MTVFmczJDcCtaU0wxMk5kYS81Qi9wWEE4UjVVSEQzYVIyZ2NaL3p6REhDNitaazBsdzVmRmc0TmE0RkIxcGJBTFdmMjFDQ29GZmZxY1lkRlhMTUdKTWVrUGYrWEErL0tDejlYeTB4amJ2OG8vS3ZVbkNlTm4vcmpjWk85L3JNWHdEWmE1WER4UGQ2aVVob24xbXg0WUtUNWV1bmdmWW9iWG5HR3hzbVNKbmRWRytLalVLeWRXMGFzVGljK2NmckQ1N3ZJK2xhVmwrc29uM25mMi9uK3J4Vm9HVTFOUjJhOTg0dWVpSkViWVh4dTlaQjVRVlpaNlZDc2ozbitkTXl3eUZZcG9tK2g0TG4vaC9FOW5YRWNVcVRIemNQUWtEbWVleUlVbmdGYmhTRWNKRENOVW8zUXlURWYyZ3ZDMDQ4bnRCYkZJYmdicXdVVnZFMkY0Vis4am5YeExDUG1ocWsxRm1CemJoYVQyRkp0bUZzbGdkQmtYeVJ6Q2xyN2VtUnJVRXZRMmh6MDlHWVFHQzBQR21IUmhiRkVaRXUxOFVURlZQZ3dMR2RIcXRzSVlmSk9SN2xnTzlGb2RoZmlGQ05Mc2xGYmVWckh6cGZLR0tBM0FRa2EwVnFGZzdLckcxM1VXcnI0b0JDeCtVTFMxYnRGTkZhY3hGdHRPVExYcTlCaWJpajFWT09HODJPZHk5SElBZXB1TFBoOFZBTkdjejhadlBkUm54NFZjM1NtVXp2K0lZVXh4b2FyVUtWdFU5RVdoWDV2OW5QVmxnS3IyTjR4OTI2OWNCazFtck1OSWtlV2pwUEUzSW5TSFM3TTNGZ2xieklkZm03RHpIM2tFbWd6MEhYRGRXVXduSnEzQ3lIa24rUzU5cnF1WU1ING5aM0tsMGhhUkNCQnd6WHlkOCtLaGE5NTY4cWxiaTc0YmpNUGNWeHhWRW01QVp5bjQ3THNncE82bmJyWVdCMm5PYmovOWVPT1ZGRER1cGNvSVlITjV0Rk9Rc3VPZStMeTlsR0VTL291SU5OQVJIUUxWUkFEajZzTDlIQ1BsQ1lPV09PbFlUUUNjMWc0QkdRTFlYMXMwcDRTSlNNVlJMYjVCVnliWTBSd0NsVWFnWGxqaGQ1Vkh0YkFTUXM5WVZSb1pwL3dqalVCWGZKaUVRZ0ViQ0xlb01ORHh6WVRDUVlvaXVndHlDRnhPQkxBTkt2N2lvRXpGRjloTE1yS2c5UlhiQ3dXUHV6c0VLb2NBMXVlVTJ3angvN0dIS3FNd0tiV3ZDbmRoRG9GS0lvQ3YvSkhmUStBRzNTdFl2bXMrS251RUt1bGRwN1E5QWlQMWlheldXVWNsR3lNUU4vWldBZVRDcW9vQVJ0OWpXdmNiVFB4N2pKd0hQVEUzOXBaRDQ2alZSZ0NqYjhXZXNHRzBHZVFIcFZ2a05wV3hxNDJNMC82UlJnQi8rMExYK1d2c25RSWMrWEdEZ2VKb240anA3ZzZCQ2lLQXBXdDY4OXNnL0w4T3o5dVFMNUMzQ2hmT0t3aUpVOWtoQUFSNjlGbWwxWGd6eUtwMDdncHpXcTg1RUIwQ0M0a0FsdWlvcGUxMlhCcldwSHNOOFlIYjdZVUV4Um5sRU1ERUVySDJ2Wkk0a2JJa2JSbE8zZktleTBDTGlnQUdHZExXd1BOZVNBdysrdElSZXQwdDd5MXF0bkIyZVVNaWQ5ZWFpUzdXUk5hcVlJaWgzRWpsd0hVSVZCZ0JERExHTXZXWHpuN3JYL3ZYNy83dTMzNUcramV5ZEM5TUpzL1JIQUtWUWdBckdkc3loYkZaSkhIdFNGaW9JaVZoZFNTSFFPVVFhRWc3UlB3dmxSSlhvbHNWR1RoOEZENk1FVm5ySGg0MUJMQjhMZG52Z2ZXTjVEWE9vNEpodTNSSW51ZDBGSWRBQlJIQVY1SHk3UUgvbzZUa3RaczNERU9NNHp6VlVSd0NDNElBOW81L0xXY0svOWZXNUhXUzQvQk8xVHZXOHhFY3hTRlFLUVNHa3NOS3djZjE0cUloTVdoRUxZQkllQjNKSVZBOUJQQngycnZtV3FPemRjYzhsb3ZoRUtnTUFuWlpITVZKTXZDb2pORk9VWWRBSVFJam0wMnlROWVUS2dUV01WUWJBVlQra3NHMTJpWU0yVjFQU2cyUkM2MDZBdWhMN1pqYWdORzU2MG1aZ3ViNEs0YkEwTHd2TlpHdWwxZk1icWV1UTBDSkFLcC93NzRVZWxJN1NwRXUwQ0ZRZlFUTUJ3elgyTmxCOWUxMkZqZ0UxQWdNVER0R2RiZFBTbzJvQzEwSUJMRHZ5V2dvalgrY0dTK0U0YzRJaDRBU2dSWjdWUm1lQ2R4VGZIUW53K3BlSFFJVlJ1QlpzN01WVFRmMHJyQ3puZXI2Q0dENHZhWFBmVVAxUjY3NlloeW5RK0RTSTlBMldjb1lGbnpzK2RKYjZ4UjBDR2dpZ05YdnU1cXNIbzZKZDNSNUhaOURvTm9JRFBRbllMdjZyTlhHeEdudkVEQm9CcFlOR2hjSHJFT2c2Z2dNZEFjT2U2N0JxTHF2bmY0R0NLeXpzeE1kZGt4Z0dTMEc2c2gwUEE2Qnk0dEFWNi9KK0lock1DNnZENTFtTTBCZ1dXK1JyNkgrdzhvWktPWkVPZ1F1RklFUGYwa24rYy85SXgydVI1cm43d0ZHaldXT1dTRjJrd0FBQUFCSlJVNUVya0pnZ2c9PSIKfQo="/>
    </extobj>
    <extobj name="334E55B0-647D-440b-865C-3EC943EB4CBC-4">
      <extobjdata type="334E55B0-647D-440b-865C-3EC943EB4CBC" data="ewoJIkltZ1NldHRpbmdKc29uIiA6ICJ7XCJkcGlcIjpcIjYwMFwiLFwiZm9ybWF0XCI6XCJQTkdcIixcInRyYW5zcGFyZW50XCI6dHJ1ZSxcImF1dG9cIjpmYWxzZX0iLAoJIkxhdGV4IiA6ICJYRnNnUVQxQlh6QmNZMlJ2ZENCbFhuc3RZMjU5SUZ4ZCIsCgkiTGF0ZXhJbWdCYXNlNjQiIDogImlWQk9SdzBLR2dvQUFBQU5TVWhFVWdBQUFlc0FBQUJLQkFNQUFBQnA2bUZ0QUFBQU1GQk1WRVgvLy84QUFBQUFBQUFBQUFBQUFBQUFBQUFBQUFBQUFBQUFBQUFBQUFBQUFBQUFBQUFBQUFBQUFBQUFBQUFBQUFBdjNhQjdBQUFBRDNSU1RsTUFNcG1KSWtTN1psVHZxOTBRZHMzMVNwRjBBQUFBQ1hCSVdYTUFBQTdFQUFBT3hBR1ZLdzRiQUFBS0RFbEVRVlI0QWVWYlQyeGpSeGtmYjV4L3pzc2ZWU29YSkZ4YWdYcHFBZ2VPalcrSUF6Z1M3YUVuVzBnSXNZQ2VCYmNpWWQ5N2NBNmxJdDIyTCtLQ2FCR09VRUZhSXUwelJhSXFwWnR3Zy9iZ0FBSnB0MmlkTHJCYng5bDhmRE52WnQ3TWV6UHgrK2RzcEk0VWUyYSt2L05tNXB2ZmZNOGh4RlFlMlREMTV1MHJQWkZYUXlwNTUvbGJvMytzTVpFWi83YzFySlNlOGw3N3JGMUhHZjVuSjJhbjFHRXJ1M0JxeVpJTHIvM1NHOWRRMFBIL0JYZHgxTzc0cWcrN1ZrMXpjTjlLeTBGd29aVkRPcVZvdVFmZkpHUjIrQ0xLelQwZ1hkZ2dnN3Q5TWdNblZrVmQrSStWbHAyd0FHajZ3a29YZmtKdHZVTkgyZGdscTNCYU9hdGhmV2hmY3Q0NWp3UWxNNVpGT0dlQlpkUnBGVnVHY1IrSjh6RENUN2RHRnVIK2VoT3JaTlBxeEF6QVBjcFJjTmtFYUJhczBxNXVFK2pxSm5VQVFzcG5CR2Q3Rkl5cERYc1dLZVFkVzBnNXVzc0FWb3M1MUpwRjV3SFdLR1VBT09TWkI0UWNBTHpDV0Fkd2JCWWhMckNsWWFGbTdaN0RZVzluRlU0cjE2Q1JHMHViQnVlbC8rTDJCcjZuMTIxT3pLSi91RFNLTG1qWStxQ0x0a1Y4T0dVNksrTVd6dlFlM2RKODM3cHdaTGEyUklmZE45Tnk5UHFvTmZBbGg1S0Vvc3Zhb2ZHVlF4ckFjY3BwOFd3aGJZRCtCVHNqWUN6bUV6MEIrS2dZWFVMTEMxU25YdDVrdE5YWXZJbFRCQ01NenIraE9QQVVhdG95VUhKMUhkd2RRdEhncjZjUG1iWXdlbUhwMGtpbWxoSkFoN1h4NmRkVWdxeFg0QThvYm40a2tpbDlwWGVLa2JKZzhQZXAvVmo1QmZQTTVjT1hidUpvKzZ3eFo0dldqZnRYY05nYlVxS1l5aXkwMW1FcTRNL2tINGlkTEloejRraGU1U0ZlRU9TM3Y0ZHdCUjZUN1dJcVMyTU1wamFUeFpnSXRlQUdQZzVidENaSDI3YkVsMlZZdzdPK2NEdzErQWpQVUhHSTZDNFYzOElqK0VqWFdvZVBndzdYY213Zm5CQjZjRWZFZENYcFd3NGVHdzJJQnByMGVwSko0THc5cG5PMitkbnAyTFp2NzVSZzJMTThFMTFYaWxZRkkwcDFLdURQNUVUOHJ0Zmp1RGdBclIvMG8xSWxPQ1Q0U0tKN0k4cVd0bDBOWVBFVXdKL0pFNXkzeUVuazhlbGZZYUV0N3NZS3ZZVGdzQXZHVThNOUdsYkVLV0p5dGRBK1pTbFgxbEF6eHJnT00zQkFENU9GK1AyeVRkTkpYdXdBWURMWlArWXAvTUg3dGdVcVpGZHNrWFJEQkRyY1FCNWMyelhHT3FBbjIxd3NaZVo0dTBqMmk4WlRMTWRCc1Q2Ty9pSktWVjV4YjQ3NmFMQWlRTW82SlZUeFR5OVhHSmdwSEUrdDB6MURiNTR0M2R5MFdoVnhYcFc4RjZtTlJUZ0pUTEhjaXQ4Skd1RW5EVDJFOUFTMkRRbTVhalJPMGtjTzdEdVhxdkw3dDBhLzJwcWt3dkhaSkpOeTcxNmY4aDZJeDlERjBEYkRINEdpaElZZWVqa3RGayt4T0lsSnk5aHhxbGhPVnYyOUQrRERlT0s0YjhLdlVlR1gzVkdINmUyS0VMMkVnS1IzeFBxVUR4WjZhQ3BHTEFxRmxxUEs0aVNoVjgvZEhGcFE5QzJBYjlYSVZ4TmNhUWJ3MHV0RE9Hc0Y5dG9DZnBXOU16Y2V4MW5vb2ZlMlF2RlVFQ2NKZ2doaFBlUGdjYjM4allxK096a2Q0RHgvZlhUanlUNDNWSGxaMUdhR0w4V1h5bnFRZ3FnV20wTzhFcHdlRlB5eFBjUjlTZjNsRElHRkhvU1JSNm1GenhFbzg1QlRSd2ZQWVV0THFnZk9JbWJJQi82ZUU2Q0Q5SUxwU2V1SWhUOElQUUdlTXJIODdsbGJlY2JFTHZxQ09NbkEzN0hveS9DTk42U1B1ZGhBVkRLb2lZdDBPWHhaeFhtcHhjbU9oLzJXY2hobkZ6MExBcVNnYUo1WnFvYVFzMXZvc0wxbTRLb0ZUOUVMcWExd1NURlU5WHRSaEU0L0YvZ3JlMkdjSGNUZ3BXb3daWDFHVFBFS0RxNWpFUDY1YmREbm5xU2JZb3FINFNvMUtKL1VoWkJlSmw3ZFBKc2xhcWd1M25NV2dxZUU5ckxNeS9WeWdiL044TlF2NXozL2hXL3MyOTNtelVKemlITWpZV1JkenlHKy9ZYjNtODhKMnNSdmVnN1VPTmZLNUhON29qN0pzQ0FYZGdGNFNtb2xZZmdaYU9EdkxSamRIc0tySWFOUys5RlpMRVRpUmVhTWN6aHU4SUpMRWNoUmxhR0g0YWxtRGsyYXFJaVREUHlKNklhL00vRE9Pb1M4QUc5cXpFRUROMW5JeU9uVmNJYzhCMDJEVU5ZdUdYcFlEbkV2cTVxSW5JeVQ3SzNqV0ZJYndaYnZtZFpyRnhkMFMzSUdGUXdNcDZ6bWZGQm91cjBNb3gxUjBLelk1eEhycVp0MUVFcDNQQ1dIV09aM3ZFcncrbDFYNjZMOXB0NUZFMTFIaFB6cDBlLzdjRzh0UXN2VHBGa0FwUnpuMGFYSTBpRW9SVkJXK0Z0MlIrNVlRY0Z2SHdYMmxEWldGY3p3dlpwT3l0ZHEzSHRkRmpRckR0dDhTdEhkcTFJcnJsTVpqUGthcDNmN3JaZ0p5dGpVZStuaHNyOS80K3JqZjZucGhMd3R2eGxxOEJSb0VQWm1xUzBwc1lubUVNWDZISW9IVUtWck4xSWF5Qmg1R0JSQlJiZ0thUzRMUDZpMllTNDhwZm96VUZhTkF2NXd6WEt1VmNQYlh6eEFCWElTdXZDUmlmTkxkQlh5ZmFBYXdnMVp6RHRaUjBJMGRKSkdqMWJnN0JVNWlCVlQvdXFSYjBRbW15YlppenlzNVNQcmJjc3FJZXZ4eDYxUVUxUXJFcUtoa0FMK2xtVFdxc0xlVTB4VWVWRFVST2lXWmlWRW8vMmI1bWRic2wyM24zMUcxeVpiRGZXR3FPUVE2M0lWNDdPb1NYWjdwVjVZdE5Gc0xHazdwMjJBU2ZpTFZROVhxYVVjYXRwa3d6K1NWZlp1UWdUb0xqemdCTnpISFlYSFZzVmhIOXRvT2ZyeC9iTlN1c1lBb3B5ZHNjRTNGZW13aWkvTHc0YWFROXlVc1FPSGJYbGtpaVQ3T2QyMjFsRkl3OEcwdVZLcUNwNVN1bFBmdHcrME1FUnppTnozbmh3MnZwN2FWVXpZcXFzeEFHUGpUTk5mQ2Q0aUNCRmNVdUtBRVYyWnZudXZxR0pLRG5FSVl0UGpzSTlVSmtzZEV6NUoyQ3pTdHU2R2ZsN2hzMlV2dzJ6c0Nmdnhkem9hSjJvOURUcDhkZGg3R3BPNWdaRlBaZnZhbHBrdFhhL2pxVHFEMU9sYU9oVW03bmZDQ3hjajQ3QjVDQW1IalM4TmROc21SU3djSG9jVXh6OE1HOWxybFVnMHRlUVEweHJvaVpYTUJYMlpRL1FrTnNOaGJ5ZlFpNyt3NEF1Rk1yOGJlWjRKRkpoWTJwR2RUR0ZreThTWXFtOCtldVlNSmVhUTQ2ZmhQY213RVVHRjJWS0gvU3RFS2w5TXpNc1NLbklxelNGdW1EaFQ5UTJpVWFnbndWLzZZZGNscmlQazA2TmFLa2Nzek92UnVFMFgrYTZGT1hFM1JxRmpuUmtYK1VuUTQ4bVFsblMyOFh6dmMyM3o4RzlkYjZhVzgxY2M1SGRWMFJLdXh0d1g3dmM4aEhwOVZlMW5VQ3RIb3RxdzkxUW1hMzBvSm1KMnFLRUJxOEM1aE5rditkUWIrSHVIc3prLytMekhlbTQvL29WekpjOGxmdjA3VE1mWms0THI3UzkrTytqNTZSTnJOSDhpb2wzQ2M1dVFteHpHTDdoalZKQzNyREpuOEdPYmE2SVhCbDZVRkVGYU0wS0Z2SUZ0aWg2V09Fa05WOUMrQy8vRWYyRjczeHUzMGpwajRGK0JuZjA3SDE3M0pEckYveUhhMmIrQlhUc1NRQnJFSm5VTlI5ZHUzTm5mQ1MvSmJkaTV0bjhIdXp4NlJyaFNkMEp3aXZZV2ZCaGR4K2l3TmNuMjVhVnJWNUdOaEg2V252Ykh0Lytja1BsU3NyWGxmUnYzVk9kU3VqZ05wNnB5OVNkTU0wekRpWXZYdVNqZjlsai9pK0hpblpxK3hUQ0R0aWpuZmZwV0g3b0Z4R2JjQjFQQytLRzdOelVIZkpIL2J5UzZkMDdOand0VzNCWTRvZmNKQ3VUNDc2YjgrbHhPbGlhLzRFbVptcmtTRCtVckl0OHlOVXVYUzNFM3VGQjlzdFk0SW14djNDSGtoL0RqeXpVYlUvZm1qL2lUblZ0dzBwKzZvVXRtNEwwM3ZHcy9lMGlqL2ovMk1RVm42N1NUREFBQUFBQkpSVTVFcmtKZ2dnPT0iCn0K"/>
    </extobj>
  </extobjs>
</s:customData>
</file>

<file path=customXml/itemProps1.xml><?xml version="1.0" encoding="utf-8"?>
<ds:datastoreItem xmlns:ds="http://schemas.openxmlformats.org/officeDocument/2006/customXml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learning_rate</dc:creator>
  <cp:lastModifiedBy>2021012539</cp:lastModifiedBy>
  <dcterms:created xsi:type="dcterms:W3CDTF">2022-10-13T19:13:00Z</dcterms:created>
  <dcterms:modified xsi:type="dcterms:W3CDTF">2022-10-17T16:20:22Z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F9C5139B69928C2873A146630E50778B</vt:lpwstr>
  </property>
  <property fmtid="{D5CDD505-2E9C-101B-9397-08002B2CF9AE}" pid="3" name="KSOProductBuildVer">
    <vt:lpwstr>2052-4.3.0.7281</vt:lpwstr>
  </property>
</Properties>
</file>