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225" yWindow="45" windowWidth="19320" windowHeight="11760" tabRatio="774"/>
  </bookViews>
  <sheets>
    <sheet name="TSP" sheetId="8" r:id="rId1"/>
    <sheet name="MRJ" sheetId="7" r:id="rId2"/>
    <sheet name="MDA" sheetId="6" r:id="rId3"/>
    <sheet name="ANK" sheetId="5" r:id="rId4"/>
    <sheet name="NST" sheetId="11" r:id="rId5"/>
    <sheet name="RNF" sheetId="3" r:id="rId6"/>
    <sheet name="AKF" sheetId="2" r:id="rId7"/>
    <sheet name="ASB" sheetId="1" r:id="rId8"/>
    <sheet name="ISL" sheetId="4" r:id="rId9"/>
    <sheet name="ZVB" sheetId="9" r:id="rId10"/>
    <sheet name="KRM" sheetId="10" r:id="rId11"/>
    <sheet name="MSL" sheetId="13" r:id="rId12"/>
    <sheet name="LKB" sheetId="14" r:id="rId13"/>
    <sheet name="ARG" sheetId="15" r:id="rId14"/>
  </sheets>
  <externalReferences>
    <externalReference r:id="rId15"/>
    <externalReference r:id="rId16"/>
  </externalReferences>
  <definedNames>
    <definedName name="_xlnm._FilterDatabase" localSheetId="6" hidden="1">AKF!$A$7:$AC$53</definedName>
    <definedName name="_xlnm._FilterDatabase" localSheetId="5" hidden="1">RNF!$A$7:$AP$82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1" i="4"/>
  <c r="AA61"/>
  <c r="Z79"/>
  <c r="AA79"/>
  <c r="Z53" i="15"/>
  <c r="AB53"/>
  <c r="AA53"/>
  <c r="Z52"/>
  <c r="AA52"/>
  <c r="AB52"/>
  <c r="Z51"/>
  <c r="AA51"/>
  <c r="Z50"/>
  <c r="AB50"/>
  <c r="AA50"/>
  <c r="Z49"/>
  <c r="AB49"/>
  <c r="AA49"/>
  <c r="Z48"/>
  <c r="AA48"/>
  <c r="AB48"/>
  <c r="Z47"/>
  <c r="AA47"/>
  <c r="Z46"/>
  <c r="AB46"/>
  <c r="AA46"/>
  <c r="Z45"/>
  <c r="AB45"/>
  <c r="AA45"/>
  <c r="Z44"/>
  <c r="AA44"/>
  <c r="AB44"/>
  <c r="Z43"/>
  <c r="AA43"/>
  <c r="Z42"/>
  <c r="AB42"/>
  <c r="AA42"/>
  <c r="Z41"/>
  <c r="AB41"/>
  <c r="AA41"/>
  <c r="Z40"/>
  <c r="Z39"/>
  <c r="AB39"/>
  <c r="AA39"/>
  <c r="Z38"/>
  <c r="AA38"/>
  <c r="AB38"/>
  <c r="Z37"/>
  <c r="AA37"/>
  <c r="Z36"/>
  <c r="AB36"/>
  <c r="AA36"/>
  <c r="Z35"/>
  <c r="AB35"/>
  <c r="AA35"/>
  <c r="Z34"/>
  <c r="AA34"/>
  <c r="AB34"/>
  <c r="Z33"/>
  <c r="AA33"/>
  <c r="Z32"/>
  <c r="AA32"/>
  <c r="Z31"/>
  <c r="AB31"/>
  <c r="AA31"/>
  <c r="Z30"/>
  <c r="AA30"/>
  <c r="AB30"/>
  <c r="Z29"/>
  <c r="AA29"/>
  <c r="AB29"/>
  <c r="Z28"/>
  <c r="AA28"/>
  <c r="Z27"/>
  <c r="AA27"/>
  <c r="Z26"/>
  <c r="AB26"/>
  <c r="AA26"/>
  <c r="Z25"/>
  <c r="Z24"/>
  <c r="AA24"/>
  <c r="AB24"/>
  <c r="Z23"/>
  <c r="AA23"/>
  <c r="Z22"/>
  <c r="AA22"/>
  <c r="Z21"/>
  <c r="AB21"/>
  <c r="AA21"/>
  <c r="Z20"/>
  <c r="AA20"/>
  <c r="AB20"/>
  <c r="Z19"/>
  <c r="AA19"/>
  <c r="Z18"/>
  <c r="AA18"/>
  <c r="Z17"/>
  <c r="AB17"/>
  <c r="AA17"/>
  <c r="Z16"/>
  <c r="AA16"/>
  <c r="AB16"/>
  <c r="Z15"/>
  <c r="AA15"/>
  <c r="Z14"/>
  <c r="AA14"/>
  <c r="Z13"/>
  <c r="AB13"/>
  <c r="AA13"/>
  <c r="Z12"/>
  <c r="AB12"/>
  <c r="AA12"/>
  <c r="Z11"/>
  <c r="AA11"/>
  <c r="AB11"/>
  <c r="Z10"/>
  <c r="AA10"/>
  <c r="Z9"/>
  <c r="Z8"/>
  <c r="AA8"/>
  <c r="Z55" i="14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56"/>
  <c r="AB25" i="15"/>
  <c r="AA25"/>
  <c r="AA9"/>
  <c r="AB9"/>
  <c r="AB8"/>
  <c r="AB14"/>
  <c r="AB18"/>
  <c r="AB22"/>
  <c r="AB27"/>
  <c r="AB32"/>
  <c r="AB10"/>
  <c r="AB15"/>
  <c r="AB19"/>
  <c r="AB23"/>
  <c r="AB28"/>
  <c r="AB33"/>
  <c r="AB37"/>
  <c r="AB43"/>
  <c r="AB47"/>
  <c r="AB51"/>
  <c r="Z32" i="13"/>
  <c r="Z49"/>
  <c r="Z45"/>
  <c r="Z44"/>
  <c r="Z43"/>
  <c r="Z42"/>
  <c r="Z41"/>
  <c r="Z40"/>
  <c r="Z39"/>
  <c r="Z38"/>
  <c r="Z37"/>
  <c r="Z36"/>
  <c r="Z35"/>
  <c r="Z34"/>
  <c r="Z33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46"/>
  <c r="Z48"/>
  <c r="Z50"/>
  <c r="Z28" i="11"/>
  <c r="AF70"/>
  <c r="Z59"/>
  <c r="AA59"/>
  <c r="AB59"/>
  <c r="Z57"/>
  <c r="AB57"/>
  <c r="Z52"/>
  <c r="AB52"/>
  <c r="AA52"/>
  <c r="Z37"/>
  <c r="AB37"/>
  <c r="AA37"/>
  <c r="Z36"/>
  <c r="AA36"/>
  <c r="AG71"/>
  <c r="AF71"/>
  <c r="Z34"/>
  <c r="Z32"/>
  <c r="AA32"/>
  <c r="AB32"/>
  <c r="Z30"/>
  <c r="AB30"/>
  <c r="AB28"/>
  <c r="AA28"/>
  <c r="AG70"/>
  <c r="Z26"/>
  <c r="AB26"/>
  <c r="AA26"/>
  <c r="Z24"/>
  <c r="AA24"/>
  <c r="AB24"/>
  <c r="Z21"/>
  <c r="AB21"/>
  <c r="Z20"/>
  <c r="Z17"/>
  <c r="AB17"/>
  <c r="Z16"/>
  <c r="AB16"/>
  <c r="AA16"/>
  <c r="Z15"/>
  <c r="AB15"/>
  <c r="AA15"/>
  <c r="Z11"/>
  <c r="AA11"/>
  <c r="AB11"/>
  <c r="Z10"/>
  <c r="AB10"/>
  <c r="Z9"/>
  <c r="AB9"/>
  <c r="AA9"/>
  <c r="Z8"/>
  <c r="AB8"/>
  <c r="AA8"/>
  <c r="AG69"/>
  <c r="AF69"/>
  <c r="Z51" i="10"/>
  <c r="AB51"/>
  <c r="Z50"/>
  <c r="AB50"/>
  <c r="Z49"/>
  <c r="AB49"/>
  <c r="Z48"/>
  <c r="Z47"/>
  <c r="AB47"/>
  <c r="Z46"/>
  <c r="AB46"/>
  <c r="Z45"/>
  <c r="AB45"/>
  <c r="Z44"/>
  <c r="Z43"/>
  <c r="AB43"/>
  <c r="Z42"/>
  <c r="AB42"/>
  <c r="Z41"/>
  <c r="AB41"/>
  <c r="Z40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51" i="9"/>
  <c r="AB51"/>
  <c r="AA51"/>
  <c r="Z50"/>
  <c r="AA50"/>
  <c r="AB50"/>
  <c r="Z49"/>
  <c r="AA49"/>
  <c r="Z48"/>
  <c r="AB48"/>
  <c r="AA48"/>
  <c r="Z47"/>
  <c r="AB47"/>
  <c r="AA47"/>
  <c r="Z46"/>
  <c r="AA46"/>
  <c r="AB46"/>
  <c r="Z45"/>
  <c r="AA45"/>
  <c r="Z44"/>
  <c r="AB44"/>
  <c r="AA44"/>
  <c r="Z43"/>
  <c r="AB43"/>
  <c r="AA43"/>
  <c r="Z42"/>
  <c r="AA42"/>
  <c r="AB42"/>
  <c r="Z41"/>
  <c r="AA41"/>
  <c r="Z40"/>
  <c r="AB40"/>
  <c r="AA40"/>
  <c r="Z39"/>
  <c r="AB39"/>
  <c r="AA39"/>
  <c r="Z38"/>
  <c r="AA38"/>
  <c r="AB38"/>
  <c r="Z37"/>
  <c r="AA37"/>
  <c r="Z36"/>
  <c r="AB36"/>
  <c r="AA36"/>
  <c r="Z35"/>
  <c r="AB35"/>
  <c r="AA35"/>
  <c r="Z34"/>
  <c r="AA34"/>
  <c r="AB34"/>
  <c r="Z33"/>
  <c r="AA33"/>
  <c r="Z32"/>
  <c r="AB32"/>
  <c r="AA32"/>
  <c r="Z31"/>
  <c r="AB31"/>
  <c r="AA31"/>
  <c r="Z30"/>
  <c r="AA30"/>
  <c r="AB30"/>
  <c r="Z29"/>
  <c r="AA29"/>
  <c r="Z28"/>
  <c r="AB28"/>
  <c r="AA28"/>
  <c r="Z27"/>
  <c r="AB27"/>
  <c r="AA27"/>
  <c r="Z26"/>
  <c r="AA26"/>
  <c r="AB26"/>
  <c r="Z25"/>
  <c r="AA25"/>
  <c r="Z24"/>
  <c r="AB24"/>
  <c r="AA24"/>
  <c r="Z23"/>
  <c r="AB23"/>
  <c r="AA23"/>
  <c r="Z22"/>
  <c r="AA22"/>
  <c r="AB22"/>
  <c r="Z21"/>
  <c r="AA21"/>
  <c r="Z20"/>
  <c r="AB20"/>
  <c r="AA20"/>
  <c r="Z19"/>
  <c r="AB19"/>
  <c r="AA19"/>
  <c r="Z18"/>
  <c r="AA18"/>
  <c r="AB18"/>
  <c r="Z17"/>
  <c r="AA17"/>
  <c r="Z16"/>
  <c r="AB16"/>
  <c r="AA16"/>
  <c r="Z15"/>
  <c r="AB15"/>
  <c r="AA15"/>
  <c r="Z14"/>
  <c r="AA14"/>
  <c r="AB14"/>
  <c r="Z13"/>
  <c r="AA13"/>
  <c r="Z12"/>
  <c r="AB12"/>
  <c r="AA12"/>
  <c r="Z11"/>
  <c r="AB11"/>
  <c r="AA11"/>
  <c r="Z10"/>
  <c r="AA10"/>
  <c r="AB10"/>
  <c r="Z9"/>
  <c r="AA9"/>
  <c r="Z8"/>
  <c r="AB8"/>
  <c r="AA8"/>
  <c r="AG72" i="11"/>
  <c r="AG73"/>
  <c r="AA10"/>
  <c r="AA17"/>
  <c r="AA21"/>
  <c r="AA30"/>
  <c r="AB36"/>
  <c r="AA57"/>
  <c r="Z52" i="10"/>
  <c r="AA8"/>
  <c r="AA11"/>
  <c r="AA19"/>
  <c r="AA24"/>
  <c r="AA27"/>
  <c r="AA35"/>
  <c r="AA40"/>
  <c r="AA43"/>
  <c r="AA51"/>
  <c r="AA12"/>
  <c r="AA15"/>
  <c r="AA23"/>
  <c r="AA28"/>
  <c r="AA31"/>
  <c r="AA39"/>
  <c r="AA44"/>
  <c r="AA47"/>
  <c r="AB12"/>
  <c r="AB16"/>
  <c r="AB20"/>
  <c r="AB24"/>
  <c r="AB28"/>
  <c r="AB32"/>
  <c r="AB36"/>
  <c r="AB40"/>
  <c r="AB44"/>
  <c r="AB48"/>
  <c r="AB9" i="9"/>
  <c r="AB13"/>
  <c r="AB17"/>
  <c r="AB21"/>
  <c r="AB25"/>
  <c r="AB29"/>
  <c r="AB33"/>
  <c r="AB37"/>
  <c r="AB41"/>
  <c r="AB45"/>
  <c r="AB49"/>
  <c r="Z40" i="7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AA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71" i="6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A50" i="10"/>
  <c r="AA46"/>
  <c r="AA38"/>
  <c r="AA30"/>
  <c r="AA22"/>
  <c r="AA14"/>
  <c r="AA37"/>
  <c r="AA29"/>
  <c r="AA21"/>
  <c r="AA9"/>
  <c r="AA42"/>
  <c r="AA34"/>
  <c r="AA26"/>
  <c r="AA18"/>
  <c r="AA10"/>
  <c r="AA49"/>
  <c r="AA45"/>
  <c r="AA41"/>
  <c r="AA33"/>
  <c r="AA25"/>
  <c r="AA17"/>
  <c r="AA13"/>
  <c r="AA36"/>
  <c r="AA20"/>
  <c r="AA48"/>
  <c r="AA32"/>
  <c r="AA16"/>
  <c r="Z41" i="7"/>
  <c r="AA8"/>
  <c r="AA30"/>
  <c r="AA20"/>
  <c r="AB8"/>
  <c r="AB12"/>
  <c r="AB16"/>
  <c r="AB20"/>
  <c r="AB24"/>
  <c r="AB28"/>
  <c r="AB32"/>
  <c r="AB36"/>
  <c r="AA39"/>
  <c r="AB40"/>
  <c r="AB8" i="6"/>
  <c r="AB12"/>
  <c r="AB24"/>
  <c r="AB28"/>
  <c r="AB40"/>
  <c r="AB44"/>
  <c r="AB56"/>
  <c r="AB60"/>
  <c r="Z72"/>
  <c r="AA19"/>
  <c r="AB11"/>
  <c r="AB23"/>
  <c r="AB27"/>
  <c r="AB39"/>
  <c r="AB43"/>
  <c r="AB55"/>
  <c r="AB59"/>
  <c r="AB71"/>
  <c r="AA35" i="7"/>
  <c r="AA31"/>
  <c r="AA27"/>
  <c r="AA23"/>
  <c r="AA19"/>
  <c r="AA15"/>
  <c r="AA11"/>
  <c r="AA17"/>
  <c r="AA37"/>
  <c r="AA33"/>
  <c r="AA29"/>
  <c r="AA25"/>
  <c r="AA21"/>
  <c r="AA13"/>
  <c r="AA9"/>
  <c r="AA16"/>
  <c r="AA28"/>
  <c r="AA10"/>
  <c r="AA32"/>
  <c r="AA14"/>
  <c r="AA34"/>
  <c r="AA12"/>
  <c r="AA38"/>
  <c r="AA22"/>
  <c r="AA36"/>
  <c r="AA18"/>
  <c r="AA40"/>
  <c r="AA24"/>
  <c r="AB66" i="6"/>
  <c r="AB62"/>
  <c r="AB54"/>
  <c r="AB42"/>
  <c r="AB30"/>
  <c r="AB22"/>
  <c r="AB14"/>
  <c r="AB69"/>
  <c r="AB65"/>
  <c r="AB61"/>
  <c r="AB53"/>
  <c r="AB49"/>
  <c r="AB41"/>
  <c r="AB25"/>
  <c r="AB17"/>
  <c r="AB70"/>
  <c r="AB58"/>
  <c r="AB50"/>
  <c r="AB46"/>
  <c r="AB38"/>
  <c r="AB34"/>
  <c r="AB26"/>
  <c r="AB18"/>
  <c r="AB10"/>
  <c r="AB57"/>
  <c r="AB45"/>
  <c r="AB37"/>
  <c r="AB33"/>
  <c r="AB29"/>
  <c r="AB21"/>
  <c r="AB13"/>
  <c r="AB9"/>
  <c r="AA58"/>
  <c r="AA26"/>
  <c r="AA10"/>
  <c r="AA59"/>
  <c r="AA43"/>
  <c r="AA27"/>
  <c r="AA15"/>
  <c r="AB63"/>
  <c r="AB47"/>
  <c r="AB31"/>
  <c r="AB15"/>
  <c r="AB64"/>
  <c r="AB48"/>
  <c r="AB32"/>
  <c r="AB16"/>
  <c r="AA66"/>
  <c r="AA50"/>
  <c r="AA34"/>
  <c r="AA18"/>
  <c r="AA67"/>
  <c r="AA51"/>
  <c r="AA35"/>
  <c r="AA57"/>
  <c r="AA45"/>
  <c r="AA33"/>
  <c r="AA25"/>
  <c r="AA17"/>
  <c r="AA9"/>
  <c r="AA68"/>
  <c r="AA64"/>
  <c r="AA56"/>
  <c r="AA52"/>
  <c r="AA44"/>
  <c r="AA28"/>
  <c r="AA20"/>
  <c r="AA8"/>
  <c r="AA69"/>
  <c r="AA65"/>
  <c r="AA61"/>
  <c r="AA53"/>
  <c r="AA49"/>
  <c r="AA41"/>
  <c r="AA37"/>
  <c r="AA29"/>
  <c r="AA21"/>
  <c r="AA13"/>
  <c r="AA60"/>
  <c r="AA48"/>
  <c r="AA40"/>
  <c r="AA36"/>
  <c r="AA32"/>
  <c r="AA24"/>
  <c r="AA16"/>
  <c r="AA12"/>
  <c r="AA42"/>
  <c r="AA11"/>
  <c r="AA62"/>
  <c r="AA46"/>
  <c r="AA30"/>
  <c r="AA14"/>
  <c r="AA63"/>
  <c r="AA47"/>
  <c r="AA31"/>
  <c r="AB67"/>
  <c r="AB51"/>
  <c r="AB35"/>
  <c r="AB19"/>
  <c r="AB68"/>
  <c r="AB52"/>
  <c r="AB36"/>
  <c r="AB20"/>
  <c r="AA70"/>
  <c r="AA54"/>
  <c r="AA38"/>
  <c r="AA22"/>
  <c r="AA71"/>
  <c r="AA55"/>
  <c r="AA39"/>
  <c r="AA23"/>
  <c r="AA72"/>
  <c r="Z39" i="5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Z84" i="4"/>
  <c r="AA84"/>
  <c r="Z83"/>
  <c r="AA83"/>
  <c r="Z82"/>
  <c r="AA82"/>
  <c r="Z81"/>
  <c r="AA81"/>
  <c r="Z80"/>
  <c r="AA80"/>
  <c r="Z78"/>
  <c r="AA78"/>
  <c r="Z77"/>
  <c r="AA77"/>
  <c r="Z76"/>
  <c r="AA76"/>
  <c r="Z75"/>
  <c r="AA75"/>
  <c r="Z74"/>
  <c r="AA74"/>
  <c r="Z73"/>
  <c r="AA73"/>
  <c r="Z72"/>
  <c r="AA72"/>
  <c r="Z71"/>
  <c r="AA71"/>
  <c r="Z70"/>
  <c r="AA70"/>
  <c r="Z69"/>
  <c r="AA69"/>
  <c r="Z68"/>
  <c r="AA68"/>
  <c r="Z67"/>
  <c r="AA67"/>
  <c r="Z65"/>
  <c r="AA65"/>
  <c r="Z64"/>
  <c r="AA64"/>
  <c r="Z62"/>
  <c r="AA62"/>
  <c r="Z60"/>
  <c r="AA60"/>
  <c r="Z59"/>
  <c r="AA59"/>
  <c r="Z58"/>
  <c r="AA58"/>
  <c r="Z57"/>
  <c r="AA57"/>
  <c r="Z55"/>
  <c r="AA55"/>
  <c r="Z54"/>
  <c r="AA54"/>
  <c r="Z53"/>
  <c r="AA53"/>
  <c r="Z51"/>
  <c r="AA51"/>
  <c r="Z50"/>
  <c r="AA50"/>
  <c r="Z49"/>
  <c r="AA49"/>
  <c r="Z48"/>
  <c r="AA48"/>
  <c r="Z47"/>
  <c r="AA47"/>
  <c r="Z46"/>
  <c r="AA46"/>
  <c r="Z44"/>
  <c r="AA44"/>
  <c r="Z43"/>
  <c r="AA43"/>
  <c r="Z42"/>
  <c r="AA42"/>
  <c r="Z41"/>
  <c r="AA41"/>
  <c r="Z40"/>
  <c r="AA40"/>
  <c r="Z39"/>
  <c r="AA39"/>
  <c r="Z38"/>
  <c r="AA38"/>
  <c r="Z37"/>
  <c r="AA37"/>
  <c r="Z36"/>
  <c r="AA36"/>
  <c r="Z35"/>
  <c r="AA35"/>
  <c r="Z34"/>
  <c r="AA34"/>
  <c r="Z33"/>
  <c r="AA33"/>
  <c r="Z31"/>
  <c r="AA31"/>
  <c r="Z30"/>
  <c r="AA30"/>
  <c r="Z29"/>
  <c r="AA29"/>
  <c r="Z28"/>
  <c r="AA28"/>
  <c r="Z27"/>
  <c r="AA27"/>
  <c r="Z26"/>
  <c r="AA26"/>
  <c r="Z24"/>
  <c r="AA24"/>
  <c r="Z23"/>
  <c r="AA23"/>
  <c r="Z22"/>
  <c r="AA22"/>
  <c r="Z21"/>
  <c r="AA21"/>
  <c r="Z20"/>
  <c r="AA20"/>
  <c r="Z19"/>
  <c r="AA19"/>
  <c r="Z18"/>
  <c r="AA18"/>
  <c r="Z17"/>
  <c r="AA17"/>
  <c r="Z16"/>
  <c r="AA16"/>
  <c r="Z15"/>
  <c r="AA15"/>
  <c r="Z14"/>
  <c r="AA14"/>
  <c r="Z13"/>
  <c r="AA13"/>
  <c r="Z12"/>
  <c r="AA12"/>
  <c r="Z11"/>
  <c r="AA11"/>
  <c r="Z10"/>
  <c r="AA10"/>
  <c r="Z9"/>
  <c r="AA9"/>
  <c r="Z8"/>
  <c r="AA8"/>
  <c r="Z81" i="3"/>
  <c r="AB81"/>
  <c r="AA81"/>
  <c r="Z80"/>
  <c r="AB80"/>
  <c r="AA80"/>
  <c r="Z79"/>
  <c r="AA79"/>
  <c r="AB79"/>
  <c r="Z78"/>
  <c r="AA78"/>
  <c r="Z77"/>
  <c r="AB77"/>
  <c r="AA77"/>
  <c r="Z76"/>
  <c r="AB76"/>
  <c r="AA76"/>
  <c r="Z75"/>
  <c r="AA75"/>
  <c r="AB75"/>
  <c r="Z74"/>
  <c r="AA74"/>
  <c r="Z73"/>
  <c r="AB73"/>
  <c r="AA73"/>
  <c r="Z72"/>
  <c r="AB72"/>
  <c r="AA72"/>
  <c r="Z71"/>
  <c r="AA71"/>
  <c r="AB71"/>
  <c r="Z70"/>
  <c r="AA70"/>
  <c r="Z69"/>
  <c r="AB69"/>
  <c r="AA69"/>
  <c r="Z68"/>
  <c r="AB68"/>
  <c r="AA68"/>
  <c r="Z67"/>
  <c r="AA67"/>
  <c r="AB67"/>
  <c r="Z66"/>
  <c r="AA66"/>
  <c r="Z65"/>
  <c r="AB65"/>
  <c r="AA65"/>
  <c r="Z64"/>
  <c r="AB64"/>
  <c r="AA64"/>
  <c r="Z63"/>
  <c r="AA63"/>
  <c r="AB63"/>
  <c r="Z62"/>
  <c r="AA62"/>
  <c r="Z61"/>
  <c r="AB61"/>
  <c r="AA61"/>
  <c r="Z60"/>
  <c r="AB60"/>
  <c r="AA60"/>
  <c r="Z59"/>
  <c r="AA59"/>
  <c r="AB59"/>
  <c r="Z58"/>
  <c r="AA58"/>
  <c r="Z57"/>
  <c r="AB57"/>
  <c r="AA57"/>
  <c r="Z56"/>
  <c r="AB56"/>
  <c r="AA56"/>
  <c r="Z55"/>
  <c r="AA55"/>
  <c r="AB55"/>
  <c r="Z54"/>
  <c r="AA54"/>
  <c r="Z53"/>
  <c r="AB53"/>
  <c r="AA53"/>
  <c r="Z52"/>
  <c r="AB52"/>
  <c r="AA52"/>
  <c r="Z51"/>
  <c r="AA51"/>
  <c r="AB51"/>
  <c r="Z50"/>
  <c r="AA50"/>
  <c r="Z49"/>
  <c r="AB49"/>
  <c r="AA49"/>
  <c r="Z48"/>
  <c r="AB48"/>
  <c r="AA48"/>
  <c r="Z47"/>
  <c r="AA47"/>
  <c r="AB47"/>
  <c r="Z46"/>
  <c r="AA46"/>
  <c r="Z45"/>
  <c r="AB45"/>
  <c r="AA45"/>
  <c r="Z44"/>
  <c r="AB44"/>
  <c r="AA44"/>
  <c r="Z43"/>
  <c r="AA43"/>
  <c r="AB43"/>
  <c r="Z42"/>
  <c r="AA42"/>
  <c r="Z41"/>
  <c r="AB41"/>
  <c r="AA41"/>
  <c r="Z40"/>
  <c r="AB40"/>
  <c r="AA40"/>
  <c r="Z39"/>
  <c r="AA39"/>
  <c r="AB39"/>
  <c r="Z38"/>
  <c r="AA38"/>
  <c r="Z37"/>
  <c r="AB37"/>
  <c r="AA37"/>
  <c r="Z36"/>
  <c r="AB36"/>
  <c r="AA36"/>
  <c r="Z35"/>
  <c r="AA35"/>
  <c r="AB35"/>
  <c r="Z34"/>
  <c r="AA34"/>
  <c r="Z33"/>
  <c r="AB33"/>
  <c r="AA33"/>
  <c r="Z32"/>
  <c r="AB32"/>
  <c r="AA32"/>
  <c r="Z31"/>
  <c r="AA31"/>
  <c r="AB31"/>
  <c r="Z30"/>
  <c r="AA30"/>
  <c r="Z29"/>
  <c r="AB29"/>
  <c r="AA29"/>
  <c r="Z28"/>
  <c r="AB28"/>
  <c r="AA28"/>
  <c r="Z27"/>
  <c r="AA27"/>
  <c r="AB27"/>
  <c r="Z26"/>
  <c r="AA26"/>
  <c r="Z25"/>
  <c r="AB25"/>
  <c r="AA25"/>
  <c r="Z24"/>
  <c r="AB24"/>
  <c r="AA24"/>
  <c r="Z23"/>
  <c r="AA23"/>
  <c r="AB23"/>
  <c r="Z22"/>
  <c r="AA22"/>
  <c r="Z21"/>
  <c r="AB21"/>
  <c r="AA21"/>
  <c r="Z20"/>
  <c r="AB20"/>
  <c r="AA20"/>
  <c r="Z19"/>
  <c r="AA19"/>
  <c r="AB19"/>
  <c r="Z18"/>
  <c r="AA18"/>
  <c r="Z17"/>
  <c r="AB17"/>
  <c r="AA17"/>
  <c r="Z16"/>
  <c r="AB16"/>
  <c r="AA16"/>
  <c r="Z15"/>
  <c r="AA15"/>
  <c r="AB15"/>
  <c r="Z14"/>
  <c r="AA14"/>
  <c r="Z13"/>
  <c r="AB13"/>
  <c r="AA13"/>
  <c r="Z12"/>
  <c r="AB12"/>
  <c r="AA12"/>
  <c r="Z11"/>
  <c r="AA11"/>
  <c r="AB11"/>
  <c r="Z10"/>
  <c r="AA10"/>
  <c r="Z9"/>
  <c r="AA9"/>
  <c r="Z8"/>
  <c r="AA8"/>
  <c r="AB8"/>
  <c r="Z73" i="2"/>
  <c r="AB73"/>
  <c r="Z72"/>
  <c r="Z71"/>
  <c r="AB71"/>
  <c r="Z70"/>
  <c r="AB70"/>
  <c r="Z69"/>
  <c r="AB69"/>
  <c r="Z68"/>
  <c r="Z67"/>
  <c r="AB67"/>
  <c r="Z66"/>
  <c r="AB66"/>
  <c r="Z65"/>
  <c r="AB65"/>
  <c r="Z64"/>
  <c r="Z63"/>
  <c r="AB63"/>
  <c r="Z62"/>
  <c r="AB62"/>
  <c r="Z61"/>
  <c r="AB61"/>
  <c r="Z60"/>
  <c r="Z59"/>
  <c r="AB59"/>
  <c r="Z58"/>
  <c r="AB58"/>
  <c r="Z57"/>
  <c r="AB57"/>
  <c r="Z56"/>
  <c r="Z55"/>
  <c r="AB55"/>
  <c r="Z54"/>
  <c r="AB54"/>
  <c r="AH53"/>
  <c r="Z53"/>
  <c r="AB53"/>
  <c r="Z52"/>
  <c r="AB52"/>
  <c r="Z51"/>
  <c r="Z50"/>
  <c r="AB50"/>
  <c r="Z49"/>
  <c r="AB49"/>
  <c r="Z48"/>
  <c r="AB48"/>
  <c r="Z47"/>
  <c r="Z46"/>
  <c r="AB46"/>
  <c r="Z45"/>
  <c r="AB45"/>
  <c r="Z44"/>
  <c r="AB44"/>
  <c r="Z43"/>
  <c r="Z42"/>
  <c r="AB42"/>
  <c r="Z41"/>
  <c r="AB41"/>
  <c r="Z40"/>
  <c r="AB40"/>
  <c r="Z39"/>
  <c r="Z38"/>
  <c r="AB38"/>
  <c r="Z37"/>
  <c r="AB37"/>
  <c r="Z36"/>
  <c r="AB36"/>
  <c r="Z35"/>
  <c r="Z34"/>
  <c r="AB34"/>
  <c r="Z33"/>
  <c r="AB33"/>
  <c r="Z32"/>
  <c r="AB32"/>
  <c r="Z31"/>
  <c r="Z30"/>
  <c r="AB30"/>
  <c r="Z29"/>
  <c r="AB29"/>
  <c r="Z28"/>
  <c r="AB28"/>
  <c r="Z27"/>
  <c r="Z26"/>
  <c r="AB26"/>
  <c r="Z25"/>
  <c r="AB25"/>
  <c r="Z24"/>
  <c r="AB24"/>
  <c r="Z23"/>
  <c r="Z22"/>
  <c r="AB22"/>
  <c r="Z21"/>
  <c r="AB21"/>
  <c r="Z20"/>
  <c r="AB20"/>
  <c r="Z19"/>
  <c r="Z18"/>
  <c r="AB18"/>
  <c r="Z17"/>
  <c r="AB17"/>
  <c r="Z16"/>
  <c r="AB16"/>
  <c r="Z15"/>
  <c r="Z14"/>
  <c r="AB14"/>
  <c r="Z13"/>
  <c r="AB13"/>
  <c r="Z12"/>
  <c r="AB12"/>
  <c r="Z11"/>
  <c r="Z10"/>
  <c r="AB10"/>
  <c r="Z9"/>
  <c r="AB9"/>
  <c r="Z8"/>
  <c r="Z90" i="1"/>
  <c r="Z88"/>
  <c r="AA88"/>
  <c r="Z89"/>
  <c r="AA89"/>
  <c r="Z87"/>
  <c r="Z8"/>
  <c r="AB87"/>
  <c r="Z86"/>
  <c r="AA86"/>
  <c r="AB86"/>
  <c r="Z85"/>
  <c r="AA85"/>
  <c r="Z84"/>
  <c r="Z83"/>
  <c r="AB83"/>
  <c r="Z82"/>
  <c r="AA82"/>
  <c r="AB82"/>
  <c r="Z81"/>
  <c r="AB81"/>
  <c r="Z80"/>
  <c r="AA80"/>
  <c r="AB80"/>
  <c r="Z79"/>
  <c r="AA79"/>
  <c r="Z78"/>
  <c r="Z77"/>
  <c r="AB77"/>
  <c r="Z76"/>
  <c r="AA76"/>
  <c r="AB76"/>
  <c r="Z75"/>
  <c r="AA75"/>
  <c r="Z74"/>
  <c r="Z73"/>
  <c r="AB73"/>
  <c r="Z72"/>
  <c r="AA72"/>
  <c r="AB72"/>
  <c r="Z71"/>
  <c r="AA71"/>
  <c r="Z70"/>
  <c r="Z69"/>
  <c r="AB69"/>
  <c r="Z68"/>
  <c r="AA68"/>
  <c r="AB68"/>
  <c r="Z67"/>
  <c r="AA67"/>
  <c r="Z66"/>
  <c r="Z65"/>
  <c r="AB65"/>
  <c r="Z64"/>
  <c r="AA64"/>
  <c r="AB64"/>
  <c r="Z63"/>
  <c r="AA63"/>
  <c r="Z62"/>
  <c r="Z61"/>
  <c r="AB61"/>
  <c r="Z60"/>
  <c r="AA60"/>
  <c r="AB60"/>
  <c r="Z59"/>
  <c r="AA59"/>
  <c r="Z58"/>
  <c r="Z57"/>
  <c r="AB57"/>
  <c r="Z56"/>
  <c r="AA56"/>
  <c r="AB56"/>
  <c r="Z55"/>
  <c r="AA55"/>
  <c r="Z54"/>
  <c r="Z53"/>
  <c r="AB53"/>
  <c r="Z52"/>
  <c r="AA52"/>
  <c r="AB52"/>
  <c r="Z51"/>
  <c r="AA51"/>
  <c r="Z50"/>
  <c r="Z49"/>
  <c r="AB49"/>
  <c r="Z48"/>
  <c r="AA48"/>
  <c r="AB48"/>
  <c r="Z47"/>
  <c r="AA47"/>
  <c r="Z46"/>
  <c r="Z45"/>
  <c r="AB45"/>
  <c r="Z44"/>
  <c r="AA44"/>
  <c r="AB44"/>
  <c r="Z43"/>
  <c r="AA43"/>
  <c r="AB43"/>
  <c r="Z42"/>
  <c r="AA42"/>
  <c r="Z41"/>
  <c r="Z40"/>
  <c r="AB40"/>
  <c r="Z39"/>
  <c r="AA39"/>
  <c r="AB39"/>
  <c r="Z38"/>
  <c r="AA38"/>
  <c r="Z37"/>
  <c r="Z36"/>
  <c r="AB36"/>
  <c r="Z35"/>
  <c r="AA35"/>
  <c r="AB35"/>
  <c r="Z34"/>
  <c r="AA34"/>
  <c r="Z33"/>
  <c r="Z32"/>
  <c r="AB32"/>
  <c r="Z31"/>
  <c r="AA31"/>
  <c r="AB31"/>
  <c r="Z30"/>
  <c r="AA30"/>
  <c r="Z29"/>
  <c r="Z28"/>
  <c r="AB28"/>
  <c r="Z27"/>
  <c r="AA27"/>
  <c r="AB27"/>
  <c r="Z26"/>
  <c r="AA26"/>
  <c r="Z25"/>
  <c r="Z24"/>
  <c r="AB24"/>
  <c r="Z23"/>
  <c r="AA23"/>
  <c r="AB23"/>
  <c r="Z22"/>
  <c r="AA22"/>
  <c r="Z21"/>
  <c r="Z20"/>
  <c r="AB20"/>
  <c r="Z19"/>
  <c r="AA19"/>
  <c r="AB19"/>
  <c r="Z18"/>
  <c r="AA18"/>
  <c r="Z17"/>
  <c r="Z16"/>
  <c r="AB16"/>
  <c r="Z15"/>
  <c r="AA15"/>
  <c r="AB15"/>
  <c r="Z14"/>
  <c r="AA14"/>
  <c r="Z13"/>
  <c r="Z12"/>
  <c r="AB12"/>
  <c r="Z11"/>
  <c r="AA11"/>
  <c r="AB11"/>
  <c r="Z10"/>
  <c r="AA10"/>
  <c r="Z9"/>
  <c r="AA8"/>
  <c r="Z40" i="5"/>
  <c r="AB8"/>
  <c r="AB12"/>
  <c r="AB16"/>
  <c r="AB20"/>
  <c r="AB24"/>
  <c r="AB28"/>
  <c r="AB32"/>
  <c r="AB36"/>
  <c r="Z82" i="3"/>
  <c r="AB10"/>
  <c r="AB14"/>
  <c r="AB18"/>
  <c r="AB22"/>
  <c r="AB26"/>
  <c r="AB30"/>
  <c r="AB34"/>
  <c r="AB38"/>
  <c r="AB42"/>
  <c r="AB46"/>
  <c r="AB50"/>
  <c r="AB54"/>
  <c r="AB58"/>
  <c r="AB62"/>
  <c r="AB66"/>
  <c r="AB70"/>
  <c r="AB74"/>
  <c r="AB78"/>
  <c r="Z74" i="2"/>
  <c r="AA41"/>
  <c r="AA15"/>
  <c r="AA25"/>
  <c r="AA64"/>
  <c r="AA70"/>
  <c r="AA11"/>
  <c r="AA21"/>
  <c r="AA45"/>
  <c r="AA47"/>
  <c r="AA13"/>
  <c r="AA19"/>
  <c r="AA51"/>
  <c r="AA9"/>
  <c r="AA23"/>
  <c r="AA33"/>
  <c r="AA56"/>
  <c r="AA66"/>
  <c r="AB11"/>
  <c r="AB15"/>
  <c r="AB19"/>
  <c r="AB23"/>
  <c r="AB27"/>
  <c r="AB31"/>
  <c r="AB35"/>
  <c r="AB39"/>
  <c r="AB43"/>
  <c r="AB47"/>
  <c r="AB51"/>
  <c r="AB56"/>
  <c r="AB60"/>
  <c r="AB64"/>
  <c r="AB68"/>
  <c r="AB72"/>
  <c r="AB74"/>
  <c r="AA49"/>
  <c r="AB46" i="1"/>
  <c r="AB9"/>
  <c r="AA12"/>
  <c r="AB13"/>
  <c r="AA16"/>
  <c r="AB17"/>
  <c r="AA20"/>
  <c r="AB21"/>
  <c r="AA24"/>
  <c r="AB25"/>
  <c r="AA28"/>
  <c r="AB29"/>
  <c r="AA32"/>
  <c r="AB33"/>
  <c r="AA36"/>
  <c r="AB37"/>
  <c r="AA40"/>
  <c r="AB41"/>
  <c r="AA45"/>
  <c r="AA49"/>
  <c r="AB50"/>
  <c r="AA53"/>
  <c r="AB54"/>
  <c r="AA57"/>
  <c r="AB58"/>
  <c r="AA61"/>
  <c r="AB62"/>
  <c r="AA65"/>
  <c r="AB66"/>
  <c r="AA69"/>
  <c r="AB70"/>
  <c r="AA73"/>
  <c r="AB74"/>
  <c r="AA77"/>
  <c r="AB78"/>
  <c r="AA81"/>
  <c r="AA83"/>
  <c r="AB84"/>
  <c r="AA87"/>
  <c r="AB88"/>
  <c r="AE89"/>
  <c r="AA9"/>
  <c r="AB10"/>
  <c r="AA13"/>
  <c r="AB14"/>
  <c r="AA17"/>
  <c r="AB18"/>
  <c r="AA21"/>
  <c r="AB22"/>
  <c r="AA25"/>
  <c r="AB26"/>
  <c r="AA29"/>
  <c r="AB30"/>
  <c r="AA33"/>
  <c r="AB34"/>
  <c r="AA37"/>
  <c r="AB38"/>
  <c r="AA41"/>
  <c r="AB42"/>
  <c r="AA46"/>
  <c r="AB47"/>
  <c r="AA50"/>
  <c r="AB51"/>
  <c r="AA54"/>
  <c r="AB55"/>
  <c r="AA58"/>
  <c r="AB59"/>
  <c r="AA62"/>
  <c r="AB63"/>
  <c r="AA66"/>
  <c r="AB67"/>
  <c r="AA70"/>
  <c r="AB71"/>
  <c r="AA74"/>
  <c r="AB75"/>
  <c r="AA78"/>
  <c r="AB79"/>
  <c r="AA84"/>
  <c r="AB85"/>
  <c r="AB89"/>
  <c r="AA68" i="2"/>
  <c r="AA35"/>
  <c r="AA37"/>
  <c r="AA29"/>
  <c r="AA53"/>
  <c r="AA27"/>
  <c r="AA72"/>
  <c r="AA31"/>
  <c r="AA71"/>
  <c r="AA67"/>
  <c r="AA63"/>
  <c r="AA59"/>
  <c r="AA55"/>
  <c r="AA50"/>
  <c r="AA46"/>
  <c r="AA42"/>
  <c r="AA38"/>
  <c r="AA34"/>
  <c r="AA30"/>
  <c r="AA26"/>
  <c r="AA22"/>
  <c r="AA18"/>
  <c r="AA14"/>
  <c r="AA10"/>
  <c r="AA73"/>
  <c r="AA69"/>
  <c r="AA65"/>
  <c r="AA61"/>
  <c r="AA57"/>
  <c r="AA52"/>
  <c r="AA48"/>
  <c r="AA44"/>
  <c r="AA40"/>
  <c r="AA36"/>
  <c r="AA32"/>
  <c r="AA28"/>
  <c r="AA24"/>
  <c r="AA20"/>
  <c r="AA16"/>
  <c r="AA12"/>
  <c r="AA54"/>
  <c r="AA17"/>
  <c r="AA43"/>
  <c r="AA60"/>
  <c r="AA39"/>
  <c r="AA8"/>
  <c r="AA58"/>
  <c r="AA62"/>
  <c r="AA74"/>
  <c r="Z85" i="4"/>
  <c r="AA56"/>
</calcChain>
</file>

<file path=xl/comments1.xml><?xml version="1.0" encoding="utf-8"?>
<comments xmlns="http://schemas.openxmlformats.org/spreadsheetml/2006/main">
  <authors>
    <author>user16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user16:</t>
        </r>
        <r>
          <rPr>
            <sz val="9"/>
            <color indexed="81"/>
            <rFont val="Tahoma"/>
            <family val="2"/>
          </rPr>
          <t xml:space="preserve">
titre du tableau à changer dans ce sens si ces données se trouvent dans cette même rubrique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user16:</t>
        </r>
        <r>
          <rPr>
            <sz val="9"/>
            <color indexed="81"/>
            <rFont val="Tahoma"/>
            <family val="2"/>
          </rPr>
          <t xml:space="preserve">
Que signifie? À clarifier pour la compréhension de tous le s cibles</t>
        </r>
      </text>
    </comment>
  </commentList>
</comments>
</file>

<file path=xl/sharedStrings.xml><?xml version="1.0" encoding="utf-8"?>
<sst xmlns="http://schemas.openxmlformats.org/spreadsheetml/2006/main" count="1614" uniqueCount="384">
  <si>
    <t>PARC NATIONAL ANDASIBE MANTADIA</t>
  </si>
  <si>
    <t>Tableau n°</t>
  </si>
  <si>
    <t>ANDASIBE-MANTADIA</t>
  </si>
  <si>
    <t>SYNTHESE STATISTIQUE DES NATIONALITES</t>
  </si>
  <si>
    <t xml:space="preserve">NATIONALITE </t>
  </si>
  <si>
    <t>Total</t>
  </si>
  <si>
    <t>% par rapport au total visiteur du parc</t>
  </si>
  <si>
    <t>% par rapport au total visiteur "Etranger"</t>
  </si>
  <si>
    <t>OBS</t>
  </si>
  <si>
    <t>Malagasy</t>
  </si>
  <si>
    <t>Allemande</t>
  </si>
  <si>
    <t>Américaine</t>
  </si>
  <si>
    <t>Anglaise</t>
  </si>
  <si>
    <t>Arabe</t>
  </si>
  <si>
    <t>Argentin</t>
  </si>
  <si>
    <t>Australienne</t>
  </si>
  <si>
    <t>Autrichienne</t>
  </si>
  <si>
    <t>Belge</t>
  </si>
  <si>
    <t>Bresilienne</t>
  </si>
  <si>
    <t>Camerounaise</t>
  </si>
  <si>
    <t>Canadienne</t>
  </si>
  <si>
    <t>Chilienne</t>
  </si>
  <si>
    <t>Chinoise</t>
  </si>
  <si>
    <t>Chiprienne</t>
  </si>
  <si>
    <t>Colombienne</t>
  </si>
  <si>
    <t>Congolaise</t>
  </si>
  <si>
    <t>Coréenne</t>
  </si>
  <si>
    <t>Costaricaine</t>
  </si>
  <si>
    <t>Créole</t>
  </si>
  <si>
    <t>Croate</t>
  </si>
  <si>
    <t>Danoise</t>
  </si>
  <si>
    <t>Ecossaise</t>
  </si>
  <si>
    <t>Espagnole</t>
  </si>
  <si>
    <t>Estonienne</t>
  </si>
  <si>
    <t>Finlandaise</t>
  </si>
  <si>
    <t>Française</t>
  </si>
  <si>
    <t>Gabonnaise</t>
  </si>
  <si>
    <t>Grecque</t>
  </si>
  <si>
    <t>Haitienne</t>
  </si>
  <si>
    <t>Hollandaise</t>
  </si>
  <si>
    <t>Hongroise</t>
  </si>
  <si>
    <t>Indienne</t>
  </si>
  <si>
    <t>Irakienne</t>
  </si>
  <si>
    <t>Iranienne</t>
  </si>
  <si>
    <t>Irlandaise</t>
  </si>
  <si>
    <t>Israelienne</t>
  </si>
  <si>
    <t>Italienne</t>
  </si>
  <si>
    <t>Ivorienne</t>
  </si>
  <si>
    <t>Japonaise</t>
  </si>
  <si>
    <t>Jordanienne</t>
  </si>
  <si>
    <t>Kenyanne</t>
  </si>
  <si>
    <t>Libanaise</t>
  </si>
  <si>
    <t>Lithunienne</t>
  </si>
  <si>
    <t>Luxembourgeoise</t>
  </si>
  <si>
    <t>Malaisienne</t>
  </si>
  <si>
    <t>Maldivenne</t>
  </si>
  <si>
    <t>Malte</t>
  </si>
  <si>
    <t>Marocaine</t>
  </si>
  <si>
    <t>Mauricienne</t>
  </si>
  <si>
    <t>Mexicaine</t>
  </si>
  <si>
    <t>Namibienne</t>
  </si>
  <si>
    <t>Néerlandaise</t>
  </si>
  <si>
    <t>New Zélandaise</t>
  </si>
  <si>
    <t>Norvégienne</t>
  </si>
  <si>
    <t>Pakistanaise</t>
  </si>
  <si>
    <t>Péruvienne</t>
  </si>
  <si>
    <t>Philipienne</t>
  </si>
  <si>
    <t>Polonaise</t>
  </si>
  <si>
    <t>Portugaise</t>
  </si>
  <si>
    <t>Réunionnaise</t>
  </si>
  <si>
    <t>Roumaine</t>
  </si>
  <si>
    <t>Russe</t>
  </si>
  <si>
    <t>Serbe</t>
  </si>
  <si>
    <t>Seycheloise</t>
  </si>
  <si>
    <t>Sierraleonnaise</t>
  </si>
  <si>
    <t>Singapourienne</t>
  </si>
  <si>
    <t>Slovaque</t>
  </si>
  <si>
    <t>Soudanaise</t>
  </si>
  <si>
    <t>Sud-africaine</t>
  </si>
  <si>
    <t>Suèdoise</t>
  </si>
  <si>
    <t>Suisse</t>
  </si>
  <si>
    <t>Taïwanaise</t>
  </si>
  <si>
    <t>Tanzanienne</t>
  </si>
  <si>
    <t>Tchèque</t>
  </si>
  <si>
    <t>Thailandaise</t>
  </si>
  <si>
    <t>Togolaise</t>
  </si>
  <si>
    <t>Tunisienne</t>
  </si>
  <si>
    <t>Turque</t>
  </si>
  <si>
    <t>Ukranienne</t>
  </si>
  <si>
    <t>Vietnamienne</t>
  </si>
  <si>
    <t>Zambienne</t>
  </si>
  <si>
    <t>MADAGASCAR NATIONAL PARKS</t>
  </si>
  <si>
    <t>PARC NATIONAL ANKARAFANTSIKA</t>
  </si>
  <si>
    <t>Année</t>
  </si>
  <si>
    <t>Nationalités des visiteurs</t>
  </si>
  <si>
    <t>J</t>
  </si>
  <si>
    <t>F</t>
  </si>
  <si>
    <t>M</t>
  </si>
  <si>
    <t>A</t>
  </si>
  <si>
    <t>Jl</t>
  </si>
  <si>
    <t>S</t>
  </si>
  <si>
    <t>O</t>
  </si>
  <si>
    <t>N</t>
  </si>
  <si>
    <t>D</t>
  </si>
  <si>
    <t>Angolaise</t>
  </si>
  <si>
    <t>Argentine</t>
  </si>
  <si>
    <t>Britanique</t>
  </si>
  <si>
    <t>Bulgare</t>
  </si>
  <si>
    <t>Catalonia</t>
  </si>
  <si>
    <t>Comorienne</t>
  </si>
  <si>
    <t>Costa ricaine</t>
  </si>
  <si>
    <t>Ethiopienne</t>
  </si>
  <si>
    <t>Indonésienne</t>
  </si>
  <si>
    <t>Islandais</t>
  </si>
  <si>
    <t>Kenyenne</t>
  </si>
  <si>
    <t>Lithuanienne</t>
  </si>
  <si>
    <t>Netherlande</t>
  </si>
  <si>
    <t>Nigérienne</t>
  </si>
  <si>
    <t>Pollonaise</t>
  </si>
  <si>
    <t>Roumanienne</t>
  </si>
  <si>
    <t>Seychelloise</t>
  </si>
  <si>
    <t>Slovenienne</t>
  </si>
  <si>
    <t>Sri-Lankais</t>
  </si>
  <si>
    <t>Sovietique</t>
  </si>
  <si>
    <t>Suissesse</t>
  </si>
  <si>
    <t>Taiwan</t>
  </si>
  <si>
    <t>Tchèche</t>
  </si>
  <si>
    <t>TOTAL</t>
  </si>
  <si>
    <t>PARC NATIONAL RANOMAFANA</t>
  </si>
  <si>
    <t>Français</t>
  </si>
  <si>
    <t>MaIagasy</t>
  </si>
  <si>
    <t>Non compris par rapport au total visiteur étranger</t>
  </si>
  <si>
    <t>Italien</t>
  </si>
  <si>
    <t>Anglais</t>
  </si>
  <si>
    <t>Allemand</t>
  </si>
  <si>
    <t>Hollandais</t>
  </si>
  <si>
    <t>Américain</t>
  </si>
  <si>
    <t>Espagnol</t>
  </si>
  <si>
    <t>Australien</t>
  </si>
  <si>
    <t>Norvégien</t>
  </si>
  <si>
    <t>Polonais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</si>
  <si>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</si>
  <si>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</si>
  <si>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</si>
  <si>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</si>
  <si>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</si>
  <si>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</si>
  <si>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</si>
  <si>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</si>
  <si>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</si>
  <si>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</si>
  <si>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Finlandais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</si>
  <si>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</si>
  <si>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</si>
  <si>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</si>
  <si>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</si>
  <si>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</si>
  <si>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</si>
  <si>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</si>
  <si>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</si>
  <si>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Luxembourgeois</t>
  </si>
  <si>
    <t>Ecossais</t>
  </si>
  <si>
    <t>Taiwanais</t>
  </si>
  <si>
    <t>Irlandais</t>
  </si>
  <si>
    <t>Algérien</t>
  </si>
  <si>
    <t>Luthuanien</t>
  </si>
  <si>
    <t>Tunisien</t>
  </si>
  <si>
    <t>Ukrainien</t>
  </si>
  <si>
    <t>Coréen</t>
  </si>
  <si>
    <t>Réunionnais</t>
  </si>
  <si>
    <t>Rwandais</t>
  </si>
  <si>
    <t>Brésilien</t>
  </si>
  <si>
    <t>Colombien</t>
  </si>
  <si>
    <t>Libie</t>
  </si>
  <si>
    <t>Maltais</t>
  </si>
  <si>
    <t>Mauricien</t>
  </si>
  <si>
    <t>Mexicain</t>
  </si>
  <si>
    <t>Ougandais</t>
  </si>
  <si>
    <t>Egyptien</t>
  </si>
  <si>
    <t>Malaisien</t>
  </si>
  <si>
    <t>Mozambicain</t>
  </si>
  <si>
    <t>Vénézuelien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</si>
  <si>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</si>
  <si>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</si>
  <si>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</si>
  <si>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</si>
  <si>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</si>
  <si>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</si>
  <si>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</si>
  <si>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</si>
  <si>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V ietnam</t>
  </si>
  <si>
    <t>Pays bas</t>
  </si>
  <si>
    <t>Kenya</t>
  </si>
  <si>
    <t>Scandi</t>
  </si>
  <si>
    <t>Jamaique</t>
  </si>
  <si>
    <t>Luthuanie</t>
  </si>
  <si>
    <t>Pakistanais</t>
  </si>
  <si>
    <t>Année:  2015</t>
  </si>
  <si>
    <t>Afrique Orient</t>
  </si>
  <si>
    <t>Catalande</t>
  </si>
  <si>
    <t>Chillienne</t>
  </si>
  <si>
    <t>Croatienne</t>
  </si>
  <si>
    <t>Ecosse</t>
  </si>
  <si>
    <t>Egiptienne</t>
  </si>
  <si>
    <t>Esthonienne</t>
  </si>
  <si>
    <t>Guinéenne</t>
  </si>
  <si>
    <t>Juive</t>
  </si>
  <si>
    <t>Kowetienne</t>
  </si>
  <si>
    <t>Luthianienne</t>
  </si>
  <si>
    <t>Lybienne</t>
  </si>
  <si>
    <t>Polognaise</t>
  </si>
  <si>
    <t>Quuebecquoise</t>
  </si>
  <si>
    <t>Srilankaise</t>
  </si>
  <si>
    <t>Taiwanaise</t>
  </si>
  <si>
    <t>Tchad</t>
  </si>
  <si>
    <t>Ukrainienne</t>
  </si>
  <si>
    <t>(janvier à décembre 2015)</t>
  </si>
  <si>
    <t>Obs</t>
  </si>
  <si>
    <t>Intéressée</t>
  </si>
  <si>
    <t>Algérienne</t>
  </si>
  <si>
    <t>Assidue</t>
  </si>
  <si>
    <t>Bréslienne</t>
  </si>
  <si>
    <t>Meilleure visiteuse</t>
  </si>
  <si>
    <t>Méxicaine</t>
  </si>
  <si>
    <t>Sud-coréenne</t>
  </si>
  <si>
    <t>Tableau n°3</t>
  </si>
  <si>
    <t>%</t>
  </si>
  <si>
    <t>Angolais</t>
  </si>
  <si>
    <t>Bolivien</t>
  </si>
  <si>
    <t>Bresilien</t>
  </si>
  <si>
    <t>Camerounais</t>
  </si>
  <si>
    <t>Chilien</t>
  </si>
  <si>
    <t>Guatemalien</t>
  </si>
  <si>
    <t>Indonésien</t>
  </si>
  <si>
    <t>Iranien</t>
  </si>
  <si>
    <t>Japonais</t>
  </si>
  <si>
    <t>Kenyen</t>
  </si>
  <si>
    <t>Litchuanien</t>
  </si>
  <si>
    <t>Lituanien</t>
  </si>
  <si>
    <t>Namibien</t>
  </si>
  <si>
    <t>New Zélandais</t>
  </si>
  <si>
    <t>Néerlandais</t>
  </si>
  <si>
    <t>Pérouvienne</t>
  </si>
  <si>
    <t>Roumanien</t>
  </si>
  <si>
    <t>Seychellois</t>
  </si>
  <si>
    <t>Singapourien</t>
  </si>
  <si>
    <t>Slovenien</t>
  </si>
  <si>
    <t>Sud-africain</t>
  </si>
  <si>
    <t>Suèdois</t>
  </si>
  <si>
    <t>Suissais</t>
  </si>
  <si>
    <t>Turc</t>
  </si>
  <si>
    <t>venezuelien</t>
  </si>
  <si>
    <t xml:space="preserve"> </t>
  </si>
  <si>
    <t xml:space="preserve">Année: </t>
  </si>
  <si>
    <t>MAROJEJY ANJANAHARIBE SUD</t>
  </si>
  <si>
    <t>Brésilienne</t>
  </si>
  <si>
    <t>australienne</t>
  </si>
  <si>
    <t>Grècque</t>
  </si>
  <si>
    <t>Guatemala</t>
  </si>
  <si>
    <t>Israélienne</t>
  </si>
  <si>
    <t>Luthianie</t>
  </si>
  <si>
    <t>Luxembourg</t>
  </si>
  <si>
    <t>Mexique</t>
  </si>
  <si>
    <t>Scotish</t>
  </si>
  <si>
    <t>Sud Africaine</t>
  </si>
  <si>
    <t>Tchècque</t>
  </si>
  <si>
    <t>Zimbabwe</t>
  </si>
  <si>
    <t>Philippine</t>
  </si>
  <si>
    <t>Vietnamien</t>
  </si>
  <si>
    <t>polonaise</t>
  </si>
  <si>
    <t>Beninoise</t>
  </si>
  <si>
    <t>PARC NOSY TANIKELY</t>
  </si>
  <si>
    <t>Arabie saoudite</t>
  </si>
  <si>
    <t>Comorien</t>
  </si>
  <si>
    <t>Congolais</t>
  </si>
  <si>
    <t>Egyptienne</t>
  </si>
  <si>
    <t>Libannais</t>
  </si>
  <si>
    <t>Lusembourg</t>
  </si>
  <si>
    <t>Marocain</t>
  </si>
  <si>
    <t>Saoudien</t>
  </si>
  <si>
    <t>Ukrénien</t>
  </si>
  <si>
    <t>Autres</t>
  </si>
  <si>
    <t>Tableau N°</t>
  </si>
  <si>
    <t>Britannique</t>
  </si>
  <si>
    <t>Dominicain</t>
  </si>
  <si>
    <t>Equatorien</t>
  </si>
  <si>
    <t>Malawite</t>
  </si>
  <si>
    <t>Néo zélanadais</t>
  </si>
  <si>
    <t>Sud africain</t>
  </si>
  <si>
    <t>Madagascar National Parks</t>
  </si>
  <si>
    <t>DIRECTION DE PARC NATIONAL LOKOBE</t>
  </si>
  <si>
    <t>B.P. 267</t>
  </si>
  <si>
    <t>HELL VILLE - NOSY BE</t>
  </si>
  <si>
    <t>ALLEMANDE</t>
  </si>
  <si>
    <t>-</t>
  </si>
  <si>
    <t>AMERICAINE</t>
  </si>
  <si>
    <t>ANGLAISE</t>
  </si>
  <si>
    <t>ARABE UNI</t>
  </si>
  <si>
    <t>AUSTRALIENNE</t>
  </si>
  <si>
    <t>AUTRICHIENNE</t>
  </si>
  <si>
    <t>BELARUSSE</t>
  </si>
  <si>
    <t>BELGE</t>
  </si>
  <si>
    <t>BOTSWANAISE</t>
  </si>
  <si>
    <t>BULGARE</t>
  </si>
  <si>
    <t>CANADIENNE</t>
  </si>
  <si>
    <t>CHINOISE</t>
  </si>
  <si>
    <t>COLOMBIENNE</t>
  </si>
  <si>
    <t>CHILIENNE</t>
  </si>
  <si>
    <t>DANOISE</t>
  </si>
  <si>
    <t>ECOSSAISE</t>
  </si>
  <si>
    <t>ESPAGNOLE</t>
  </si>
  <si>
    <t>ESTONIENNE</t>
  </si>
  <si>
    <t>FRANCAISE</t>
  </si>
  <si>
    <t>GRECQUE</t>
  </si>
  <si>
    <t>HOLLANDAISE</t>
  </si>
  <si>
    <t>INDIENNE</t>
  </si>
  <si>
    <t>IRLANDAISE</t>
  </si>
  <si>
    <t>ITALIENNE</t>
  </si>
  <si>
    <t>JAPONNAISE</t>
  </si>
  <si>
    <t>KENIENNE</t>
  </si>
  <si>
    <t>LITHUANIENNE</t>
  </si>
  <si>
    <t>LUXEMBOURGEOISE</t>
  </si>
  <si>
    <t>MALAGASY</t>
  </si>
  <si>
    <t>MAURITIENNE</t>
  </si>
  <si>
    <t>NIRLANDAISE</t>
  </si>
  <si>
    <t>NEW ZELANDAISE</t>
  </si>
  <si>
    <t>NIGERIENNE</t>
  </si>
  <si>
    <t>NORVEGIENNE</t>
  </si>
  <si>
    <t>POLONAISE</t>
  </si>
  <si>
    <t>REUNIONAISE</t>
  </si>
  <si>
    <t>RUSSE</t>
  </si>
  <si>
    <t>SINGAPORIENNE</t>
  </si>
  <si>
    <t>SLOVENIENNE</t>
  </si>
  <si>
    <t>SUD-AFRICAINE</t>
  </si>
  <si>
    <t>SUEDOISE</t>
  </si>
  <si>
    <t>SUISSESSE</t>
  </si>
  <si>
    <t>SWAZILANDAISE</t>
  </si>
  <si>
    <t>TAHITIENNE</t>
  </si>
  <si>
    <t>TCHEQUE</t>
  </si>
  <si>
    <t>VIETNAMIENNE</t>
  </si>
  <si>
    <t>ZAMBIENNE</t>
  </si>
  <si>
    <t>ZIMBABWEENNE</t>
  </si>
  <si>
    <t>Tableau n°04</t>
  </si>
  <si>
    <t>Croite</t>
  </si>
  <si>
    <t>Grèque</t>
  </si>
  <si>
    <t>Libanais</t>
  </si>
  <si>
    <t>Ougandaise</t>
  </si>
  <si>
    <t>NOSY TANIKELY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</si>
  <si>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</si>
  <si>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</si>
  <si>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</si>
  <si>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</si>
  <si>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</si>
  <si>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</si>
  <si>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</si>
  <si>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</si>
  <si>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</si>
  <si>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AVECTO</t>
  </si>
  <si>
    <t>CAMPEUR</t>
  </si>
  <si>
    <t>RANOMAFANA</t>
  </si>
  <si>
    <t>ANKARAFANTSIKA</t>
  </si>
  <si>
    <t>PARC</t>
  </si>
  <si>
    <t>ISALO</t>
  </si>
  <si>
    <t>ANKARANA</t>
  </si>
  <si>
    <t>MONTAGNE D'AMBRE</t>
  </si>
  <si>
    <t>TSIMANAMPETSOTSE</t>
  </si>
  <si>
    <t>ANNEE</t>
  </si>
  <si>
    <t>ZOMBITSE-VOHIBASIA</t>
  </si>
  <si>
    <t>MASOALA</t>
  </si>
  <si>
    <t>LOKOBE</t>
  </si>
  <si>
    <t>KIRINDY MITE</t>
  </si>
  <si>
    <t>ANDRINGITRA</t>
  </si>
  <si>
    <t>INDIVIDUEL</t>
  </si>
  <si>
    <t>K E</t>
  </si>
  <si>
    <t>K N</t>
  </si>
  <si>
    <t>E</t>
  </si>
  <si>
    <t>ENFANT ETRANGER</t>
  </si>
  <si>
    <t>ENFANT NATIONAL</t>
  </si>
  <si>
    <t>A E</t>
  </si>
  <si>
    <t>ADULTE ETRANGER</t>
  </si>
  <si>
    <t>ADULTE MALGACHE</t>
  </si>
  <si>
    <t>JTO/FTO,...: ???</t>
  </si>
  <si>
    <t>KE</t>
  </si>
  <si>
    <t>KN</t>
  </si>
</sst>
</file>

<file path=xl/styles.xml><?xml version="1.0" encoding="utf-8"?>
<styleSheet xmlns="http://schemas.openxmlformats.org/spreadsheetml/2006/main">
  <numFmts count="8">
    <numFmt numFmtId="43" formatCode="_-* #,##0.00\ _€_-;\-* #,##0.00\ _€_-;_-* &quot;-&quot;??\ _€_-;_-@_-"/>
    <numFmt numFmtId="164" formatCode="[$-40C]mmm\-yy;@"/>
    <numFmt numFmtId="165" formatCode="_-* #,##0\ _€_-;\-* #,##0\ _€_-;_-* &quot;-&quot;??\ _€_-;_-@_-"/>
    <numFmt numFmtId="166" formatCode="_-* #,##0.00\ _F_-;\-* #,##0.00\ _F_-;_-* &quot;-&quot;??\ _F_-;_-@_-"/>
    <numFmt numFmtId="167" formatCode="_-* #,##0\ _F_-;\-* #,##0\ _F_-;_-* &quot;-&quot;??\ _F_-;_-@_-"/>
    <numFmt numFmtId="168" formatCode="0.0"/>
    <numFmt numFmtId="169" formatCode="_-* #,##0.00\ [$€]_-;\-* #,##0.00\ [$€]_-;_-* &quot;-&quot;??\ [$€]_-;_-@_-"/>
    <numFmt numFmtId="170" formatCode="0.0%"/>
  </numFmts>
  <fonts count="5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u/>
      <sz val="10"/>
      <name val="Arial"/>
      <family val="2"/>
    </font>
    <font>
      <b/>
      <u/>
      <sz val="9"/>
      <name val="Arial"/>
      <family val="2"/>
    </font>
    <font>
      <u/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2"/>
      <name val="Poor Richard"/>
      <family val="1"/>
    </font>
    <font>
      <sz val="12"/>
      <name val="Poor Richard"/>
      <family val="1"/>
    </font>
    <font>
      <b/>
      <u/>
      <sz val="12"/>
      <name val="Poor Richard"/>
      <family val="1"/>
    </font>
    <font>
      <i/>
      <sz val="8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sz val="10"/>
      <name val="Arial Narrow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  <family val="2"/>
      <charset val="204"/>
    </font>
    <font>
      <sz val="14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14"/>
      <color rgb="FFFF0000"/>
      <name val="Arial"/>
      <family val="2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2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12" fillId="0" borderId="0"/>
    <xf numFmtId="0" fontId="12" fillId="0" borderId="0"/>
    <xf numFmtId="166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6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4" fillId="0" borderId="0" xfId="0" applyNumberFormat="1" applyFont="1"/>
    <xf numFmtId="3" fontId="4" fillId="0" borderId="0" xfId="0" applyNumberFormat="1" applyFont="1" applyFill="1"/>
    <xf numFmtId="3" fontId="3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1" fillId="0" borderId="1" xfId="1" applyNumberFormat="1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10" fontId="21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1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1" xfId="0" applyFont="1" applyFill="1" applyBorder="1" applyAlignment="1">
      <alignment horizontal="left" vertical="center"/>
    </xf>
    <xf numFmtId="1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0" applyFont="1" applyBorder="1" applyAlignment="1">
      <alignment horizontal="left" vertical="center"/>
    </xf>
    <xf numFmtId="0" fontId="17" fillId="0" borderId="0" xfId="0" applyFont="1"/>
    <xf numFmtId="0" fontId="16" fillId="0" borderId="1" xfId="0" quotePrefix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3" fontId="17" fillId="2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10" fontId="21" fillId="2" borderId="1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0" fontId="21" fillId="0" borderId="0" xfId="1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165" fontId="14" fillId="0" borderId="0" xfId="2" applyNumberFormat="1" applyFont="1"/>
    <xf numFmtId="165" fontId="14" fillId="0" borderId="0" xfId="2" applyNumberFormat="1" applyFont="1" applyAlignment="1">
      <alignment horizontal="center"/>
    </xf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3" borderId="0" xfId="0" applyFill="1" applyBorder="1"/>
    <xf numFmtId="0" fontId="14" fillId="0" borderId="0" xfId="0" applyFont="1" applyBorder="1"/>
    <xf numFmtId="165" fontId="0" fillId="0" borderId="0" xfId="2" applyNumberFormat="1" applyFont="1" applyBorder="1"/>
    <xf numFmtId="0" fontId="14" fillId="0" borderId="1" xfId="0" applyFont="1" applyBorder="1" applyAlignment="1">
      <alignment horizontal="center" vertical="center" wrapText="1"/>
    </xf>
    <xf numFmtId="165" fontId="8" fillId="0" borderId="1" xfId="2" applyNumberFormat="1" applyFont="1" applyBorder="1" applyAlignment="1">
      <alignment horizontal="center" vertical="center" wrapText="1"/>
    </xf>
    <xf numFmtId="0" fontId="14" fillId="0" borderId="1" xfId="0" applyFont="1" applyBorder="1"/>
    <xf numFmtId="165" fontId="0" fillId="0" borderId="1" xfId="2" applyNumberFormat="1" applyFont="1" applyBorder="1"/>
    <xf numFmtId="165" fontId="24" fillId="0" borderId="1" xfId="2" applyNumberFormat="1" applyFont="1" applyFill="1" applyBorder="1" applyAlignment="1">
      <alignment horizontal="center" vertical="center" wrapText="1"/>
    </xf>
    <xf numFmtId="165" fontId="24" fillId="0" borderId="1" xfId="2" applyNumberFormat="1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 wrapText="1"/>
    </xf>
    <xf numFmtId="165" fontId="2" fillId="4" borderId="1" xfId="2" applyNumberFormat="1" applyFont="1" applyFill="1" applyBorder="1" applyAlignment="1">
      <alignment horizontal="center"/>
    </xf>
    <xf numFmtId="165" fontId="14" fillId="0" borderId="1" xfId="2" applyNumberFormat="1" applyFont="1" applyBorder="1" applyAlignment="1">
      <alignment horizontal="center"/>
    </xf>
    <xf numFmtId="0" fontId="12" fillId="0" borderId="1" xfId="0" applyFont="1" applyBorder="1"/>
    <xf numFmtId="0" fontId="14" fillId="5" borderId="0" xfId="0" applyFont="1" applyFill="1"/>
    <xf numFmtId="165" fontId="14" fillId="0" borderId="1" xfId="2" applyNumberFormat="1" applyFont="1" applyBorder="1"/>
    <xf numFmtId="0" fontId="9" fillId="0" borderId="0" xfId="0" applyFont="1" applyFill="1" applyBorder="1" applyAlignment="1">
      <alignment horizontal="center" wrapText="1"/>
    </xf>
    <xf numFmtId="0" fontId="24" fillId="0" borderId="0" xfId="3" applyNumberFormat="1" applyFont="1" applyFill="1" applyBorder="1" applyAlignment="1">
      <alignment horizontal="center" vertical="center" wrapText="1"/>
    </xf>
    <xf numFmtId="0" fontId="25" fillId="0" borderId="1" xfId="0" applyFont="1" applyBorder="1"/>
    <xf numFmtId="165" fontId="25" fillId="0" borderId="1" xfId="2" applyNumberFormat="1" applyFont="1" applyBorder="1"/>
    <xf numFmtId="165" fontId="26" fillId="0" borderId="1" xfId="2" applyNumberFormat="1" applyFont="1" applyBorder="1"/>
    <xf numFmtId="165" fontId="27" fillId="0" borderId="1" xfId="2" applyNumberFormat="1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/>
    <xf numFmtId="0" fontId="26" fillId="0" borderId="0" xfId="0" applyFont="1"/>
    <xf numFmtId="165" fontId="26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9" fillId="0" borderId="0" xfId="0" applyFont="1"/>
    <xf numFmtId="0" fontId="28" fillId="0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3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28" fillId="7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3" fontId="28" fillId="0" borderId="1" xfId="0" applyNumberFormat="1" applyFont="1" applyFill="1" applyBorder="1" applyAlignment="1">
      <alignment horizontal="center" vertical="center"/>
    </xf>
    <xf numFmtId="10" fontId="28" fillId="0" borderId="1" xfId="1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3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1" xfId="0" applyFont="1" applyFill="1" applyBorder="1"/>
    <xf numFmtId="167" fontId="24" fillId="0" borderId="1" xfId="7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2" fontId="9" fillId="0" borderId="1" xfId="1" applyNumberFormat="1" applyFont="1" applyFill="1" applyBorder="1" applyAlignment="1">
      <alignment horizontal="center"/>
    </xf>
    <xf numFmtId="0" fontId="31" fillId="6" borderId="1" xfId="0" applyFont="1" applyFill="1" applyBorder="1"/>
    <xf numFmtId="4" fontId="24" fillId="0" borderId="5" xfId="0" applyNumberFormat="1" applyFont="1" applyFill="1" applyBorder="1"/>
    <xf numFmtId="0" fontId="12" fillId="0" borderId="0" xfId="0" applyFont="1" applyFill="1" applyBorder="1" applyAlignment="1"/>
    <xf numFmtId="167" fontId="12" fillId="0" borderId="0" xfId="7" applyNumberFormat="1" applyFont="1" applyFill="1" applyBorder="1" applyAlignment="1">
      <alignment horizontal="center"/>
    </xf>
    <xf numFmtId="0" fontId="31" fillId="0" borderId="1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12" fillId="0" borderId="5" xfId="0" applyFont="1" applyFill="1" applyBorder="1" applyAlignment="1"/>
    <xf numFmtId="0" fontId="31" fillId="8" borderId="1" xfId="0" applyFont="1" applyFill="1" applyBorder="1"/>
    <xf numFmtId="0" fontId="12" fillId="0" borderId="5" xfId="0" applyFont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/>
    </xf>
    <xf numFmtId="0" fontId="12" fillId="0" borderId="5" xfId="0" applyFont="1" applyBorder="1" applyAlignment="1">
      <alignment vertical="center"/>
    </xf>
    <xf numFmtId="0" fontId="0" fillId="0" borderId="1" xfId="0" applyFill="1" applyBorder="1"/>
    <xf numFmtId="167" fontId="24" fillId="0" borderId="1" xfId="7" applyNumberFormat="1" applyFont="1" applyFill="1" applyBorder="1" applyAlignment="1">
      <alignment vertical="center"/>
    </xf>
    <xf numFmtId="0" fontId="31" fillId="9" borderId="1" xfId="0" applyFont="1" applyFill="1" applyBorder="1"/>
    <xf numFmtId="4" fontId="24" fillId="0" borderId="5" xfId="0" applyNumberFormat="1" applyFont="1" applyFill="1" applyBorder="1" applyAlignment="1">
      <alignment vertical="center"/>
    </xf>
    <xf numFmtId="0" fontId="31" fillId="10" borderId="1" xfId="0" applyFont="1" applyFill="1" applyBorder="1"/>
    <xf numFmtId="4" fontId="24" fillId="0" borderId="0" xfId="0" applyNumberFormat="1" applyFont="1" applyFill="1" applyBorder="1" applyAlignment="1">
      <alignment vertical="center"/>
    </xf>
    <xf numFmtId="3" fontId="9" fillId="0" borderId="1" xfId="0" applyNumberFormat="1" applyFont="1" applyBorder="1" applyAlignment="1">
      <alignment horizontal="center"/>
    </xf>
    <xf numFmtId="0" fontId="0" fillId="0" borderId="5" xfId="0" applyBorder="1"/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0" fontId="9" fillId="0" borderId="1" xfId="0" applyFont="1" applyBorder="1" applyAlignment="1">
      <alignment horizontal="center" wrapText="1"/>
    </xf>
    <xf numFmtId="0" fontId="24" fillId="0" borderId="1" xfId="0" applyFont="1" applyBorder="1"/>
    <xf numFmtId="3" fontId="8" fillId="0" borderId="1" xfId="0" applyNumberFormat="1" applyFont="1" applyFill="1" applyBorder="1" applyAlignment="1">
      <alignment horizontal="center"/>
    </xf>
    <xf numFmtId="168" fontId="9" fillId="0" borderId="1" xfId="1" applyNumberFormat="1" applyFont="1" applyBorder="1" applyAlignment="1">
      <alignment horizontal="center"/>
    </xf>
    <xf numFmtId="1" fontId="0" fillId="0" borderId="1" xfId="0" applyNumberFormat="1" applyBorder="1"/>
    <xf numFmtId="0" fontId="33" fillId="0" borderId="0" xfId="0" applyFont="1" applyFill="1" applyBorder="1"/>
    <xf numFmtId="0" fontId="24" fillId="0" borderId="6" xfId="0" applyFont="1" applyFill="1" applyBorder="1"/>
    <xf numFmtId="0" fontId="0" fillId="0" borderId="0" xfId="0" applyFill="1"/>
    <xf numFmtId="0" fontId="12" fillId="0" borderId="0" xfId="0" applyFont="1" applyBorder="1"/>
    <xf numFmtId="0" fontId="10" fillId="9" borderId="1" xfId="0" applyFont="1" applyFill="1" applyBorder="1"/>
    <xf numFmtId="0" fontId="10" fillId="0" borderId="0" xfId="0" applyFont="1"/>
    <xf numFmtId="0" fontId="3" fillId="0" borderId="0" xfId="0" applyFont="1" applyAlignment="1">
      <alignment horizontal="center"/>
    </xf>
    <xf numFmtId="0" fontId="12" fillId="0" borderId="1" xfId="0" applyFont="1" applyBorder="1" applyAlignment="1"/>
    <xf numFmtId="0" fontId="35" fillId="0" borderId="1" xfId="0" applyFont="1" applyFill="1" applyBorder="1" applyAlignment="1" applyProtection="1">
      <alignment horizontal="right" vertical="center"/>
      <protection locked="0"/>
    </xf>
    <xf numFmtId="10" fontId="9" fillId="0" borderId="1" xfId="1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3" fontId="10" fillId="0" borderId="1" xfId="0" applyNumberFormat="1" applyFont="1" applyBorder="1"/>
    <xf numFmtId="3" fontId="0" fillId="0" borderId="0" xfId="0" applyNumberFormat="1"/>
    <xf numFmtId="9" fontId="9" fillId="0" borderId="1" xfId="1" applyFont="1" applyBorder="1" applyAlignment="1">
      <alignment horizontal="center"/>
    </xf>
    <xf numFmtId="3" fontId="3" fillId="0" borderId="0" xfId="0" applyNumberFormat="1" applyFont="1" applyFill="1"/>
    <xf numFmtId="0" fontId="12" fillId="0" borderId="0" xfId="0" applyFont="1" applyFill="1"/>
    <xf numFmtId="9" fontId="9" fillId="0" borderId="1" xfId="1" applyNumberFormat="1" applyFont="1" applyBorder="1" applyAlignment="1">
      <alignment horizontal="center"/>
    </xf>
    <xf numFmtId="9" fontId="0" fillId="0" borderId="0" xfId="0" applyNumberFormat="1"/>
    <xf numFmtId="3" fontId="24" fillId="0" borderId="1" xfId="1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170" fontId="9" fillId="0" borderId="1" xfId="1" applyNumberFormat="1" applyFont="1" applyFill="1" applyBorder="1" applyAlignment="1">
      <alignment horizontal="center" vertical="center"/>
    </xf>
    <xf numFmtId="170" fontId="9" fillId="0" borderId="1" xfId="1" applyNumberFormat="1" applyFont="1" applyBorder="1" applyAlignment="1">
      <alignment horizontal="center" vertical="center"/>
    </xf>
    <xf numFmtId="0" fontId="24" fillId="0" borderId="1" xfId="10" applyFont="1" applyFill="1" applyBorder="1" applyAlignment="1">
      <alignment horizontal="center" vertical="center"/>
    </xf>
    <xf numFmtId="10" fontId="9" fillId="0" borderId="1" xfId="1" applyNumberFormat="1" applyFont="1" applyFill="1" applyBorder="1" applyAlignment="1">
      <alignment horizontal="center" vertical="center"/>
    </xf>
    <xf numFmtId="10" fontId="9" fillId="0" borderId="1" xfId="1" applyNumberFormat="1" applyFont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/>
    <xf numFmtId="10" fontId="10" fillId="0" borderId="0" xfId="0" applyNumberFormat="1" applyFont="1"/>
    <xf numFmtId="0" fontId="0" fillId="0" borderId="0" xfId="0" applyAlignment="1">
      <alignment vertical="center"/>
    </xf>
    <xf numFmtId="0" fontId="2" fillId="0" borderId="0" xfId="4" applyFill="1"/>
    <xf numFmtId="0" fontId="1" fillId="0" borderId="0" xfId="12" applyFill="1"/>
    <xf numFmtId="3" fontId="3" fillId="0" borderId="0" xfId="4" applyNumberFormat="1" applyFont="1" applyFill="1"/>
    <xf numFmtId="0" fontId="10" fillId="0" borderId="0" xfId="13" applyNumberFormat="1" applyFont="1" applyFill="1" applyAlignment="1">
      <alignment horizontal="left"/>
    </xf>
    <xf numFmtId="0" fontId="3" fillId="0" borderId="0" xfId="4" applyFont="1" applyFill="1" applyAlignment="1">
      <alignment horizontal="center"/>
    </xf>
    <xf numFmtId="0" fontId="12" fillId="0" borderId="0" xfId="4" applyFont="1" applyFill="1"/>
    <xf numFmtId="0" fontId="12" fillId="0" borderId="0" xfId="4" applyFont="1" applyFill="1" applyAlignment="1">
      <alignment horizontal="center"/>
    </xf>
    <xf numFmtId="0" fontId="9" fillId="0" borderId="1" xfId="4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/>
    </xf>
    <xf numFmtId="0" fontId="24" fillId="0" borderId="0" xfId="4" applyFont="1" applyFill="1" applyAlignment="1">
      <alignment vertical="center"/>
    </xf>
    <xf numFmtId="0" fontId="36" fillId="0" borderId="0" xfId="12" applyFont="1" applyFill="1" applyAlignment="1">
      <alignment vertical="center"/>
    </xf>
    <xf numFmtId="0" fontId="37" fillId="0" borderId="1" xfId="12" applyFont="1" applyFill="1" applyBorder="1" applyAlignment="1">
      <alignment horizontal="left" vertical="center" wrapText="1"/>
    </xf>
    <xf numFmtId="165" fontId="37" fillId="0" borderId="1" xfId="13" applyNumberFormat="1" applyFont="1" applyFill="1" applyBorder="1" applyAlignment="1">
      <alignment vertical="center" wrapText="1"/>
    </xf>
    <xf numFmtId="165" fontId="24" fillId="0" borderId="1" xfId="13" applyNumberFormat="1" applyFont="1" applyFill="1" applyBorder="1" applyAlignment="1">
      <alignment horizontal="center" vertical="center" wrapText="1"/>
    </xf>
    <xf numFmtId="167" fontId="9" fillId="0" borderId="1" xfId="4" applyNumberFormat="1" applyFont="1" applyFill="1" applyBorder="1" applyAlignment="1">
      <alignment horizontal="center" vertical="center" wrapText="1"/>
    </xf>
    <xf numFmtId="0" fontId="38" fillId="0" borderId="1" xfId="12" applyFont="1" applyFill="1" applyBorder="1" applyAlignment="1">
      <alignment horizontal="left" wrapText="1"/>
    </xf>
    <xf numFmtId="0" fontId="37" fillId="0" borderId="1" xfId="12" applyFont="1" applyFill="1" applyBorder="1" applyAlignment="1">
      <alignment horizontal="left" wrapText="1"/>
    </xf>
    <xf numFmtId="0" fontId="37" fillId="0" borderId="1" xfId="12" applyFont="1" applyFill="1" applyBorder="1" applyAlignment="1">
      <alignment vertical="center"/>
    </xf>
    <xf numFmtId="165" fontId="37" fillId="0" borderId="1" xfId="13" applyNumberFormat="1" applyFont="1" applyFill="1" applyBorder="1" applyAlignment="1">
      <alignment vertical="center"/>
    </xf>
    <xf numFmtId="0" fontId="24" fillId="0" borderId="1" xfId="4" applyFont="1" applyFill="1" applyBorder="1" applyAlignment="1">
      <alignment horizontal="left" vertical="center" wrapText="1"/>
    </xf>
    <xf numFmtId="165" fontId="9" fillId="0" borderId="1" xfId="13" applyNumberFormat="1" applyFont="1" applyFill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center"/>
    </xf>
    <xf numFmtId="165" fontId="39" fillId="0" borderId="1" xfId="13" applyNumberFormat="1" applyFont="1" applyFill="1" applyBorder="1" applyAlignment="1">
      <alignment vertical="center"/>
    </xf>
    <xf numFmtId="167" fontId="9" fillId="0" borderId="1" xfId="12" applyNumberFormat="1" applyFont="1" applyFill="1" applyBorder="1" applyAlignment="1">
      <alignment horizontal="center" vertical="center"/>
    </xf>
    <xf numFmtId="0" fontId="39" fillId="0" borderId="0" xfId="12" applyFont="1" applyFill="1" applyAlignment="1">
      <alignment vertical="center"/>
    </xf>
    <xf numFmtId="0" fontId="40" fillId="0" borderId="0" xfId="12" applyFont="1" applyFill="1"/>
    <xf numFmtId="167" fontId="24" fillId="0" borderId="0" xfId="12" applyNumberFormat="1" applyFont="1" applyFill="1" applyAlignment="1">
      <alignment horizontal="center"/>
    </xf>
    <xf numFmtId="167" fontId="24" fillId="0" borderId="7" xfId="12" applyNumberFormat="1" applyFont="1" applyFill="1" applyBorder="1" applyAlignment="1">
      <alignment horizontal="center"/>
    </xf>
    <xf numFmtId="167" fontId="9" fillId="0" borderId="0" xfId="12" applyNumberFormat="1" applyFont="1" applyFill="1" applyAlignment="1">
      <alignment horizontal="center"/>
    </xf>
    <xf numFmtId="0" fontId="41" fillId="0" borderId="0" xfId="12" applyFont="1" applyFill="1" applyAlignment="1">
      <alignment horizontal="center"/>
    </xf>
    <xf numFmtId="0" fontId="1" fillId="0" borderId="0" xfId="12"/>
    <xf numFmtId="0" fontId="34" fillId="0" borderId="0" xfId="12" applyFont="1"/>
    <xf numFmtId="0" fontId="24" fillId="0" borderId="1" xfId="12" applyFont="1" applyFill="1" applyBorder="1" applyAlignment="1">
      <alignment horizontal="left" indent="1"/>
    </xf>
    <xf numFmtId="167" fontId="24" fillId="3" borderId="1" xfId="13" applyNumberFormat="1" applyFont="1" applyFill="1" applyBorder="1" applyAlignment="1">
      <alignment horizontal="center"/>
    </xf>
    <xf numFmtId="165" fontId="34" fillId="0" borderId="1" xfId="13" applyNumberFormat="1" applyFont="1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3" fillId="0" borderId="0" xfId="4" applyFont="1" applyFill="1" applyAlignment="1">
      <alignment horizontal="center"/>
    </xf>
    <xf numFmtId="0" fontId="1" fillId="0" borderId="0" xfId="12" applyAlignment="1">
      <alignment horizontal="center"/>
    </xf>
    <xf numFmtId="0" fontId="34" fillId="0" borderId="1" xfId="12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0" fontId="9" fillId="0" borderId="1" xfId="7" applyNumberFormat="1" applyFont="1" applyBorder="1" applyAlignment="1">
      <alignment horizontal="center"/>
    </xf>
    <xf numFmtId="0" fontId="44" fillId="0" borderId="1" xfId="0" applyFont="1" applyBorder="1" applyAlignment="1">
      <alignment horizontal="center" wrapText="1"/>
    </xf>
    <xf numFmtId="0" fontId="44" fillId="0" borderId="4" xfId="0" applyFont="1" applyBorder="1" applyAlignment="1">
      <alignment horizontal="center" wrapText="1"/>
    </xf>
    <xf numFmtId="0" fontId="45" fillId="0" borderId="1" xfId="0" applyFont="1" applyBorder="1"/>
    <xf numFmtId="0" fontId="19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4" fillId="0" borderId="6" xfId="0" applyFont="1" applyBorder="1"/>
    <xf numFmtId="0" fontId="0" fillId="0" borderId="0" xfId="4" applyFont="1" applyFill="1"/>
    <xf numFmtId="167" fontId="24" fillId="0" borderId="0" xfId="12" applyNumberFormat="1" applyFont="1" applyFill="1" applyBorder="1" applyAlignment="1">
      <alignment horizontal="center"/>
    </xf>
    <xf numFmtId="0" fontId="40" fillId="0" borderId="1" xfId="0" applyFont="1" applyBorder="1"/>
    <xf numFmtId="0" fontId="39" fillId="0" borderId="1" xfId="12" applyFont="1" applyBorder="1" applyAlignment="1">
      <alignment horizontal="center"/>
    </xf>
    <xf numFmtId="167" fontId="39" fillId="0" borderId="1" xfId="12" applyNumberFormat="1" applyFont="1" applyBorder="1" applyAlignment="1">
      <alignment horizontal="center"/>
    </xf>
    <xf numFmtId="165" fontId="39" fillId="0" borderId="1" xfId="13" applyNumberFormat="1" applyFont="1" applyBorder="1"/>
    <xf numFmtId="0" fontId="40" fillId="0" borderId="0" xfId="12" applyFont="1"/>
    <xf numFmtId="165" fontId="0" fillId="0" borderId="0" xfId="0" applyNumberFormat="1"/>
    <xf numFmtId="167" fontId="0" fillId="0" borderId="0" xfId="0" applyNumberFormat="1"/>
    <xf numFmtId="0" fontId="25" fillId="0" borderId="0" xfId="0" applyFont="1"/>
    <xf numFmtId="0" fontId="46" fillId="0" borderId="1" xfId="0" applyFont="1" applyBorder="1"/>
    <xf numFmtId="0" fontId="47" fillId="0" borderId="0" xfId="0" applyFont="1" applyFill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6" borderId="0" xfId="0" applyFont="1" applyFill="1" applyAlignment="1">
      <alignment horizontal="center" vertical="center"/>
    </xf>
    <xf numFmtId="0" fontId="33" fillId="0" borderId="0" xfId="4" applyFont="1" applyFill="1" applyAlignment="1">
      <alignment horizontal="center"/>
    </xf>
    <xf numFmtId="0" fontId="3" fillId="0" borderId="0" xfId="4" applyFont="1" applyFill="1" applyAlignment="1">
      <alignment horizontal="center"/>
    </xf>
    <xf numFmtId="0" fontId="34" fillId="0" borderId="0" xfId="12" applyFont="1" applyAlignment="1">
      <alignment horizontal="center"/>
    </xf>
    <xf numFmtId="0" fontId="1" fillId="0" borderId="0" xfId="12" applyAlignment="1">
      <alignment horizontal="center"/>
    </xf>
  </cellXfs>
  <cellStyles count="328">
    <cellStyle name="Comma 2" xfId="14"/>
    <cellStyle name="Euro" xfId="8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Milliers 2" xfId="2"/>
    <cellStyle name="Milliers 3" xfId="7"/>
    <cellStyle name="Milliers 4" xfId="3"/>
    <cellStyle name="Milliers 5" xfId="13"/>
    <cellStyle name="Normal" xfId="0" builtinId="0"/>
    <cellStyle name="Normal 2" xfId="4"/>
    <cellStyle name="Normal 3" xfId="5"/>
    <cellStyle name="Normal 4" xfId="12"/>
    <cellStyle name="Normal 5" xfId="11"/>
    <cellStyle name="Normal 6" xfId="10"/>
    <cellStyle name="Normal 7" xfId="6"/>
    <cellStyle name="Percent 2" xfId="15"/>
    <cellStyle name="Pourcentage" xfId="1" builtinId="5"/>
    <cellStyle name="Pourcentage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6/AppData/Local/Microsoft/Windows/Temporary%20Internet%20Files/Content.Outlook/C6QSMAIK/AT%20U/synth&#232;se%20Ecot%202015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6/AppData/Local/Microsoft/Windows/Temporary%20Internet%20Files/Content.Outlook/C6QSMAIK/AT%20F/ARG_SYNTHESE%20RAPPORT%20ECOT%20ANNEE%20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3453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 to"/>
      <sheetName val="Synthèse nat"/>
    </sheetNames>
    <sheetDataSet>
      <sheetData sheetId="0" refreshError="1"/>
      <sheetData sheetId="1">
        <row r="14">
          <cell r="N14">
            <v>1851</v>
          </cell>
        </row>
        <row r="20">
          <cell r="E20">
            <v>292</v>
          </cell>
          <cell r="J20">
            <v>381</v>
          </cell>
          <cell r="N20">
            <v>3281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62"/>
  <sheetViews>
    <sheetView tabSelected="1" topLeftCell="A25" workbookViewId="0">
      <selection activeCell="A56" sqref="A56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4" width="4.140625" bestFit="1" customWidth="1"/>
    <col min="15" max="15" width="3.28515625" customWidth="1"/>
    <col min="16" max="17" width="4" customWidth="1"/>
    <col min="18" max="19" width="3.7109375" customWidth="1"/>
    <col min="20" max="20" width="4.140625" bestFit="1" customWidth="1"/>
    <col min="21" max="21" width="3.42578125" customWidth="1"/>
    <col min="22" max="22" width="3.140625" bestFit="1" customWidth="1"/>
    <col min="23" max="23" width="2.7109375" customWidth="1"/>
    <col min="24" max="25" width="3.42578125" customWidth="1"/>
    <col min="265" max="265" width="11.7109375" customWidth="1"/>
    <col min="266" max="266" width="3.7109375" customWidth="1"/>
    <col min="267" max="267" width="3.140625" customWidth="1"/>
    <col min="268" max="268" width="3.42578125" customWidth="1"/>
    <col min="269" max="269" width="3" customWidth="1"/>
    <col min="270" max="270" width="2.85546875" customWidth="1"/>
    <col min="271" max="272" width="3.28515625" customWidth="1"/>
    <col min="273" max="273" width="4" customWidth="1"/>
    <col min="274" max="274" width="3.7109375" customWidth="1"/>
    <col min="275" max="275" width="3.42578125" customWidth="1"/>
    <col min="276" max="276" width="2.7109375" bestFit="1" customWidth="1"/>
    <col min="277" max="277" width="3.42578125" customWidth="1"/>
    <col min="278" max="278" width="5.7109375" customWidth="1"/>
    <col min="281" max="281" width="8.42578125" customWidth="1"/>
    <col min="521" max="521" width="11.7109375" customWidth="1"/>
    <col min="522" max="522" width="3.7109375" customWidth="1"/>
    <col min="523" max="523" width="3.140625" customWidth="1"/>
    <col min="524" max="524" width="3.42578125" customWidth="1"/>
    <col min="525" max="525" width="3" customWidth="1"/>
    <col min="526" max="526" width="2.85546875" customWidth="1"/>
    <col min="527" max="528" width="3.28515625" customWidth="1"/>
    <col min="529" max="529" width="4" customWidth="1"/>
    <col min="530" max="530" width="3.7109375" customWidth="1"/>
    <col min="531" max="531" width="3.42578125" customWidth="1"/>
    <col min="532" max="532" width="2.7109375" bestFit="1" customWidth="1"/>
    <col min="533" max="533" width="3.42578125" customWidth="1"/>
    <col min="534" max="534" width="5.7109375" customWidth="1"/>
    <col min="537" max="537" width="8.42578125" customWidth="1"/>
    <col min="777" max="777" width="11.7109375" customWidth="1"/>
    <col min="778" max="778" width="3.7109375" customWidth="1"/>
    <col min="779" max="779" width="3.140625" customWidth="1"/>
    <col min="780" max="780" width="3.42578125" customWidth="1"/>
    <col min="781" max="781" width="3" customWidth="1"/>
    <col min="782" max="782" width="2.85546875" customWidth="1"/>
    <col min="783" max="784" width="3.28515625" customWidth="1"/>
    <col min="785" max="785" width="4" customWidth="1"/>
    <col min="786" max="786" width="3.7109375" customWidth="1"/>
    <col min="787" max="787" width="3.42578125" customWidth="1"/>
    <col min="788" max="788" width="2.7109375" bestFit="1" customWidth="1"/>
    <col min="789" max="789" width="3.42578125" customWidth="1"/>
    <col min="790" max="790" width="5.7109375" customWidth="1"/>
    <col min="793" max="793" width="8.42578125" customWidth="1"/>
    <col min="1033" max="1033" width="11.7109375" customWidth="1"/>
    <col min="1034" max="1034" width="3.7109375" customWidth="1"/>
    <col min="1035" max="1035" width="3.140625" customWidth="1"/>
    <col min="1036" max="1036" width="3.42578125" customWidth="1"/>
    <col min="1037" max="1037" width="3" customWidth="1"/>
    <col min="1038" max="1038" width="2.85546875" customWidth="1"/>
    <col min="1039" max="1040" width="3.28515625" customWidth="1"/>
    <col min="1041" max="1041" width="4" customWidth="1"/>
    <col min="1042" max="1042" width="3.7109375" customWidth="1"/>
    <col min="1043" max="1043" width="3.42578125" customWidth="1"/>
    <col min="1044" max="1044" width="2.7109375" bestFit="1" customWidth="1"/>
    <col min="1045" max="1045" width="3.42578125" customWidth="1"/>
    <col min="1046" max="1046" width="5.7109375" customWidth="1"/>
    <col min="1049" max="1049" width="8.42578125" customWidth="1"/>
    <col min="1289" max="1289" width="11.7109375" customWidth="1"/>
    <col min="1290" max="1290" width="3.7109375" customWidth="1"/>
    <col min="1291" max="1291" width="3.140625" customWidth="1"/>
    <col min="1292" max="1292" width="3.42578125" customWidth="1"/>
    <col min="1293" max="1293" width="3" customWidth="1"/>
    <col min="1294" max="1294" width="2.85546875" customWidth="1"/>
    <col min="1295" max="1296" width="3.28515625" customWidth="1"/>
    <col min="1297" max="1297" width="4" customWidth="1"/>
    <col min="1298" max="1298" width="3.7109375" customWidth="1"/>
    <col min="1299" max="1299" width="3.42578125" customWidth="1"/>
    <col min="1300" max="1300" width="2.7109375" bestFit="1" customWidth="1"/>
    <col min="1301" max="1301" width="3.42578125" customWidth="1"/>
    <col min="1302" max="1302" width="5.7109375" customWidth="1"/>
    <col min="1305" max="1305" width="8.42578125" customWidth="1"/>
    <col min="1545" max="1545" width="11.7109375" customWidth="1"/>
    <col min="1546" max="1546" width="3.7109375" customWidth="1"/>
    <col min="1547" max="1547" width="3.140625" customWidth="1"/>
    <col min="1548" max="1548" width="3.42578125" customWidth="1"/>
    <col min="1549" max="1549" width="3" customWidth="1"/>
    <col min="1550" max="1550" width="2.85546875" customWidth="1"/>
    <col min="1551" max="1552" width="3.28515625" customWidth="1"/>
    <col min="1553" max="1553" width="4" customWidth="1"/>
    <col min="1554" max="1554" width="3.7109375" customWidth="1"/>
    <col min="1555" max="1555" width="3.42578125" customWidth="1"/>
    <col min="1556" max="1556" width="2.7109375" bestFit="1" customWidth="1"/>
    <col min="1557" max="1557" width="3.42578125" customWidth="1"/>
    <col min="1558" max="1558" width="5.7109375" customWidth="1"/>
    <col min="1561" max="1561" width="8.42578125" customWidth="1"/>
    <col min="1801" max="1801" width="11.7109375" customWidth="1"/>
    <col min="1802" max="1802" width="3.7109375" customWidth="1"/>
    <col min="1803" max="1803" width="3.140625" customWidth="1"/>
    <col min="1804" max="1804" width="3.42578125" customWidth="1"/>
    <col min="1805" max="1805" width="3" customWidth="1"/>
    <col min="1806" max="1806" width="2.85546875" customWidth="1"/>
    <col min="1807" max="1808" width="3.28515625" customWidth="1"/>
    <col min="1809" max="1809" width="4" customWidth="1"/>
    <col min="1810" max="1810" width="3.7109375" customWidth="1"/>
    <col min="1811" max="1811" width="3.42578125" customWidth="1"/>
    <col min="1812" max="1812" width="2.7109375" bestFit="1" customWidth="1"/>
    <col min="1813" max="1813" width="3.42578125" customWidth="1"/>
    <col min="1814" max="1814" width="5.7109375" customWidth="1"/>
    <col min="1817" max="1817" width="8.42578125" customWidth="1"/>
    <col min="2057" max="2057" width="11.7109375" customWidth="1"/>
    <col min="2058" max="2058" width="3.7109375" customWidth="1"/>
    <col min="2059" max="2059" width="3.140625" customWidth="1"/>
    <col min="2060" max="2060" width="3.42578125" customWidth="1"/>
    <col min="2061" max="2061" width="3" customWidth="1"/>
    <col min="2062" max="2062" width="2.85546875" customWidth="1"/>
    <col min="2063" max="2064" width="3.28515625" customWidth="1"/>
    <col min="2065" max="2065" width="4" customWidth="1"/>
    <col min="2066" max="2066" width="3.7109375" customWidth="1"/>
    <col min="2067" max="2067" width="3.42578125" customWidth="1"/>
    <col min="2068" max="2068" width="2.7109375" bestFit="1" customWidth="1"/>
    <col min="2069" max="2069" width="3.42578125" customWidth="1"/>
    <col min="2070" max="2070" width="5.7109375" customWidth="1"/>
    <col min="2073" max="2073" width="8.42578125" customWidth="1"/>
    <col min="2313" max="2313" width="11.7109375" customWidth="1"/>
    <col min="2314" max="2314" width="3.7109375" customWidth="1"/>
    <col min="2315" max="2315" width="3.140625" customWidth="1"/>
    <col min="2316" max="2316" width="3.42578125" customWidth="1"/>
    <col min="2317" max="2317" width="3" customWidth="1"/>
    <col min="2318" max="2318" width="2.85546875" customWidth="1"/>
    <col min="2319" max="2320" width="3.28515625" customWidth="1"/>
    <col min="2321" max="2321" width="4" customWidth="1"/>
    <col min="2322" max="2322" width="3.7109375" customWidth="1"/>
    <col min="2323" max="2323" width="3.42578125" customWidth="1"/>
    <col min="2324" max="2324" width="2.7109375" bestFit="1" customWidth="1"/>
    <col min="2325" max="2325" width="3.42578125" customWidth="1"/>
    <col min="2326" max="2326" width="5.7109375" customWidth="1"/>
    <col min="2329" max="2329" width="8.42578125" customWidth="1"/>
    <col min="2569" max="2569" width="11.7109375" customWidth="1"/>
    <col min="2570" max="2570" width="3.7109375" customWidth="1"/>
    <col min="2571" max="2571" width="3.140625" customWidth="1"/>
    <col min="2572" max="2572" width="3.42578125" customWidth="1"/>
    <col min="2573" max="2573" width="3" customWidth="1"/>
    <col min="2574" max="2574" width="2.85546875" customWidth="1"/>
    <col min="2575" max="2576" width="3.28515625" customWidth="1"/>
    <col min="2577" max="2577" width="4" customWidth="1"/>
    <col min="2578" max="2578" width="3.7109375" customWidth="1"/>
    <col min="2579" max="2579" width="3.42578125" customWidth="1"/>
    <col min="2580" max="2580" width="2.7109375" bestFit="1" customWidth="1"/>
    <col min="2581" max="2581" width="3.42578125" customWidth="1"/>
    <col min="2582" max="2582" width="5.7109375" customWidth="1"/>
    <col min="2585" max="2585" width="8.42578125" customWidth="1"/>
    <col min="2825" max="2825" width="11.7109375" customWidth="1"/>
    <col min="2826" max="2826" width="3.7109375" customWidth="1"/>
    <col min="2827" max="2827" width="3.140625" customWidth="1"/>
    <col min="2828" max="2828" width="3.42578125" customWidth="1"/>
    <col min="2829" max="2829" width="3" customWidth="1"/>
    <col min="2830" max="2830" width="2.85546875" customWidth="1"/>
    <col min="2831" max="2832" width="3.28515625" customWidth="1"/>
    <col min="2833" max="2833" width="4" customWidth="1"/>
    <col min="2834" max="2834" width="3.7109375" customWidth="1"/>
    <col min="2835" max="2835" width="3.42578125" customWidth="1"/>
    <col min="2836" max="2836" width="2.7109375" bestFit="1" customWidth="1"/>
    <col min="2837" max="2837" width="3.42578125" customWidth="1"/>
    <col min="2838" max="2838" width="5.7109375" customWidth="1"/>
    <col min="2841" max="2841" width="8.42578125" customWidth="1"/>
    <col min="3081" max="3081" width="11.7109375" customWidth="1"/>
    <col min="3082" max="3082" width="3.7109375" customWidth="1"/>
    <col min="3083" max="3083" width="3.140625" customWidth="1"/>
    <col min="3084" max="3084" width="3.42578125" customWidth="1"/>
    <col min="3085" max="3085" width="3" customWidth="1"/>
    <col min="3086" max="3086" width="2.85546875" customWidth="1"/>
    <col min="3087" max="3088" width="3.28515625" customWidth="1"/>
    <col min="3089" max="3089" width="4" customWidth="1"/>
    <col min="3090" max="3090" width="3.7109375" customWidth="1"/>
    <col min="3091" max="3091" width="3.42578125" customWidth="1"/>
    <col min="3092" max="3092" width="2.7109375" bestFit="1" customWidth="1"/>
    <col min="3093" max="3093" width="3.42578125" customWidth="1"/>
    <col min="3094" max="3094" width="5.7109375" customWidth="1"/>
    <col min="3097" max="3097" width="8.42578125" customWidth="1"/>
    <col min="3337" max="3337" width="11.7109375" customWidth="1"/>
    <col min="3338" max="3338" width="3.7109375" customWidth="1"/>
    <col min="3339" max="3339" width="3.140625" customWidth="1"/>
    <col min="3340" max="3340" width="3.42578125" customWidth="1"/>
    <col min="3341" max="3341" width="3" customWidth="1"/>
    <col min="3342" max="3342" width="2.85546875" customWidth="1"/>
    <col min="3343" max="3344" width="3.28515625" customWidth="1"/>
    <col min="3345" max="3345" width="4" customWidth="1"/>
    <col min="3346" max="3346" width="3.7109375" customWidth="1"/>
    <col min="3347" max="3347" width="3.42578125" customWidth="1"/>
    <col min="3348" max="3348" width="2.7109375" bestFit="1" customWidth="1"/>
    <col min="3349" max="3349" width="3.42578125" customWidth="1"/>
    <col min="3350" max="3350" width="5.7109375" customWidth="1"/>
    <col min="3353" max="3353" width="8.42578125" customWidth="1"/>
    <col min="3593" max="3593" width="11.7109375" customWidth="1"/>
    <col min="3594" max="3594" width="3.7109375" customWidth="1"/>
    <col min="3595" max="3595" width="3.140625" customWidth="1"/>
    <col min="3596" max="3596" width="3.42578125" customWidth="1"/>
    <col min="3597" max="3597" width="3" customWidth="1"/>
    <col min="3598" max="3598" width="2.85546875" customWidth="1"/>
    <col min="3599" max="3600" width="3.28515625" customWidth="1"/>
    <col min="3601" max="3601" width="4" customWidth="1"/>
    <col min="3602" max="3602" width="3.7109375" customWidth="1"/>
    <col min="3603" max="3603" width="3.42578125" customWidth="1"/>
    <col min="3604" max="3604" width="2.7109375" bestFit="1" customWidth="1"/>
    <col min="3605" max="3605" width="3.42578125" customWidth="1"/>
    <col min="3606" max="3606" width="5.7109375" customWidth="1"/>
    <col min="3609" max="3609" width="8.42578125" customWidth="1"/>
    <col min="3849" max="3849" width="11.7109375" customWidth="1"/>
    <col min="3850" max="3850" width="3.7109375" customWidth="1"/>
    <col min="3851" max="3851" width="3.140625" customWidth="1"/>
    <col min="3852" max="3852" width="3.42578125" customWidth="1"/>
    <col min="3853" max="3853" width="3" customWidth="1"/>
    <col min="3854" max="3854" width="2.85546875" customWidth="1"/>
    <col min="3855" max="3856" width="3.28515625" customWidth="1"/>
    <col min="3857" max="3857" width="4" customWidth="1"/>
    <col min="3858" max="3858" width="3.7109375" customWidth="1"/>
    <col min="3859" max="3859" width="3.42578125" customWidth="1"/>
    <col min="3860" max="3860" width="2.7109375" bestFit="1" customWidth="1"/>
    <col min="3861" max="3861" width="3.42578125" customWidth="1"/>
    <col min="3862" max="3862" width="5.7109375" customWidth="1"/>
    <col min="3865" max="3865" width="8.42578125" customWidth="1"/>
    <col min="4105" max="4105" width="11.7109375" customWidth="1"/>
    <col min="4106" max="4106" width="3.7109375" customWidth="1"/>
    <col min="4107" max="4107" width="3.140625" customWidth="1"/>
    <col min="4108" max="4108" width="3.42578125" customWidth="1"/>
    <col min="4109" max="4109" width="3" customWidth="1"/>
    <col min="4110" max="4110" width="2.85546875" customWidth="1"/>
    <col min="4111" max="4112" width="3.28515625" customWidth="1"/>
    <col min="4113" max="4113" width="4" customWidth="1"/>
    <col min="4114" max="4114" width="3.7109375" customWidth="1"/>
    <col min="4115" max="4115" width="3.42578125" customWidth="1"/>
    <col min="4116" max="4116" width="2.7109375" bestFit="1" customWidth="1"/>
    <col min="4117" max="4117" width="3.42578125" customWidth="1"/>
    <col min="4118" max="4118" width="5.7109375" customWidth="1"/>
    <col min="4121" max="4121" width="8.42578125" customWidth="1"/>
    <col min="4361" max="4361" width="11.7109375" customWidth="1"/>
    <col min="4362" max="4362" width="3.7109375" customWidth="1"/>
    <col min="4363" max="4363" width="3.140625" customWidth="1"/>
    <col min="4364" max="4364" width="3.42578125" customWidth="1"/>
    <col min="4365" max="4365" width="3" customWidth="1"/>
    <col min="4366" max="4366" width="2.85546875" customWidth="1"/>
    <col min="4367" max="4368" width="3.28515625" customWidth="1"/>
    <col min="4369" max="4369" width="4" customWidth="1"/>
    <col min="4370" max="4370" width="3.7109375" customWidth="1"/>
    <col min="4371" max="4371" width="3.42578125" customWidth="1"/>
    <col min="4372" max="4372" width="2.7109375" bestFit="1" customWidth="1"/>
    <col min="4373" max="4373" width="3.42578125" customWidth="1"/>
    <col min="4374" max="4374" width="5.7109375" customWidth="1"/>
    <col min="4377" max="4377" width="8.42578125" customWidth="1"/>
    <col min="4617" max="4617" width="11.7109375" customWidth="1"/>
    <col min="4618" max="4618" width="3.7109375" customWidth="1"/>
    <col min="4619" max="4619" width="3.140625" customWidth="1"/>
    <col min="4620" max="4620" width="3.42578125" customWidth="1"/>
    <col min="4621" max="4621" width="3" customWidth="1"/>
    <col min="4622" max="4622" width="2.85546875" customWidth="1"/>
    <col min="4623" max="4624" width="3.28515625" customWidth="1"/>
    <col min="4625" max="4625" width="4" customWidth="1"/>
    <col min="4626" max="4626" width="3.7109375" customWidth="1"/>
    <col min="4627" max="4627" width="3.42578125" customWidth="1"/>
    <col min="4628" max="4628" width="2.7109375" bestFit="1" customWidth="1"/>
    <col min="4629" max="4629" width="3.42578125" customWidth="1"/>
    <col min="4630" max="4630" width="5.7109375" customWidth="1"/>
    <col min="4633" max="4633" width="8.42578125" customWidth="1"/>
    <col min="4873" max="4873" width="11.7109375" customWidth="1"/>
    <col min="4874" max="4874" width="3.7109375" customWidth="1"/>
    <col min="4875" max="4875" width="3.140625" customWidth="1"/>
    <col min="4876" max="4876" width="3.42578125" customWidth="1"/>
    <col min="4877" max="4877" width="3" customWidth="1"/>
    <col min="4878" max="4878" width="2.85546875" customWidth="1"/>
    <col min="4879" max="4880" width="3.28515625" customWidth="1"/>
    <col min="4881" max="4881" width="4" customWidth="1"/>
    <col min="4882" max="4882" width="3.7109375" customWidth="1"/>
    <col min="4883" max="4883" width="3.42578125" customWidth="1"/>
    <col min="4884" max="4884" width="2.7109375" bestFit="1" customWidth="1"/>
    <col min="4885" max="4885" width="3.42578125" customWidth="1"/>
    <col min="4886" max="4886" width="5.7109375" customWidth="1"/>
    <col min="4889" max="4889" width="8.42578125" customWidth="1"/>
    <col min="5129" max="5129" width="11.7109375" customWidth="1"/>
    <col min="5130" max="5130" width="3.7109375" customWidth="1"/>
    <col min="5131" max="5131" width="3.140625" customWidth="1"/>
    <col min="5132" max="5132" width="3.42578125" customWidth="1"/>
    <col min="5133" max="5133" width="3" customWidth="1"/>
    <col min="5134" max="5134" width="2.85546875" customWidth="1"/>
    <col min="5135" max="5136" width="3.28515625" customWidth="1"/>
    <col min="5137" max="5137" width="4" customWidth="1"/>
    <col min="5138" max="5138" width="3.7109375" customWidth="1"/>
    <col min="5139" max="5139" width="3.42578125" customWidth="1"/>
    <col min="5140" max="5140" width="2.7109375" bestFit="1" customWidth="1"/>
    <col min="5141" max="5141" width="3.42578125" customWidth="1"/>
    <col min="5142" max="5142" width="5.7109375" customWidth="1"/>
    <col min="5145" max="5145" width="8.42578125" customWidth="1"/>
    <col min="5385" max="5385" width="11.7109375" customWidth="1"/>
    <col min="5386" max="5386" width="3.7109375" customWidth="1"/>
    <col min="5387" max="5387" width="3.140625" customWidth="1"/>
    <col min="5388" max="5388" width="3.42578125" customWidth="1"/>
    <col min="5389" max="5389" width="3" customWidth="1"/>
    <col min="5390" max="5390" width="2.85546875" customWidth="1"/>
    <col min="5391" max="5392" width="3.28515625" customWidth="1"/>
    <col min="5393" max="5393" width="4" customWidth="1"/>
    <col min="5394" max="5394" width="3.7109375" customWidth="1"/>
    <col min="5395" max="5395" width="3.42578125" customWidth="1"/>
    <col min="5396" max="5396" width="2.7109375" bestFit="1" customWidth="1"/>
    <col min="5397" max="5397" width="3.42578125" customWidth="1"/>
    <col min="5398" max="5398" width="5.7109375" customWidth="1"/>
    <col min="5401" max="5401" width="8.42578125" customWidth="1"/>
    <col min="5641" max="5641" width="11.7109375" customWidth="1"/>
    <col min="5642" max="5642" width="3.7109375" customWidth="1"/>
    <col min="5643" max="5643" width="3.140625" customWidth="1"/>
    <col min="5644" max="5644" width="3.42578125" customWidth="1"/>
    <col min="5645" max="5645" width="3" customWidth="1"/>
    <col min="5646" max="5646" width="2.85546875" customWidth="1"/>
    <col min="5647" max="5648" width="3.28515625" customWidth="1"/>
    <col min="5649" max="5649" width="4" customWidth="1"/>
    <col min="5650" max="5650" width="3.7109375" customWidth="1"/>
    <col min="5651" max="5651" width="3.42578125" customWidth="1"/>
    <col min="5652" max="5652" width="2.7109375" bestFit="1" customWidth="1"/>
    <col min="5653" max="5653" width="3.42578125" customWidth="1"/>
    <col min="5654" max="5654" width="5.7109375" customWidth="1"/>
    <col min="5657" max="5657" width="8.42578125" customWidth="1"/>
    <col min="5897" max="5897" width="11.7109375" customWidth="1"/>
    <col min="5898" max="5898" width="3.7109375" customWidth="1"/>
    <col min="5899" max="5899" width="3.140625" customWidth="1"/>
    <col min="5900" max="5900" width="3.42578125" customWidth="1"/>
    <col min="5901" max="5901" width="3" customWidth="1"/>
    <col min="5902" max="5902" width="2.85546875" customWidth="1"/>
    <col min="5903" max="5904" width="3.28515625" customWidth="1"/>
    <col min="5905" max="5905" width="4" customWidth="1"/>
    <col min="5906" max="5906" width="3.7109375" customWidth="1"/>
    <col min="5907" max="5907" width="3.42578125" customWidth="1"/>
    <col min="5908" max="5908" width="2.7109375" bestFit="1" customWidth="1"/>
    <col min="5909" max="5909" width="3.42578125" customWidth="1"/>
    <col min="5910" max="5910" width="5.7109375" customWidth="1"/>
    <col min="5913" max="5913" width="8.42578125" customWidth="1"/>
    <col min="6153" max="6153" width="11.7109375" customWidth="1"/>
    <col min="6154" max="6154" width="3.7109375" customWidth="1"/>
    <col min="6155" max="6155" width="3.140625" customWidth="1"/>
    <col min="6156" max="6156" width="3.42578125" customWidth="1"/>
    <col min="6157" max="6157" width="3" customWidth="1"/>
    <col min="6158" max="6158" width="2.85546875" customWidth="1"/>
    <col min="6159" max="6160" width="3.28515625" customWidth="1"/>
    <col min="6161" max="6161" width="4" customWidth="1"/>
    <col min="6162" max="6162" width="3.7109375" customWidth="1"/>
    <col min="6163" max="6163" width="3.42578125" customWidth="1"/>
    <col min="6164" max="6164" width="2.7109375" bestFit="1" customWidth="1"/>
    <col min="6165" max="6165" width="3.42578125" customWidth="1"/>
    <col min="6166" max="6166" width="5.7109375" customWidth="1"/>
    <col min="6169" max="6169" width="8.42578125" customWidth="1"/>
    <col min="6409" max="6409" width="11.7109375" customWidth="1"/>
    <col min="6410" max="6410" width="3.7109375" customWidth="1"/>
    <col min="6411" max="6411" width="3.140625" customWidth="1"/>
    <col min="6412" max="6412" width="3.42578125" customWidth="1"/>
    <col min="6413" max="6413" width="3" customWidth="1"/>
    <col min="6414" max="6414" width="2.85546875" customWidth="1"/>
    <col min="6415" max="6416" width="3.28515625" customWidth="1"/>
    <col min="6417" max="6417" width="4" customWidth="1"/>
    <col min="6418" max="6418" width="3.7109375" customWidth="1"/>
    <col min="6419" max="6419" width="3.42578125" customWidth="1"/>
    <col min="6420" max="6420" width="2.7109375" bestFit="1" customWidth="1"/>
    <col min="6421" max="6421" width="3.42578125" customWidth="1"/>
    <col min="6422" max="6422" width="5.7109375" customWidth="1"/>
    <col min="6425" max="6425" width="8.42578125" customWidth="1"/>
    <col min="6665" max="6665" width="11.7109375" customWidth="1"/>
    <col min="6666" max="6666" width="3.7109375" customWidth="1"/>
    <col min="6667" max="6667" width="3.140625" customWidth="1"/>
    <col min="6668" max="6668" width="3.42578125" customWidth="1"/>
    <col min="6669" max="6669" width="3" customWidth="1"/>
    <col min="6670" max="6670" width="2.85546875" customWidth="1"/>
    <col min="6671" max="6672" width="3.28515625" customWidth="1"/>
    <col min="6673" max="6673" width="4" customWidth="1"/>
    <col min="6674" max="6674" width="3.7109375" customWidth="1"/>
    <col min="6675" max="6675" width="3.42578125" customWidth="1"/>
    <col min="6676" max="6676" width="2.7109375" bestFit="1" customWidth="1"/>
    <col min="6677" max="6677" width="3.42578125" customWidth="1"/>
    <col min="6678" max="6678" width="5.7109375" customWidth="1"/>
    <col min="6681" max="6681" width="8.42578125" customWidth="1"/>
    <col min="6921" max="6921" width="11.7109375" customWidth="1"/>
    <col min="6922" max="6922" width="3.7109375" customWidth="1"/>
    <col min="6923" max="6923" width="3.140625" customWidth="1"/>
    <col min="6924" max="6924" width="3.42578125" customWidth="1"/>
    <col min="6925" max="6925" width="3" customWidth="1"/>
    <col min="6926" max="6926" width="2.85546875" customWidth="1"/>
    <col min="6927" max="6928" width="3.28515625" customWidth="1"/>
    <col min="6929" max="6929" width="4" customWidth="1"/>
    <col min="6930" max="6930" width="3.7109375" customWidth="1"/>
    <col min="6931" max="6931" width="3.42578125" customWidth="1"/>
    <col min="6932" max="6932" width="2.7109375" bestFit="1" customWidth="1"/>
    <col min="6933" max="6933" width="3.42578125" customWidth="1"/>
    <col min="6934" max="6934" width="5.7109375" customWidth="1"/>
    <col min="6937" max="6937" width="8.42578125" customWidth="1"/>
    <col min="7177" max="7177" width="11.7109375" customWidth="1"/>
    <col min="7178" max="7178" width="3.7109375" customWidth="1"/>
    <col min="7179" max="7179" width="3.140625" customWidth="1"/>
    <col min="7180" max="7180" width="3.42578125" customWidth="1"/>
    <col min="7181" max="7181" width="3" customWidth="1"/>
    <col min="7182" max="7182" width="2.85546875" customWidth="1"/>
    <col min="7183" max="7184" width="3.28515625" customWidth="1"/>
    <col min="7185" max="7185" width="4" customWidth="1"/>
    <col min="7186" max="7186" width="3.7109375" customWidth="1"/>
    <col min="7187" max="7187" width="3.42578125" customWidth="1"/>
    <col min="7188" max="7188" width="2.7109375" bestFit="1" customWidth="1"/>
    <col min="7189" max="7189" width="3.42578125" customWidth="1"/>
    <col min="7190" max="7190" width="5.7109375" customWidth="1"/>
    <col min="7193" max="7193" width="8.42578125" customWidth="1"/>
    <col min="7433" max="7433" width="11.7109375" customWidth="1"/>
    <col min="7434" max="7434" width="3.7109375" customWidth="1"/>
    <col min="7435" max="7435" width="3.140625" customWidth="1"/>
    <col min="7436" max="7436" width="3.42578125" customWidth="1"/>
    <col min="7437" max="7437" width="3" customWidth="1"/>
    <col min="7438" max="7438" width="2.85546875" customWidth="1"/>
    <col min="7439" max="7440" width="3.28515625" customWidth="1"/>
    <col min="7441" max="7441" width="4" customWidth="1"/>
    <col min="7442" max="7442" width="3.7109375" customWidth="1"/>
    <col min="7443" max="7443" width="3.42578125" customWidth="1"/>
    <col min="7444" max="7444" width="2.7109375" bestFit="1" customWidth="1"/>
    <col min="7445" max="7445" width="3.42578125" customWidth="1"/>
    <col min="7446" max="7446" width="5.7109375" customWidth="1"/>
    <col min="7449" max="7449" width="8.42578125" customWidth="1"/>
    <col min="7689" max="7689" width="11.7109375" customWidth="1"/>
    <col min="7690" max="7690" width="3.7109375" customWidth="1"/>
    <col min="7691" max="7691" width="3.140625" customWidth="1"/>
    <col min="7692" max="7692" width="3.42578125" customWidth="1"/>
    <col min="7693" max="7693" width="3" customWidth="1"/>
    <col min="7694" max="7694" width="2.85546875" customWidth="1"/>
    <col min="7695" max="7696" width="3.28515625" customWidth="1"/>
    <col min="7697" max="7697" width="4" customWidth="1"/>
    <col min="7698" max="7698" width="3.7109375" customWidth="1"/>
    <col min="7699" max="7699" width="3.42578125" customWidth="1"/>
    <col min="7700" max="7700" width="2.7109375" bestFit="1" customWidth="1"/>
    <col min="7701" max="7701" width="3.42578125" customWidth="1"/>
    <col min="7702" max="7702" width="5.7109375" customWidth="1"/>
    <col min="7705" max="7705" width="8.42578125" customWidth="1"/>
    <col min="7945" max="7945" width="11.7109375" customWidth="1"/>
    <col min="7946" max="7946" width="3.7109375" customWidth="1"/>
    <col min="7947" max="7947" width="3.140625" customWidth="1"/>
    <col min="7948" max="7948" width="3.42578125" customWidth="1"/>
    <col min="7949" max="7949" width="3" customWidth="1"/>
    <col min="7950" max="7950" width="2.85546875" customWidth="1"/>
    <col min="7951" max="7952" width="3.28515625" customWidth="1"/>
    <col min="7953" max="7953" width="4" customWidth="1"/>
    <col min="7954" max="7954" width="3.7109375" customWidth="1"/>
    <col min="7955" max="7955" width="3.42578125" customWidth="1"/>
    <col min="7956" max="7956" width="2.7109375" bestFit="1" customWidth="1"/>
    <col min="7957" max="7957" width="3.42578125" customWidth="1"/>
    <col min="7958" max="7958" width="5.7109375" customWidth="1"/>
    <col min="7961" max="7961" width="8.42578125" customWidth="1"/>
    <col min="8201" max="8201" width="11.7109375" customWidth="1"/>
    <col min="8202" max="8202" width="3.7109375" customWidth="1"/>
    <col min="8203" max="8203" width="3.140625" customWidth="1"/>
    <col min="8204" max="8204" width="3.42578125" customWidth="1"/>
    <col min="8205" max="8205" width="3" customWidth="1"/>
    <col min="8206" max="8206" width="2.85546875" customWidth="1"/>
    <col min="8207" max="8208" width="3.28515625" customWidth="1"/>
    <col min="8209" max="8209" width="4" customWidth="1"/>
    <col min="8210" max="8210" width="3.7109375" customWidth="1"/>
    <col min="8211" max="8211" width="3.42578125" customWidth="1"/>
    <col min="8212" max="8212" width="2.7109375" bestFit="1" customWidth="1"/>
    <col min="8213" max="8213" width="3.42578125" customWidth="1"/>
    <col min="8214" max="8214" width="5.7109375" customWidth="1"/>
    <col min="8217" max="8217" width="8.42578125" customWidth="1"/>
    <col min="8457" max="8457" width="11.7109375" customWidth="1"/>
    <col min="8458" max="8458" width="3.7109375" customWidth="1"/>
    <col min="8459" max="8459" width="3.140625" customWidth="1"/>
    <col min="8460" max="8460" width="3.42578125" customWidth="1"/>
    <col min="8461" max="8461" width="3" customWidth="1"/>
    <col min="8462" max="8462" width="2.85546875" customWidth="1"/>
    <col min="8463" max="8464" width="3.28515625" customWidth="1"/>
    <col min="8465" max="8465" width="4" customWidth="1"/>
    <col min="8466" max="8466" width="3.7109375" customWidth="1"/>
    <col min="8467" max="8467" width="3.42578125" customWidth="1"/>
    <col min="8468" max="8468" width="2.7109375" bestFit="1" customWidth="1"/>
    <col min="8469" max="8469" width="3.42578125" customWidth="1"/>
    <col min="8470" max="8470" width="5.7109375" customWidth="1"/>
    <col min="8473" max="8473" width="8.42578125" customWidth="1"/>
    <col min="8713" max="8713" width="11.7109375" customWidth="1"/>
    <col min="8714" max="8714" width="3.7109375" customWidth="1"/>
    <col min="8715" max="8715" width="3.140625" customWidth="1"/>
    <col min="8716" max="8716" width="3.42578125" customWidth="1"/>
    <col min="8717" max="8717" width="3" customWidth="1"/>
    <col min="8718" max="8718" width="2.85546875" customWidth="1"/>
    <col min="8719" max="8720" width="3.28515625" customWidth="1"/>
    <col min="8721" max="8721" width="4" customWidth="1"/>
    <col min="8722" max="8722" width="3.7109375" customWidth="1"/>
    <col min="8723" max="8723" width="3.42578125" customWidth="1"/>
    <col min="8724" max="8724" width="2.7109375" bestFit="1" customWidth="1"/>
    <col min="8725" max="8725" width="3.42578125" customWidth="1"/>
    <col min="8726" max="8726" width="5.7109375" customWidth="1"/>
    <col min="8729" max="8729" width="8.42578125" customWidth="1"/>
    <col min="8969" max="8969" width="11.7109375" customWidth="1"/>
    <col min="8970" max="8970" width="3.7109375" customWidth="1"/>
    <col min="8971" max="8971" width="3.140625" customWidth="1"/>
    <col min="8972" max="8972" width="3.42578125" customWidth="1"/>
    <col min="8973" max="8973" width="3" customWidth="1"/>
    <col min="8974" max="8974" width="2.85546875" customWidth="1"/>
    <col min="8975" max="8976" width="3.28515625" customWidth="1"/>
    <col min="8977" max="8977" width="4" customWidth="1"/>
    <col min="8978" max="8978" width="3.7109375" customWidth="1"/>
    <col min="8979" max="8979" width="3.42578125" customWidth="1"/>
    <col min="8980" max="8980" width="2.7109375" bestFit="1" customWidth="1"/>
    <col min="8981" max="8981" width="3.42578125" customWidth="1"/>
    <col min="8982" max="8982" width="5.7109375" customWidth="1"/>
    <col min="8985" max="8985" width="8.42578125" customWidth="1"/>
    <col min="9225" max="9225" width="11.7109375" customWidth="1"/>
    <col min="9226" max="9226" width="3.7109375" customWidth="1"/>
    <col min="9227" max="9227" width="3.140625" customWidth="1"/>
    <col min="9228" max="9228" width="3.42578125" customWidth="1"/>
    <col min="9229" max="9229" width="3" customWidth="1"/>
    <col min="9230" max="9230" width="2.85546875" customWidth="1"/>
    <col min="9231" max="9232" width="3.28515625" customWidth="1"/>
    <col min="9233" max="9233" width="4" customWidth="1"/>
    <col min="9234" max="9234" width="3.7109375" customWidth="1"/>
    <col min="9235" max="9235" width="3.42578125" customWidth="1"/>
    <col min="9236" max="9236" width="2.7109375" bestFit="1" customWidth="1"/>
    <col min="9237" max="9237" width="3.42578125" customWidth="1"/>
    <col min="9238" max="9238" width="5.7109375" customWidth="1"/>
    <col min="9241" max="9241" width="8.42578125" customWidth="1"/>
    <col min="9481" max="9481" width="11.7109375" customWidth="1"/>
    <col min="9482" max="9482" width="3.7109375" customWidth="1"/>
    <col min="9483" max="9483" width="3.140625" customWidth="1"/>
    <col min="9484" max="9484" width="3.42578125" customWidth="1"/>
    <col min="9485" max="9485" width="3" customWidth="1"/>
    <col min="9486" max="9486" width="2.85546875" customWidth="1"/>
    <col min="9487" max="9488" width="3.28515625" customWidth="1"/>
    <col min="9489" max="9489" width="4" customWidth="1"/>
    <col min="9490" max="9490" width="3.7109375" customWidth="1"/>
    <col min="9491" max="9491" width="3.42578125" customWidth="1"/>
    <col min="9492" max="9492" width="2.7109375" bestFit="1" customWidth="1"/>
    <col min="9493" max="9493" width="3.42578125" customWidth="1"/>
    <col min="9494" max="9494" width="5.7109375" customWidth="1"/>
    <col min="9497" max="9497" width="8.42578125" customWidth="1"/>
    <col min="9737" max="9737" width="11.7109375" customWidth="1"/>
    <col min="9738" max="9738" width="3.7109375" customWidth="1"/>
    <col min="9739" max="9739" width="3.140625" customWidth="1"/>
    <col min="9740" max="9740" width="3.42578125" customWidth="1"/>
    <col min="9741" max="9741" width="3" customWidth="1"/>
    <col min="9742" max="9742" width="2.85546875" customWidth="1"/>
    <col min="9743" max="9744" width="3.28515625" customWidth="1"/>
    <col min="9745" max="9745" width="4" customWidth="1"/>
    <col min="9746" max="9746" width="3.7109375" customWidth="1"/>
    <col min="9747" max="9747" width="3.42578125" customWidth="1"/>
    <col min="9748" max="9748" width="2.7109375" bestFit="1" customWidth="1"/>
    <col min="9749" max="9749" width="3.42578125" customWidth="1"/>
    <col min="9750" max="9750" width="5.7109375" customWidth="1"/>
    <col min="9753" max="9753" width="8.42578125" customWidth="1"/>
    <col min="9993" max="9993" width="11.7109375" customWidth="1"/>
    <col min="9994" max="9994" width="3.7109375" customWidth="1"/>
    <col min="9995" max="9995" width="3.140625" customWidth="1"/>
    <col min="9996" max="9996" width="3.42578125" customWidth="1"/>
    <col min="9997" max="9997" width="3" customWidth="1"/>
    <col min="9998" max="9998" width="2.85546875" customWidth="1"/>
    <col min="9999" max="10000" width="3.28515625" customWidth="1"/>
    <col min="10001" max="10001" width="4" customWidth="1"/>
    <col min="10002" max="10002" width="3.7109375" customWidth="1"/>
    <col min="10003" max="10003" width="3.42578125" customWidth="1"/>
    <col min="10004" max="10004" width="2.7109375" bestFit="1" customWidth="1"/>
    <col min="10005" max="10005" width="3.42578125" customWidth="1"/>
    <col min="10006" max="10006" width="5.7109375" customWidth="1"/>
    <col min="10009" max="10009" width="8.42578125" customWidth="1"/>
    <col min="10249" max="10249" width="11.7109375" customWidth="1"/>
    <col min="10250" max="10250" width="3.7109375" customWidth="1"/>
    <col min="10251" max="10251" width="3.140625" customWidth="1"/>
    <col min="10252" max="10252" width="3.42578125" customWidth="1"/>
    <col min="10253" max="10253" width="3" customWidth="1"/>
    <col min="10254" max="10254" width="2.85546875" customWidth="1"/>
    <col min="10255" max="10256" width="3.28515625" customWidth="1"/>
    <col min="10257" max="10257" width="4" customWidth="1"/>
    <col min="10258" max="10258" width="3.7109375" customWidth="1"/>
    <col min="10259" max="10259" width="3.42578125" customWidth="1"/>
    <col min="10260" max="10260" width="2.7109375" bestFit="1" customWidth="1"/>
    <col min="10261" max="10261" width="3.42578125" customWidth="1"/>
    <col min="10262" max="10262" width="5.7109375" customWidth="1"/>
    <col min="10265" max="10265" width="8.42578125" customWidth="1"/>
    <col min="10505" max="10505" width="11.7109375" customWidth="1"/>
    <col min="10506" max="10506" width="3.7109375" customWidth="1"/>
    <col min="10507" max="10507" width="3.140625" customWidth="1"/>
    <col min="10508" max="10508" width="3.42578125" customWidth="1"/>
    <col min="10509" max="10509" width="3" customWidth="1"/>
    <col min="10510" max="10510" width="2.85546875" customWidth="1"/>
    <col min="10511" max="10512" width="3.28515625" customWidth="1"/>
    <col min="10513" max="10513" width="4" customWidth="1"/>
    <col min="10514" max="10514" width="3.7109375" customWidth="1"/>
    <col min="10515" max="10515" width="3.42578125" customWidth="1"/>
    <col min="10516" max="10516" width="2.7109375" bestFit="1" customWidth="1"/>
    <col min="10517" max="10517" width="3.42578125" customWidth="1"/>
    <col min="10518" max="10518" width="5.7109375" customWidth="1"/>
    <col min="10521" max="10521" width="8.42578125" customWidth="1"/>
    <col min="10761" max="10761" width="11.7109375" customWidth="1"/>
    <col min="10762" max="10762" width="3.7109375" customWidth="1"/>
    <col min="10763" max="10763" width="3.140625" customWidth="1"/>
    <col min="10764" max="10764" width="3.42578125" customWidth="1"/>
    <col min="10765" max="10765" width="3" customWidth="1"/>
    <col min="10766" max="10766" width="2.85546875" customWidth="1"/>
    <col min="10767" max="10768" width="3.28515625" customWidth="1"/>
    <col min="10769" max="10769" width="4" customWidth="1"/>
    <col min="10770" max="10770" width="3.7109375" customWidth="1"/>
    <col min="10771" max="10771" width="3.42578125" customWidth="1"/>
    <col min="10772" max="10772" width="2.7109375" bestFit="1" customWidth="1"/>
    <col min="10773" max="10773" width="3.42578125" customWidth="1"/>
    <col min="10774" max="10774" width="5.7109375" customWidth="1"/>
    <col min="10777" max="10777" width="8.42578125" customWidth="1"/>
    <col min="11017" max="11017" width="11.7109375" customWidth="1"/>
    <col min="11018" max="11018" width="3.7109375" customWidth="1"/>
    <col min="11019" max="11019" width="3.140625" customWidth="1"/>
    <col min="11020" max="11020" width="3.42578125" customWidth="1"/>
    <col min="11021" max="11021" width="3" customWidth="1"/>
    <col min="11022" max="11022" width="2.85546875" customWidth="1"/>
    <col min="11023" max="11024" width="3.28515625" customWidth="1"/>
    <col min="11025" max="11025" width="4" customWidth="1"/>
    <col min="11026" max="11026" width="3.7109375" customWidth="1"/>
    <col min="11027" max="11027" width="3.42578125" customWidth="1"/>
    <col min="11028" max="11028" width="2.7109375" bestFit="1" customWidth="1"/>
    <col min="11029" max="11029" width="3.42578125" customWidth="1"/>
    <col min="11030" max="11030" width="5.7109375" customWidth="1"/>
    <col min="11033" max="11033" width="8.42578125" customWidth="1"/>
    <col min="11273" max="11273" width="11.7109375" customWidth="1"/>
    <col min="11274" max="11274" width="3.7109375" customWidth="1"/>
    <col min="11275" max="11275" width="3.140625" customWidth="1"/>
    <col min="11276" max="11276" width="3.42578125" customWidth="1"/>
    <col min="11277" max="11277" width="3" customWidth="1"/>
    <col min="11278" max="11278" width="2.85546875" customWidth="1"/>
    <col min="11279" max="11280" width="3.28515625" customWidth="1"/>
    <col min="11281" max="11281" width="4" customWidth="1"/>
    <col min="11282" max="11282" width="3.7109375" customWidth="1"/>
    <col min="11283" max="11283" width="3.42578125" customWidth="1"/>
    <col min="11284" max="11284" width="2.7109375" bestFit="1" customWidth="1"/>
    <col min="11285" max="11285" width="3.42578125" customWidth="1"/>
    <col min="11286" max="11286" width="5.7109375" customWidth="1"/>
    <col min="11289" max="11289" width="8.42578125" customWidth="1"/>
    <col min="11529" max="11529" width="11.7109375" customWidth="1"/>
    <col min="11530" max="11530" width="3.7109375" customWidth="1"/>
    <col min="11531" max="11531" width="3.140625" customWidth="1"/>
    <col min="11532" max="11532" width="3.42578125" customWidth="1"/>
    <col min="11533" max="11533" width="3" customWidth="1"/>
    <col min="11534" max="11534" width="2.85546875" customWidth="1"/>
    <col min="11535" max="11536" width="3.28515625" customWidth="1"/>
    <col min="11537" max="11537" width="4" customWidth="1"/>
    <col min="11538" max="11538" width="3.7109375" customWidth="1"/>
    <col min="11539" max="11539" width="3.42578125" customWidth="1"/>
    <col min="11540" max="11540" width="2.7109375" bestFit="1" customWidth="1"/>
    <col min="11541" max="11541" width="3.42578125" customWidth="1"/>
    <col min="11542" max="11542" width="5.7109375" customWidth="1"/>
    <col min="11545" max="11545" width="8.42578125" customWidth="1"/>
    <col min="11785" max="11785" width="11.7109375" customWidth="1"/>
    <col min="11786" max="11786" width="3.7109375" customWidth="1"/>
    <col min="11787" max="11787" width="3.140625" customWidth="1"/>
    <col min="11788" max="11788" width="3.42578125" customWidth="1"/>
    <col min="11789" max="11789" width="3" customWidth="1"/>
    <col min="11790" max="11790" width="2.85546875" customWidth="1"/>
    <col min="11791" max="11792" width="3.28515625" customWidth="1"/>
    <col min="11793" max="11793" width="4" customWidth="1"/>
    <col min="11794" max="11794" width="3.7109375" customWidth="1"/>
    <col min="11795" max="11795" width="3.42578125" customWidth="1"/>
    <col min="11796" max="11796" width="2.7109375" bestFit="1" customWidth="1"/>
    <col min="11797" max="11797" width="3.42578125" customWidth="1"/>
    <col min="11798" max="11798" width="5.7109375" customWidth="1"/>
    <col min="11801" max="11801" width="8.42578125" customWidth="1"/>
    <col min="12041" max="12041" width="11.7109375" customWidth="1"/>
    <col min="12042" max="12042" width="3.7109375" customWidth="1"/>
    <col min="12043" max="12043" width="3.140625" customWidth="1"/>
    <col min="12044" max="12044" width="3.42578125" customWidth="1"/>
    <col min="12045" max="12045" width="3" customWidth="1"/>
    <col min="12046" max="12046" width="2.85546875" customWidth="1"/>
    <col min="12047" max="12048" width="3.28515625" customWidth="1"/>
    <col min="12049" max="12049" width="4" customWidth="1"/>
    <col min="12050" max="12050" width="3.7109375" customWidth="1"/>
    <col min="12051" max="12051" width="3.42578125" customWidth="1"/>
    <col min="12052" max="12052" width="2.7109375" bestFit="1" customWidth="1"/>
    <col min="12053" max="12053" width="3.42578125" customWidth="1"/>
    <col min="12054" max="12054" width="5.7109375" customWidth="1"/>
    <col min="12057" max="12057" width="8.42578125" customWidth="1"/>
    <col min="12297" max="12297" width="11.7109375" customWidth="1"/>
    <col min="12298" max="12298" width="3.7109375" customWidth="1"/>
    <col min="12299" max="12299" width="3.140625" customWidth="1"/>
    <col min="12300" max="12300" width="3.42578125" customWidth="1"/>
    <col min="12301" max="12301" width="3" customWidth="1"/>
    <col min="12302" max="12302" width="2.85546875" customWidth="1"/>
    <col min="12303" max="12304" width="3.28515625" customWidth="1"/>
    <col min="12305" max="12305" width="4" customWidth="1"/>
    <col min="12306" max="12306" width="3.7109375" customWidth="1"/>
    <col min="12307" max="12307" width="3.42578125" customWidth="1"/>
    <col min="12308" max="12308" width="2.7109375" bestFit="1" customWidth="1"/>
    <col min="12309" max="12309" width="3.42578125" customWidth="1"/>
    <col min="12310" max="12310" width="5.7109375" customWidth="1"/>
    <col min="12313" max="12313" width="8.42578125" customWidth="1"/>
    <col min="12553" max="12553" width="11.7109375" customWidth="1"/>
    <col min="12554" max="12554" width="3.7109375" customWidth="1"/>
    <col min="12555" max="12555" width="3.140625" customWidth="1"/>
    <col min="12556" max="12556" width="3.42578125" customWidth="1"/>
    <col min="12557" max="12557" width="3" customWidth="1"/>
    <col min="12558" max="12558" width="2.85546875" customWidth="1"/>
    <col min="12559" max="12560" width="3.28515625" customWidth="1"/>
    <col min="12561" max="12561" width="4" customWidth="1"/>
    <col min="12562" max="12562" width="3.7109375" customWidth="1"/>
    <col min="12563" max="12563" width="3.42578125" customWidth="1"/>
    <col min="12564" max="12564" width="2.7109375" bestFit="1" customWidth="1"/>
    <col min="12565" max="12565" width="3.42578125" customWidth="1"/>
    <col min="12566" max="12566" width="5.7109375" customWidth="1"/>
    <col min="12569" max="12569" width="8.42578125" customWidth="1"/>
    <col min="12809" max="12809" width="11.7109375" customWidth="1"/>
    <col min="12810" max="12810" width="3.7109375" customWidth="1"/>
    <col min="12811" max="12811" width="3.140625" customWidth="1"/>
    <col min="12812" max="12812" width="3.42578125" customWidth="1"/>
    <col min="12813" max="12813" width="3" customWidth="1"/>
    <col min="12814" max="12814" width="2.85546875" customWidth="1"/>
    <col min="12815" max="12816" width="3.28515625" customWidth="1"/>
    <col min="12817" max="12817" width="4" customWidth="1"/>
    <col min="12818" max="12818" width="3.7109375" customWidth="1"/>
    <col min="12819" max="12819" width="3.42578125" customWidth="1"/>
    <col min="12820" max="12820" width="2.7109375" bestFit="1" customWidth="1"/>
    <col min="12821" max="12821" width="3.42578125" customWidth="1"/>
    <col min="12822" max="12822" width="5.7109375" customWidth="1"/>
    <col min="12825" max="12825" width="8.42578125" customWidth="1"/>
    <col min="13065" max="13065" width="11.7109375" customWidth="1"/>
    <col min="13066" max="13066" width="3.7109375" customWidth="1"/>
    <col min="13067" max="13067" width="3.140625" customWidth="1"/>
    <col min="13068" max="13068" width="3.42578125" customWidth="1"/>
    <col min="13069" max="13069" width="3" customWidth="1"/>
    <col min="13070" max="13070" width="2.85546875" customWidth="1"/>
    <col min="13071" max="13072" width="3.28515625" customWidth="1"/>
    <col min="13073" max="13073" width="4" customWidth="1"/>
    <col min="13074" max="13074" width="3.7109375" customWidth="1"/>
    <col min="13075" max="13075" width="3.42578125" customWidth="1"/>
    <col min="13076" max="13076" width="2.7109375" bestFit="1" customWidth="1"/>
    <col min="13077" max="13077" width="3.42578125" customWidth="1"/>
    <col min="13078" max="13078" width="5.7109375" customWidth="1"/>
    <col min="13081" max="13081" width="8.42578125" customWidth="1"/>
    <col min="13321" max="13321" width="11.7109375" customWidth="1"/>
    <col min="13322" max="13322" width="3.7109375" customWidth="1"/>
    <col min="13323" max="13323" width="3.140625" customWidth="1"/>
    <col min="13324" max="13324" width="3.42578125" customWidth="1"/>
    <col min="13325" max="13325" width="3" customWidth="1"/>
    <col min="13326" max="13326" width="2.85546875" customWidth="1"/>
    <col min="13327" max="13328" width="3.28515625" customWidth="1"/>
    <col min="13329" max="13329" width="4" customWidth="1"/>
    <col min="13330" max="13330" width="3.7109375" customWidth="1"/>
    <col min="13331" max="13331" width="3.42578125" customWidth="1"/>
    <col min="13332" max="13332" width="2.7109375" bestFit="1" customWidth="1"/>
    <col min="13333" max="13333" width="3.42578125" customWidth="1"/>
    <col min="13334" max="13334" width="5.7109375" customWidth="1"/>
    <col min="13337" max="13337" width="8.42578125" customWidth="1"/>
    <col min="13577" max="13577" width="11.7109375" customWidth="1"/>
    <col min="13578" max="13578" width="3.7109375" customWidth="1"/>
    <col min="13579" max="13579" width="3.140625" customWidth="1"/>
    <col min="13580" max="13580" width="3.42578125" customWidth="1"/>
    <col min="13581" max="13581" width="3" customWidth="1"/>
    <col min="13582" max="13582" width="2.85546875" customWidth="1"/>
    <col min="13583" max="13584" width="3.28515625" customWidth="1"/>
    <col min="13585" max="13585" width="4" customWidth="1"/>
    <col min="13586" max="13586" width="3.7109375" customWidth="1"/>
    <col min="13587" max="13587" width="3.42578125" customWidth="1"/>
    <col min="13588" max="13588" width="2.7109375" bestFit="1" customWidth="1"/>
    <col min="13589" max="13589" width="3.42578125" customWidth="1"/>
    <col min="13590" max="13590" width="5.7109375" customWidth="1"/>
    <col min="13593" max="13593" width="8.42578125" customWidth="1"/>
    <col min="13833" max="13833" width="11.7109375" customWidth="1"/>
    <col min="13834" max="13834" width="3.7109375" customWidth="1"/>
    <col min="13835" max="13835" width="3.140625" customWidth="1"/>
    <col min="13836" max="13836" width="3.42578125" customWidth="1"/>
    <col min="13837" max="13837" width="3" customWidth="1"/>
    <col min="13838" max="13838" width="2.85546875" customWidth="1"/>
    <col min="13839" max="13840" width="3.28515625" customWidth="1"/>
    <col min="13841" max="13841" width="4" customWidth="1"/>
    <col min="13842" max="13842" width="3.7109375" customWidth="1"/>
    <col min="13843" max="13843" width="3.42578125" customWidth="1"/>
    <col min="13844" max="13844" width="2.7109375" bestFit="1" customWidth="1"/>
    <col min="13845" max="13845" width="3.42578125" customWidth="1"/>
    <col min="13846" max="13846" width="5.7109375" customWidth="1"/>
    <col min="13849" max="13849" width="8.42578125" customWidth="1"/>
    <col min="14089" max="14089" width="11.7109375" customWidth="1"/>
    <col min="14090" max="14090" width="3.7109375" customWidth="1"/>
    <col min="14091" max="14091" width="3.140625" customWidth="1"/>
    <col min="14092" max="14092" width="3.42578125" customWidth="1"/>
    <col min="14093" max="14093" width="3" customWidth="1"/>
    <col min="14094" max="14094" width="2.85546875" customWidth="1"/>
    <col min="14095" max="14096" width="3.28515625" customWidth="1"/>
    <col min="14097" max="14097" width="4" customWidth="1"/>
    <col min="14098" max="14098" width="3.7109375" customWidth="1"/>
    <col min="14099" max="14099" width="3.42578125" customWidth="1"/>
    <col min="14100" max="14100" width="2.7109375" bestFit="1" customWidth="1"/>
    <col min="14101" max="14101" width="3.42578125" customWidth="1"/>
    <col min="14102" max="14102" width="5.7109375" customWidth="1"/>
    <col min="14105" max="14105" width="8.42578125" customWidth="1"/>
    <col min="14345" max="14345" width="11.7109375" customWidth="1"/>
    <col min="14346" max="14346" width="3.7109375" customWidth="1"/>
    <col min="14347" max="14347" width="3.140625" customWidth="1"/>
    <col min="14348" max="14348" width="3.42578125" customWidth="1"/>
    <col min="14349" max="14349" width="3" customWidth="1"/>
    <col min="14350" max="14350" width="2.85546875" customWidth="1"/>
    <col min="14351" max="14352" width="3.28515625" customWidth="1"/>
    <col min="14353" max="14353" width="4" customWidth="1"/>
    <col min="14354" max="14354" width="3.7109375" customWidth="1"/>
    <col min="14355" max="14355" width="3.42578125" customWidth="1"/>
    <col min="14356" max="14356" width="2.7109375" bestFit="1" customWidth="1"/>
    <col min="14357" max="14357" width="3.42578125" customWidth="1"/>
    <col min="14358" max="14358" width="5.7109375" customWidth="1"/>
    <col min="14361" max="14361" width="8.42578125" customWidth="1"/>
    <col min="14601" max="14601" width="11.7109375" customWidth="1"/>
    <col min="14602" max="14602" width="3.7109375" customWidth="1"/>
    <col min="14603" max="14603" width="3.140625" customWidth="1"/>
    <col min="14604" max="14604" width="3.42578125" customWidth="1"/>
    <col min="14605" max="14605" width="3" customWidth="1"/>
    <col min="14606" max="14606" width="2.85546875" customWidth="1"/>
    <col min="14607" max="14608" width="3.28515625" customWidth="1"/>
    <col min="14609" max="14609" width="4" customWidth="1"/>
    <col min="14610" max="14610" width="3.7109375" customWidth="1"/>
    <col min="14611" max="14611" width="3.42578125" customWidth="1"/>
    <col min="14612" max="14612" width="2.7109375" bestFit="1" customWidth="1"/>
    <col min="14613" max="14613" width="3.42578125" customWidth="1"/>
    <col min="14614" max="14614" width="5.7109375" customWidth="1"/>
    <col min="14617" max="14617" width="8.42578125" customWidth="1"/>
    <col min="14857" max="14857" width="11.7109375" customWidth="1"/>
    <col min="14858" max="14858" width="3.7109375" customWidth="1"/>
    <col min="14859" max="14859" width="3.140625" customWidth="1"/>
    <col min="14860" max="14860" width="3.42578125" customWidth="1"/>
    <col min="14861" max="14861" width="3" customWidth="1"/>
    <col min="14862" max="14862" width="2.85546875" customWidth="1"/>
    <col min="14863" max="14864" width="3.28515625" customWidth="1"/>
    <col min="14865" max="14865" width="4" customWidth="1"/>
    <col min="14866" max="14866" width="3.7109375" customWidth="1"/>
    <col min="14867" max="14867" width="3.42578125" customWidth="1"/>
    <col min="14868" max="14868" width="2.7109375" bestFit="1" customWidth="1"/>
    <col min="14869" max="14869" width="3.42578125" customWidth="1"/>
    <col min="14870" max="14870" width="5.7109375" customWidth="1"/>
    <col min="14873" max="14873" width="8.42578125" customWidth="1"/>
    <col min="15113" max="15113" width="11.7109375" customWidth="1"/>
    <col min="15114" max="15114" width="3.7109375" customWidth="1"/>
    <col min="15115" max="15115" width="3.140625" customWidth="1"/>
    <col min="15116" max="15116" width="3.42578125" customWidth="1"/>
    <col min="15117" max="15117" width="3" customWidth="1"/>
    <col min="15118" max="15118" width="2.85546875" customWidth="1"/>
    <col min="15119" max="15120" width="3.28515625" customWidth="1"/>
    <col min="15121" max="15121" width="4" customWidth="1"/>
    <col min="15122" max="15122" width="3.7109375" customWidth="1"/>
    <col min="15123" max="15123" width="3.42578125" customWidth="1"/>
    <col min="15124" max="15124" width="2.7109375" bestFit="1" customWidth="1"/>
    <col min="15125" max="15125" width="3.42578125" customWidth="1"/>
    <col min="15126" max="15126" width="5.7109375" customWidth="1"/>
    <col min="15129" max="15129" width="8.42578125" customWidth="1"/>
    <col min="15369" max="15369" width="11.7109375" customWidth="1"/>
    <col min="15370" max="15370" width="3.7109375" customWidth="1"/>
    <col min="15371" max="15371" width="3.140625" customWidth="1"/>
    <col min="15372" max="15372" width="3.42578125" customWidth="1"/>
    <col min="15373" max="15373" width="3" customWidth="1"/>
    <col min="15374" max="15374" width="2.85546875" customWidth="1"/>
    <col min="15375" max="15376" width="3.28515625" customWidth="1"/>
    <col min="15377" max="15377" width="4" customWidth="1"/>
    <col min="15378" max="15378" width="3.7109375" customWidth="1"/>
    <col min="15379" max="15379" width="3.42578125" customWidth="1"/>
    <col min="15380" max="15380" width="2.7109375" bestFit="1" customWidth="1"/>
    <col min="15381" max="15381" width="3.42578125" customWidth="1"/>
    <col min="15382" max="15382" width="5.7109375" customWidth="1"/>
    <col min="15385" max="15385" width="8.42578125" customWidth="1"/>
    <col min="15625" max="15625" width="11.7109375" customWidth="1"/>
    <col min="15626" max="15626" width="3.7109375" customWidth="1"/>
    <col min="15627" max="15627" width="3.140625" customWidth="1"/>
    <col min="15628" max="15628" width="3.42578125" customWidth="1"/>
    <col min="15629" max="15629" width="3" customWidth="1"/>
    <col min="15630" max="15630" width="2.85546875" customWidth="1"/>
    <col min="15631" max="15632" width="3.28515625" customWidth="1"/>
    <col min="15633" max="15633" width="4" customWidth="1"/>
    <col min="15634" max="15634" width="3.7109375" customWidth="1"/>
    <col min="15635" max="15635" width="3.42578125" customWidth="1"/>
    <col min="15636" max="15636" width="2.7109375" bestFit="1" customWidth="1"/>
    <col min="15637" max="15637" width="3.42578125" customWidth="1"/>
    <col min="15638" max="15638" width="5.7109375" customWidth="1"/>
    <col min="15641" max="15641" width="8.42578125" customWidth="1"/>
    <col min="15881" max="15881" width="11.7109375" customWidth="1"/>
    <col min="15882" max="15882" width="3.7109375" customWidth="1"/>
    <col min="15883" max="15883" width="3.140625" customWidth="1"/>
    <col min="15884" max="15884" width="3.42578125" customWidth="1"/>
    <col min="15885" max="15885" width="3" customWidth="1"/>
    <col min="15886" max="15886" width="2.85546875" customWidth="1"/>
    <col min="15887" max="15888" width="3.28515625" customWidth="1"/>
    <col min="15889" max="15889" width="4" customWidth="1"/>
    <col min="15890" max="15890" width="3.7109375" customWidth="1"/>
    <col min="15891" max="15891" width="3.42578125" customWidth="1"/>
    <col min="15892" max="15892" width="2.7109375" bestFit="1" customWidth="1"/>
    <col min="15893" max="15893" width="3.42578125" customWidth="1"/>
    <col min="15894" max="15894" width="5.7109375" customWidth="1"/>
    <col min="15897" max="15897" width="8.42578125" customWidth="1"/>
    <col min="16137" max="16137" width="11.7109375" customWidth="1"/>
    <col min="16138" max="16138" width="3.7109375" customWidth="1"/>
    <col min="16139" max="16139" width="3.140625" customWidth="1"/>
    <col min="16140" max="16140" width="3.42578125" customWidth="1"/>
    <col min="16141" max="16141" width="3" customWidth="1"/>
    <col min="16142" max="16142" width="2.85546875" customWidth="1"/>
    <col min="16143" max="16144" width="3.28515625" customWidth="1"/>
    <col min="16145" max="16145" width="4" customWidth="1"/>
    <col min="16146" max="16146" width="3.7109375" customWidth="1"/>
    <col min="16147" max="16147" width="3.42578125" customWidth="1"/>
    <col min="16148" max="16148" width="2.7109375" bestFit="1" customWidth="1"/>
    <col min="16149" max="16149" width="3.42578125" customWidth="1"/>
    <col min="16150" max="16150" width="5.7109375" customWidth="1"/>
    <col min="16153" max="16153" width="8.42578125" customWidth="1"/>
  </cols>
  <sheetData>
    <row r="2" spans="1:27" ht="15.75">
      <c r="A2" s="250" t="s">
        <v>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</row>
    <row r="4" spans="1:27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 spans="1:27">
      <c r="A5" t="s">
        <v>366</v>
      </c>
      <c r="B5">
        <v>2015</v>
      </c>
    </row>
    <row r="6" spans="1:27">
      <c r="A6" s="236" t="s">
        <v>361</v>
      </c>
      <c r="B6" s="14" t="s">
        <v>365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7" ht="72">
      <c r="A7" s="145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4"/>
      <c r="AA7" s="249" t="s">
        <v>381</v>
      </c>
    </row>
    <row r="8" spans="1:27">
      <c r="A8" s="146" t="s">
        <v>9</v>
      </c>
      <c r="B8" s="146">
        <v>4</v>
      </c>
      <c r="C8" s="146"/>
      <c r="D8" s="146">
        <v>3</v>
      </c>
      <c r="E8" s="146"/>
      <c r="F8" s="146">
        <v>3</v>
      </c>
      <c r="G8" s="146"/>
      <c r="H8" s="146">
        <v>17</v>
      </c>
      <c r="I8" s="146"/>
      <c r="J8" s="146">
        <v>10</v>
      </c>
      <c r="K8" s="146"/>
      <c r="L8" s="146">
        <v>14</v>
      </c>
      <c r="M8" s="146"/>
      <c r="N8" s="146">
        <v>28</v>
      </c>
      <c r="O8" s="146"/>
      <c r="P8" s="146">
        <v>68</v>
      </c>
      <c r="Q8" s="146"/>
      <c r="R8" s="146">
        <v>74</v>
      </c>
      <c r="S8" s="146"/>
      <c r="T8" s="146">
        <v>36</v>
      </c>
      <c r="U8" s="146"/>
      <c r="V8" s="146">
        <v>9</v>
      </c>
      <c r="W8" s="146"/>
      <c r="X8" s="146">
        <v>23</v>
      </c>
      <c r="Y8" s="146"/>
      <c r="Z8" s="14"/>
    </row>
    <row r="9" spans="1:27">
      <c r="A9" s="146" t="s">
        <v>10</v>
      </c>
      <c r="B9" s="146">
        <v>2</v>
      </c>
      <c r="C9" s="146"/>
      <c r="D9" s="146"/>
      <c r="E9" s="146"/>
      <c r="F9" s="146">
        <v>4</v>
      </c>
      <c r="G9" s="146"/>
      <c r="H9" s="146">
        <v>1</v>
      </c>
      <c r="I9" s="146"/>
      <c r="J9" s="146"/>
      <c r="K9" s="146"/>
      <c r="L9" s="146">
        <v>5</v>
      </c>
      <c r="M9" s="146"/>
      <c r="N9" s="146">
        <v>6</v>
      </c>
      <c r="O9" s="146"/>
      <c r="P9" s="146">
        <v>16</v>
      </c>
      <c r="Q9" s="146"/>
      <c r="R9" s="146">
        <v>39</v>
      </c>
      <c r="S9" s="146"/>
      <c r="T9" s="146">
        <v>14</v>
      </c>
      <c r="U9" s="146"/>
      <c r="V9" s="146">
        <v>15</v>
      </c>
      <c r="W9" s="146"/>
      <c r="X9" s="146"/>
      <c r="Y9" s="146"/>
      <c r="Z9" s="14"/>
    </row>
    <row r="10" spans="1:27">
      <c r="A10" s="146" t="s">
        <v>11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>
        <v>4</v>
      </c>
      <c r="S10" s="146"/>
      <c r="T10" s="146"/>
      <c r="U10" s="146"/>
      <c r="V10" s="146">
        <v>22</v>
      </c>
      <c r="W10" s="146"/>
      <c r="X10" s="146">
        <v>2</v>
      </c>
      <c r="Y10" s="146"/>
      <c r="Z10" s="14"/>
    </row>
    <row r="11" spans="1:27">
      <c r="A11" s="146" t="s">
        <v>12</v>
      </c>
      <c r="B11" s="146">
        <v>10</v>
      </c>
      <c r="C11" s="146"/>
      <c r="D11" s="146">
        <v>25</v>
      </c>
      <c r="E11" s="146"/>
      <c r="F11" s="146">
        <v>2</v>
      </c>
      <c r="G11" s="146"/>
      <c r="H11" s="146">
        <v>9</v>
      </c>
      <c r="I11" s="146"/>
      <c r="J11" s="146">
        <v>12</v>
      </c>
      <c r="K11" s="146"/>
      <c r="L11" s="146">
        <v>16</v>
      </c>
      <c r="M11" s="146"/>
      <c r="N11" s="146">
        <v>17</v>
      </c>
      <c r="O11" s="146"/>
      <c r="P11" s="146">
        <v>31</v>
      </c>
      <c r="Q11" s="146"/>
      <c r="R11" s="146">
        <v>37</v>
      </c>
      <c r="S11" s="146"/>
      <c r="T11" s="146">
        <v>115</v>
      </c>
      <c r="U11" s="146"/>
      <c r="V11" s="146"/>
      <c r="W11" s="146"/>
      <c r="X11" s="146">
        <v>4</v>
      </c>
      <c r="Y11" s="146"/>
      <c r="Z11" s="14"/>
    </row>
    <row r="12" spans="1:27">
      <c r="A12" s="146" t="s">
        <v>104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"/>
    </row>
    <row r="13" spans="1:27">
      <c r="A13" s="146" t="s">
        <v>15</v>
      </c>
      <c r="B13" s="146"/>
      <c r="C13" s="146"/>
      <c r="D13" s="146"/>
      <c r="E13" s="146"/>
      <c r="F13" s="146">
        <v>4</v>
      </c>
      <c r="G13" s="146"/>
      <c r="H13" s="146"/>
      <c r="I13" s="146"/>
      <c r="J13" s="146">
        <v>4</v>
      </c>
      <c r="K13" s="146"/>
      <c r="L13" s="146"/>
      <c r="M13" s="146"/>
      <c r="N13" s="146"/>
      <c r="O13" s="146"/>
      <c r="P13" s="146"/>
      <c r="Q13" s="146"/>
      <c r="R13" s="146">
        <v>2</v>
      </c>
      <c r="S13" s="146"/>
      <c r="T13" s="146">
        <v>2</v>
      </c>
      <c r="U13" s="146"/>
      <c r="V13" s="146"/>
      <c r="W13" s="146"/>
      <c r="X13" s="146"/>
      <c r="Y13" s="146"/>
      <c r="Z13" s="14"/>
    </row>
    <row r="14" spans="1:27">
      <c r="A14" s="146" t="s">
        <v>16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>
        <v>2</v>
      </c>
      <c r="S14" s="146"/>
      <c r="T14" s="146"/>
      <c r="U14" s="146"/>
      <c r="V14" s="146"/>
      <c r="W14" s="146"/>
      <c r="X14" s="146"/>
      <c r="Y14" s="146"/>
      <c r="Z14" s="14"/>
    </row>
    <row r="15" spans="1:27">
      <c r="A15" s="146" t="s">
        <v>17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>
        <v>5</v>
      </c>
      <c r="O15" s="146"/>
      <c r="P15" s="146"/>
      <c r="Q15" s="146"/>
      <c r="R15" s="146">
        <v>2</v>
      </c>
      <c r="S15" s="146"/>
      <c r="T15" s="146"/>
      <c r="U15" s="146"/>
      <c r="V15" s="146"/>
      <c r="W15" s="146"/>
      <c r="X15" s="146"/>
      <c r="Y15" s="146"/>
      <c r="Z15" s="14"/>
    </row>
    <row r="16" spans="1:27">
      <c r="A16" s="146" t="s">
        <v>18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"/>
    </row>
    <row r="17" spans="1:26">
      <c r="A17" s="146" t="s">
        <v>107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"/>
    </row>
    <row r="18" spans="1:26">
      <c r="A18" s="146" t="s">
        <v>20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"/>
    </row>
    <row r="19" spans="1:26">
      <c r="A19" s="146" t="s">
        <v>22</v>
      </c>
      <c r="B19" s="146"/>
      <c r="C19" s="146"/>
      <c r="D19" s="146">
        <v>1</v>
      </c>
      <c r="E19" s="146"/>
      <c r="F19" s="146"/>
      <c r="G19" s="146"/>
      <c r="H19" s="146"/>
      <c r="I19" s="146"/>
      <c r="J19" s="146"/>
      <c r="K19" s="146"/>
      <c r="L19" s="146">
        <v>2</v>
      </c>
      <c r="M19" s="146"/>
      <c r="N19" s="146"/>
      <c r="O19" s="146"/>
      <c r="P19" s="146">
        <v>28</v>
      </c>
      <c r="Q19" s="146"/>
      <c r="R19" s="146">
        <v>19</v>
      </c>
      <c r="S19" s="146"/>
      <c r="T19" s="146"/>
      <c r="U19" s="146"/>
      <c r="V19" s="146"/>
      <c r="W19" s="146"/>
      <c r="X19" s="146"/>
      <c r="Y19" s="146"/>
      <c r="Z19" s="14"/>
    </row>
    <row r="20" spans="1:26">
      <c r="A20" s="146" t="s">
        <v>30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"/>
    </row>
    <row r="21" spans="1:26">
      <c r="A21" s="146" t="s">
        <v>32</v>
      </c>
      <c r="B21" s="146">
        <v>2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>
        <v>2</v>
      </c>
      <c r="O21" s="146"/>
      <c r="P21" s="146">
        <v>4</v>
      </c>
      <c r="Q21" s="146"/>
      <c r="R21" s="146"/>
      <c r="S21" s="146"/>
      <c r="T21" s="146"/>
      <c r="U21" s="146"/>
      <c r="V21" s="146"/>
      <c r="W21" s="146"/>
      <c r="X21" s="146"/>
      <c r="Y21" s="146"/>
      <c r="Z21" s="14"/>
    </row>
    <row r="22" spans="1:26">
      <c r="A22" s="146" t="s">
        <v>151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"/>
    </row>
    <row r="23" spans="1:26">
      <c r="A23" s="146" t="s">
        <v>35</v>
      </c>
      <c r="B23" s="146">
        <v>21</v>
      </c>
      <c r="C23" s="146"/>
      <c r="D23" s="146">
        <v>5</v>
      </c>
      <c r="E23" s="146"/>
      <c r="F23" s="146">
        <v>4</v>
      </c>
      <c r="G23" s="146"/>
      <c r="H23" s="146">
        <v>27</v>
      </c>
      <c r="I23" s="146"/>
      <c r="J23" s="146">
        <v>40</v>
      </c>
      <c r="K23" s="146"/>
      <c r="L23" s="146">
        <v>24</v>
      </c>
      <c r="M23" s="146"/>
      <c r="N23" s="146">
        <v>61</v>
      </c>
      <c r="O23" s="146"/>
      <c r="P23" s="146">
        <v>43</v>
      </c>
      <c r="Q23" s="146"/>
      <c r="R23" s="146">
        <v>54</v>
      </c>
      <c r="S23" s="146"/>
      <c r="T23" s="146">
        <v>79</v>
      </c>
      <c r="U23" s="146"/>
      <c r="V23" s="146">
        <v>26</v>
      </c>
      <c r="W23" s="146"/>
      <c r="X23" s="146">
        <v>43</v>
      </c>
      <c r="Y23" s="146"/>
      <c r="Z23" s="14"/>
    </row>
    <row r="24" spans="1:26">
      <c r="A24" s="146" t="s">
        <v>37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"/>
    </row>
    <row r="25" spans="1:26">
      <c r="A25" s="146" t="s">
        <v>39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"/>
    </row>
    <row r="26" spans="1:26">
      <c r="A26" s="146" t="s">
        <v>40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"/>
    </row>
    <row r="27" spans="1:26">
      <c r="A27" s="146" t="s">
        <v>41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"/>
    </row>
    <row r="28" spans="1:26">
      <c r="A28" s="146" t="s">
        <v>112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"/>
    </row>
    <row r="29" spans="1:26">
      <c r="A29" s="146" t="s">
        <v>44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"/>
    </row>
    <row r="30" spans="1:26">
      <c r="A30" s="146" t="s">
        <v>45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"/>
    </row>
    <row r="31" spans="1:26">
      <c r="A31" s="146" t="s">
        <v>46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>
        <v>2</v>
      </c>
      <c r="M31" s="146"/>
      <c r="N31" s="146">
        <v>6</v>
      </c>
      <c r="O31" s="146"/>
      <c r="P31" s="146">
        <v>15</v>
      </c>
      <c r="Q31" s="146"/>
      <c r="R31" s="146">
        <v>9</v>
      </c>
      <c r="S31" s="146"/>
      <c r="T31" s="146"/>
      <c r="U31" s="146"/>
      <c r="V31" s="146">
        <v>4</v>
      </c>
      <c r="W31" s="146"/>
      <c r="X31" s="146"/>
      <c r="Y31" s="146"/>
      <c r="Z31" s="14"/>
    </row>
    <row r="32" spans="1:26">
      <c r="A32" s="146" t="s">
        <v>48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>
        <v>6</v>
      </c>
      <c r="U32" s="146"/>
      <c r="V32" s="146"/>
      <c r="W32" s="146"/>
      <c r="X32" s="146"/>
      <c r="Y32" s="146"/>
      <c r="Z32" s="14"/>
    </row>
    <row r="33" spans="1:30">
      <c r="A33" s="146" t="s">
        <v>114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>
        <v>2</v>
      </c>
      <c r="Q33" s="146"/>
      <c r="R33" s="146"/>
      <c r="S33" s="146"/>
      <c r="T33" s="146"/>
      <c r="U33" s="146"/>
      <c r="V33" s="146"/>
      <c r="W33" s="146"/>
      <c r="X33" s="146"/>
      <c r="Y33" s="146"/>
      <c r="Z33" s="14"/>
    </row>
    <row r="34" spans="1:30">
      <c r="A34" s="146" t="s">
        <v>238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"/>
    </row>
    <row r="35" spans="1:30">
      <c r="A35" s="146" t="s">
        <v>58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"/>
    </row>
    <row r="36" spans="1:30">
      <c r="A36" s="146" t="s">
        <v>60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"/>
    </row>
    <row r="37" spans="1:30">
      <c r="A37" s="146" t="s">
        <v>62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"/>
    </row>
    <row r="38" spans="1:30">
      <c r="A38" s="146" t="s">
        <v>61</v>
      </c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"/>
    </row>
    <row r="39" spans="1:30">
      <c r="A39" s="146" t="s">
        <v>63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"/>
    </row>
    <row r="40" spans="1:30">
      <c r="A40" s="146" t="s">
        <v>267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"/>
    </row>
    <row r="41" spans="1:30">
      <c r="A41" s="146" t="s">
        <v>68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"/>
    </row>
    <row r="42" spans="1:30">
      <c r="A42" s="146" t="s">
        <v>119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"/>
    </row>
    <row r="43" spans="1:30">
      <c r="A43" s="146" t="s">
        <v>69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"/>
      <c r="AB43" s="247" t="s">
        <v>373</v>
      </c>
      <c r="AC43" s="247" t="s">
        <v>376</v>
      </c>
      <c r="AD43" s="247"/>
    </row>
    <row r="44" spans="1:30">
      <c r="A44" s="146" t="s">
        <v>71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"/>
      <c r="AB44" s="247" t="s">
        <v>378</v>
      </c>
      <c r="AC44" s="247" t="s">
        <v>379</v>
      </c>
      <c r="AD44" s="247"/>
    </row>
    <row r="45" spans="1:30">
      <c r="A45" s="146" t="s">
        <v>120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"/>
      <c r="AB45" s="247" t="s">
        <v>374</v>
      </c>
      <c r="AC45" s="247" t="s">
        <v>377</v>
      </c>
      <c r="AD45" s="247"/>
    </row>
    <row r="46" spans="1:30">
      <c r="A46" s="146" t="s">
        <v>75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"/>
      <c r="AB46" s="247" t="s">
        <v>97</v>
      </c>
      <c r="AC46" s="247" t="s">
        <v>380</v>
      </c>
      <c r="AD46" s="247"/>
    </row>
    <row r="47" spans="1:30">
      <c r="A47" s="146" t="s">
        <v>78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"/>
    </row>
    <row r="48" spans="1:30">
      <c r="A48" s="146" t="s">
        <v>79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"/>
    </row>
    <row r="49" spans="1:26">
      <c r="A49" s="146" t="s">
        <v>124</v>
      </c>
      <c r="B49" s="146"/>
      <c r="C49" s="146"/>
      <c r="D49" s="146"/>
      <c r="E49" s="146"/>
      <c r="F49" s="146"/>
      <c r="G49" s="146"/>
      <c r="H49" s="146">
        <v>3</v>
      </c>
      <c r="I49" s="146"/>
      <c r="J49" s="146"/>
      <c r="K49" s="146"/>
      <c r="L49" s="146"/>
      <c r="M49" s="146"/>
      <c r="N49" s="146">
        <v>4</v>
      </c>
      <c r="O49" s="146"/>
      <c r="P49" s="146"/>
      <c r="Q49" s="146"/>
      <c r="R49" s="146">
        <v>8</v>
      </c>
      <c r="S49" s="146"/>
      <c r="T49" s="146"/>
      <c r="U49" s="146"/>
      <c r="V49" s="146">
        <v>2</v>
      </c>
      <c r="W49" s="146"/>
      <c r="X49" s="146"/>
      <c r="Y49" s="146"/>
      <c r="Z49" s="14"/>
    </row>
    <row r="50" spans="1:26">
      <c r="A50" s="146" t="s">
        <v>122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"/>
    </row>
    <row r="51" spans="1:26">
      <c r="A51" s="146" t="s">
        <v>126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>
        <v>3</v>
      </c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"/>
    </row>
    <row r="52" spans="1:26">
      <c r="A52" s="146" t="s">
        <v>84</v>
      </c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"/>
    </row>
    <row r="53" spans="1:26">
      <c r="A53" s="146" t="s">
        <v>268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"/>
    </row>
    <row r="54" spans="1:26">
      <c r="A54" s="146" t="s">
        <v>121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"/>
    </row>
    <row r="55" spans="1:26">
      <c r="A55" s="240" t="s">
        <v>127</v>
      </c>
      <c r="B55">
        <v>39</v>
      </c>
      <c r="C55">
        <v>0</v>
      </c>
      <c r="D55">
        <v>34</v>
      </c>
      <c r="E55">
        <v>0</v>
      </c>
      <c r="F55">
        <v>17</v>
      </c>
      <c r="G55">
        <v>0</v>
      </c>
      <c r="H55">
        <v>57</v>
      </c>
      <c r="I55">
        <v>0</v>
      </c>
      <c r="J55">
        <v>66</v>
      </c>
      <c r="K55">
        <v>0</v>
      </c>
      <c r="L55">
        <v>63</v>
      </c>
      <c r="M55">
        <v>0</v>
      </c>
      <c r="N55">
        <v>132</v>
      </c>
      <c r="O55">
        <v>0</v>
      </c>
      <c r="P55">
        <v>207</v>
      </c>
      <c r="Q55">
        <v>0</v>
      </c>
      <c r="R55">
        <v>250</v>
      </c>
      <c r="S55">
        <v>0</v>
      </c>
      <c r="T55">
        <v>252</v>
      </c>
      <c r="U55">
        <v>0</v>
      </c>
      <c r="V55">
        <v>78</v>
      </c>
      <c r="W55">
        <v>0</v>
      </c>
      <c r="X55">
        <v>72</v>
      </c>
      <c r="Y55">
        <v>0</v>
      </c>
    </row>
    <row r="56" spans="1:26">
      <c r="A56" s="240" t="s">
        <v>357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6">
      <c r="A57" s="248" t="s">
        <v>372</v>
      </c>
      <c r="B57">
        <v>39</v>
      </c>
      <c r="C57">
        <v>0</v>
      </c>
      <c r="D57">
        <v>34</v>
      </c>
      <c r="E57">
        <v>0</v>
      </c>
      <c r="F57">
        <v>17</v>
      </c>
      <c r="G57">
        <v>0</v>
      </c>
      <c r="H57">
        <v>57</v>
      </c>
      <c r="I57">
        <v>0</v>
      </c>
      <c r="J57">
        <v>66</v>
      </c>
      <c r="K57">
        <v>0</v>
      </c>
      <c r="L57">
        <v>63</v>
      </c>
      <c r="M57">
        <v>0</v>
      </c>
      <c r="N57">
        <v>132</v>
      </c>
      <c r="O57">
        <v>0</v>
      </c>
      <c r="P57">
        <v>207</v>
      </c>
      <c r="Q57">
        <v>0</v>
      </c>
      <c r="R57">
        <v>250</v>
      </c>
      <c r="S57">
        <v>0</v>
      </c>
      <c r="T57">
        <v>252</v>
      </c>
      <c r="U57">
        <v>0</v>
      </c>
      <c r="V57">
        <v>78</v>
      </c>
      <c r="W57">
        <v>0</v>
      </c>
      <c r="X57">
        <v>72</v>
      </c>
      <c r="Y57">
        <v>0</v>
      </c>
    </row>
    <row r="58" spans="1:26">
      <c r="A58" s="248" t="s">
        <v>382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6">
      <c r="A59" s="248" t="s">
        <v>375</v>
      </c>
      <c r="B59">
        <v>35</v>
      </c>
      <c r="C59">
        <v>0</v>
      </c>
      <c r="D59">
        <v>31</v>
      </c>
      <c r="E59">
        <v>0</v>
      </c>
      <c r="F59">
        <v>14</v>
      </c>
      <c r="G59">
        <v>0</v>
      </c>
      <c r="H59">
        <v>40</v>
      </c>
      <c r="I59">
        <v>0</v>
      </c>
      <c r="J59">
        <v>56</v>
      </c>
      <c r="K59">
        <v>0</v>
      </c>
      <c r="L59">
        <v>49</v>
      </c>
      <c r="M59">
        <v>0</v>
      </c>
      <c r="N59">
        <v>104</v>
      </c>
      <c r="O59">
        <v>0</v>
      </c>
      <c r="P59">
        <v>139</v>
      </c>
      <c r="Q59">
        <v>0</v>
      </c>
      <c r="R59">
        <v>176</v>
      </c>
      <c r="S59">
        <v>0</v>
      </c>
      <c r="T59">
        <v>216</v>
      </c>
      <c r="U59">
        <v>0</v>
      </c>
      <c r="V59">
        <v>69</v>
      </c>
      <c r="W59">
        <v>0</v>
      </c>
      <c r="X59">
        <v>49</v>
      </c>
      <c r="Y59">
        <v>0</v>
      </c>
    </row>
    <row r="60" spans="1:26">
      <c r="A60" s="248" t="s">
        <v>383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6">
      <c r="A61" s="248" t="s">
        <v>97</v>
      </c>
      <c r="B61" s="146">
        <v>4</v>
      </c>
      <c r="C61" s="146"/>
      <c r="D61" s="146">
        <v>3</v>
      </c>
      <c r="E61" s="146"/>
      <c r="F61" s="146">
        <v>3</v>
      </c>
      <c r="G61" s="146"/>
      <c r="H61" s="146">
        <v>17</v>
      </c>
      <c r="I61" s="146"/>
      <c r="J61" s="146">
        <v>10</v>
      </c>
      <c r="K61" s="146"/>
      <c r="L61" s="146">
        <v>14</v>
      </c>
      <c r="M61" s="146"/>
      <c r="N61" s="146">
        <v>28</v>
      </c>
      <c r="O61" s="146"/>
      <c r="P61" s="146">
        <v>68</v>
      </c>
      <c r="Q61" s="146"/>
      <c r="R61" s="146">
        <v>74</v>
      </c>
      <c r="S61" s="146"/>
      <c r="T61" s="146">
        <v>36</v>
      </c>
      <c r="U61" s="146"/>
      <c r="V61" s="146">
        <v>9</v>
      </c>
      <c r="W61" s="146"/>
      <c r="X61" s="146">
        <v>23</v>
      </c>
      <c r="Y61" s="146"/>
    </row>
    <row r="62" spans="1:26">
      <c r="A62" s="240" t="s">
        <v>358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</sheetData>
  <mergeCells count="2">
    <mergeCell ref="A2:Y2"/>
    <mergeCell ref="A4:Z4"/>
  </mergeCell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2:AD59"/>
  <sheetViews>
    <sheetView workbookViewId="0">
      <pane ySplit="7" topLeftCell="A39" activePane="bottomLeft" state="frozen"/>
      <selection pane="bottomLeft" activeCell="A54" sqref="A54:A58"/>
    </sheetView>
  </sheetViews>
  <sheetFormatPr baseColWidth="10" defaultRowHeight="12.75"/>
  <cols>
    <col min="1" max="1" width="11.7109375" customWidth="1"/>
    <col min="2" max="2" width="19.42578125" bestFit="1" customWidth="1"/>
    <col min="3" max="3" width="3" bestFit="1" customWidth="1"/>
    <col min="4" max="4" width="3.140625" customWidth="1"/>
    <col min="5" max="5" width="3" bestFit="1" customWidth="1"/>
    <col min="6" max="6" width="4.140625" bestFit="1" customWidth="1"/>
    <col min="7" max="7" width="3.140625" bestFit="1" customWidth="1"/>
    <col min="8" max="8" width="4.140625" bestFit="1" customWidth="1"/>
    <col min="9" max="9" width="3" bestFit="1" customWidth="1"/>
    <col min="10" max="10" width="4.140625" bestFit="1" customWidth="1"/>
    <col min="11" max="11" width="3.140625" bestFit="1" customWidth="1"/>
    <col min="12" max="12" width="4.140625" bestFit="1" customWidth="1"/>
    <col min="13" max="13" width="3" bestFit="1" customWidth="1"/>
    <col min="14" max="14" width="4.140625" bestFit="1" customWidth="1"/>
    <col min="15" max="15" width="3.140625" bestFit="1" customWidth="1"/>
    <col min="16" max="16" width="4.140625" bestFit="1" customWidth="1"/>
    <col min="17" max="17" width="3" bestFit="1" customWidth="1"/>
    <col min="18" max="18" width="4.140625" style="152" bestFit="1" customWidth="1"/>
    <col min="19" max="19" width="3" style="152" bestFit="1" customWidth="1"/>
    <col min="20" max="20" width="4.140625" style="152" bestFit="1" customWidth="1"/>
    <col min="21" max="21" width="3" style="152" bestFit="1" customWidth="1"/>
    <col min="22" max="22" width="4.140625" style="152" bestFit="1" customWidth="1"/>
    <col min="23" max="23" width="3" style="152" bestFit="1" customWidth="1"/>
    <col min="24" max="24" width="3.140625" bestFit="1" customWidth="1"/>
    <col min="25" max="25" width="3" bestFit="1" customWidth="1"/>
    <col min="26" max="26" width="4.42578125" bestFit="1" customWidth="1"/>
    <col min="27" max="28" width="9.7109375" bestFit="1" customWidth="1"/>
    <col min="29" max="29" width="4.85546875" bestFit="1" customWidth="1"/>
    <col min="269" max="269" width="11.7109375" customWidth="1"/>
    <col min="270" max="270" width="3.7109375" customWidth="1"/>
    <col min="271" max="271" width="3.140625" customWidth="1"/>
    <col min="272" max="272" width="3.42578125" customWidth="1"/>
    <col min="273" max="274" width="3.42578125" bestFit="1" customWidth="1"/>
    <col min="275" max="276" width="3.28515625" customWidth="1"/>
    <col min="277" max="277" width="4" customWidth="1"/>
    <col min="278" max="278" width="3.7109375" customWidth="1"/>
    <col min="279" max="279" width="3.42578125" customWidth="1"/>
    <col min="280" max="280" width="3.28515625" customWidth="1"/>
    <col min="281" max="281" width="3.42578125" customWidth="1"/>
    <col min="282" max="282" width="5.42578125" bestFit="1" customWidth="1"/>
    <col min="285" max="285" width="8.42578125" customWidth="1"/>
    <col min="525" max="525" width="11.7109375" customWidth="1"/>
    <col min="526" max="526" width="3.7109375" customWidth="1"/>
    <col min="527" max="527" width="3.140625" customWidth="1"/>
    <col min="528" max="528" width="3.42578125" customWidth="1"/>
    <col min="529" max="530" width="3.42578125" bestFit="1" customWidth="1"/>
    <col min="531" max="532" width="3.28515625" customWidth="1"/>
    <col min="533" max="533" width="4" customWidth="1"/>
    <col min="534" max="534" width="3.7109375" customWidth="1"/>
    <col min="535" max="535" width="3.42578125" customWidth="1"/>
    <col min="536" max="536" width="3.28515625" customWidth="1"/>
    <col min="537" max="537" width="3.42578125" customWidth="1"/>
    <col min="538" max="538" width="5.42578125" bestFit="1" customWidth="1"/>
    <col min="541" max="541" width="8.42578125" customWidth="1"/>
    <col min="781" max="781" width="11.7109375" customWidth="1"/>
    <col min="782" max="782" width="3.7109375" customWidth="1"/>
    <col min="783" max="783" width="3.140625" customWidth="1"/>
    <col min="784" max="784" width="3.42578125" customWidth="1"/>
    <col min="785" max="786" width="3.42578125" bestFit="1" customWidth="1"/>
    <col min="787" max="788" width="3.28515625" customWidth="1"/>
    <col min="789" max="789" width="4" customWidth="1"/>
    <col min="790" max="790" width="3.7109375" customWidth="1"/>
    <col min="791" max="791" width="3.42578125" customWidth="1"/>
    <col min="792" max="792" width="3.28515625" customWidth="1"/>
    <col min="793" max="793" width="3.42578125" customWidth="1"/>
    <col min="794" max="794" width="5.42578125" bestFit="1" customWidth="1"/>
    <col min="797" max="797" width="8.42578125" customWidth="1"/>
    <col min="1037" max="1037" width="11.7109375" customWidth="1"/>
    <col min="1038" max="1038" width="3.7109375" customWidth="1"/>
    <col min="1039" max="1039" width="3.140625" customWidth="1"/>
    <col min="1040" max="1040" width="3.42578125" customWidth="1"/>
    <col min="1041" max="1042" width="3.42578125" bestFit="1" customWidth="1"/>
    <col min="1043" max="1044" width="3.28515625" customWidth="1"/>
    <col min="1045" max="1045" width="4" customWidth="1"/>
    <col min="1046" max="1046" width="3.7109375" customWidth="1"/>
    <col min="1047" max="1047" width="3.42578125" customWidth="1"/>
    <col min="1048" max="1048" width="3.28515625" customWidth="1"/>
    <col min="1049" max="1049" width="3.42578125" customWidth="1"/>
    <col min="1050" max="1050" width="5.42578125" bestFit="1" customWidth="1"/>
    <col min="1053" max="1053" width="8.42578125" customWidth="1"/>
    <col min="1293" max="1293" width="11.7109375" customWidth="1"/>
    <col min="1294" max="1294" width="3.7109375" customWidth="1"/>
    <col min="1295" max="1295" width="3.140625" customWidth="1"/>
    <col min="1296" max="1296" width="3.42578125" customWidth="1"/>
    <col min="1297" max="1298" width="3.42578125" bestFit="1" customWidth="1"/>
    <col min="1299" max="1300" width="3.28515625" customWidth="1"/>
    <col min="1301" max="1301" width="4" customWidth="1"/>
    <col min="1302" max="1302" width="3.7109375" customWidth="1"/>
    <col min="1303" max="1303" width="3.42578125" customWidth="1"/>
    <col min="1304" max="1304" width="3.28515625" customWidth="1"/>
    <col min="1305" max="1305" width="3.42578125" customWidth="1"/>
    <col min="1306" max="1306" width="5.42578125" bestFit="1" customWidth="1"/>
    <col min="1309" max="1309" width="8.42578125" customWidth="1"/>
    <col min="1549" max="1549" width="11.7109375" customWidth="1"/>
    <col min="1550" max="1550" width="3.7109375" customWidth="1"/>
    <col min="1551" max="1551" width="3.140625" customWidth="1"/>
    <col min="1552" max="1552" width="3.42578125" customWidth="1"/>
    <col min="1553" max="1554" width="3.42578125" bestFit="1" customWidth="1"/>
    <col min="1555" max="1556" width="3.28515625" customWidth="1"/>
    <col min="1557" max="1557" width="4" customWidth="1"/>
    <col min="1558" max="1558" width="3.7109375" customWidth="1"/>
    <col min="1559" max="1559" width="3.42578125" customWidth="1"/>
    <col min="1560" max="1560" width="3.28515625" customWidth="1"/>
    <col min="1561" max="1561" width="3.42578125" customWidth="1"/>
    <col min="1562" max="1562" width="5.42578125" bestFit="1" customWidth="1"/>
    <col min="1565" max="1565" width="8.42578125" customWidth="1"/>
    <col min="1805" max="1805" width="11.7109375" customWidth="1"/>
    <col min="1806" max="1806" width="3.7109375" customWidth="1"/>
    <col min="1807" max="1807" width="3.140625" customWidth="1"/>
    <col min="1808" max="1808" width="3.42578125" customWidth="1"/>
    <col min="1809" max="1810" width="3.42578125" bestFit="1" customWidth="1"/>
    <col min="1811" max="1812" width="3.28515625" customWidth="1"/>
    <col min="1813" max="1813" width="4" customWidth="1"/>
    <col min="1814" max="1814" width="3.7109375" customWidth="1"/>
    <col min="1815" max="1815" width="3.42578125" customWidth="1"/>
    <col min="1816" max="1816" width="3.28515625" customWidth="1"/>
    <col min="1817" max="1817" width="3.42578125" customWidth="1"/>
    <col min="1818" max="1818" width="5.42578125" bestFit="1" customWidth="1"/>
    <col min="1821" max="1821" width="8.42578125" customWidth="1"/>
    <col min="2061" max="2061" width="11.7109375" customWidth="1"/>
    <col min="2062" max="2062" width="3.7109375" customWidth="1"/>
    <col min="2063" max="2063" width="3.140625" customWidth="1"/>
    <col min="2064" max="2064" width="3.42578125" customWidth="1"/>
    <col min="2065" max="2066" width="3.42578125" bestFit="1" customWidth="1"/>
    <col min="2067" max="2068" width="3.28515625" customWidth="1"/>
    <col min="2069" max="2069" width="4" customWidth="1"/>
    <col min="2070" max="2070" width="3.7109375" customWidth="1"/>
    <col min="2071" max="2071" width="3.42578125" customWidth="1"/>
    <col min="2072" max="2072" width="3.28515625" customWidth="1"/>
    <col min="2073" max="2073" width="3.42578125" customWidth="1"/>
    <col min="2074" max="2074" width="5.42578125" bestFit="1" customWidth="1"/>
    <col min="2077" max="2077" width="8.42578125" customWidth="1"/>
    <col min="2317" max="2317" width="11.7109375" customWidth="1"/>
    <col min="2318" max="2318" width="3.7109375" customWidth="1"/>
    <col min="2319" max="2319" width="3.140625" customWidth="1"/>
    <col min="2320" max="2320" width="3.42578125" customWidth="1"/>
    <col min="2321" max="2322" width="3.42578125" bestFit="1" customWidth="1"/>
    <col min="2323" max="2324" width="3.28515625" customWidth="1"/>
    <col min="2325" max="2325" width="4" customWidth="1"/>
    <col min="2326" max="2326" width="3.7109375" customWidth="1"/>
    <col min="2327" max="2327" width="3.42578125" customWidth="1"/>
    <col min="2328" max="2328" width="3.28515625" customWidth="1"/>
    <col min="2329" max="2329" width="3.42578125" customWidth="1"/>
    <col min="2330" max="2330" width="5.42578125" bestFit="1" customWidth="1"/>
    <col min="2333" max="2333" width="8.42578125" customWidth="1"/>
    <col min="2573" max="2573" width="11.7109375" customWidth="1"/>
    <col min="2574" max="2574" width="3.7109375" customWidth="1"/>
    <col min="2575" max="2575" width="3.140625" customWidth="1"/>
    <col min="2576" max="2576" width="3.42578125" customWidth="1"/>
    <col min="2577" max="2578" width="3.42578125" bestFit="1" customWidth="1"/>
    <col min="2579" max="2580" width="3.28515625" customWidth="1"/>
    <col min="2581" max="2581" width="4" customWidth="1"/>
    <col min="2582" max="2582" width="3.7109375" customWidth="1"/>
    <col min="2583" max="2583" width="3.42578125" customWidth="1"/>
    <col min="2584" max="2584" width="3.28515625" customWidth="1"/>
    <col min="2585" max="2585" width="3.42578125" customWidth="1"/>
    <col min="2586" max="2586" width="5.42578125" bestFit="1" customWidth="1"/>
    <col min="2589" max="2589" width="8.42578125" customWidth="1"/>
    <col min="2829" max="2829" width="11.7109375" customWidth="1"/>
    <col min="2830" max="2830" width="3.7109375" customWidth="1"/>
    <col min="2831" max="2831" width="3.140625" customWidth="1"/>
    <col min="2832" max="2832" width="3.42578125" customWidth="1"/>
    <col min="2833" max="2834" width="3.42578125" bestFit="1" customWidth="1"/>
    <col min="2835" max="2836" width="3.28515625" customWidth="1"/>
    <col min="2837" max="2837" width="4" customWidth="1"/>
    <col min="2838" max="2838" width="3.7109375" customWidth="1"/>
    <col min="2839" max="2839" width="3.42578125" customWidth="1"/>
    <col min="2840" max="2840" width="3.28515625" customWidth="1"/>
    <col min="2841" max="2841" width="3.42578125" customWidth="1"/>
    <col min="2842" max="2842" width="5.42578125" bestFit="1" customWidth="1"/>
    <col min="2845" max="2845" width="8.42578125" customWidth="1"/>
    <col min="3085" max="3085" width="11.7109375" customWidth="1"/>
    <col min="3086" max="3086" width="3.7109375" customWidth="1"/>
    <col min="3087" max="3087" width="3.140625" customWidth="1"/>
    <col min="3088" max="3088" width="3.42578125" customWidth="1"/>
    <col min="3089" max="3090" width="3.42578125" bestFit="1" customWidth="1"/>
    <col min="3091" max="3092" width="3.28515625" customWidth="1"/>
    <col min="3093" max="3093" width="4" customWidth="1"/>
    <col min="3094" max="3094" width="3.7109375" customWidth="1"/>
    <col min="3095" max="3095" width="3.42578125" customWidth="1"/>
    <col min="3096" max="3096" width="3.28515625" customWidth="1"/>
    <col min="3097" max="3097" width="3.42578125" customWidth="1"/>
    <col min="3098" max="3098" width="5.42578125" bestFit="1" customWidth="1"/>
    <col min="3101" max="3101" width="8.42578125" customWidth="1"/>
    <col min="3341" max="3341" width="11.7109375" customWidth="1"/>
    <col min="3342" max="3342" width="3.7109375" customWidth="1"/>
    <col min="3343" max="3343" width="3.140625" customWidth="1"/>
    <col min="3344" max="3344" width="3.42578125" customWidth="1"/>
    <col min="3345" max="3346" width="3.42578125" bestFit="1" customWidth="1"/>
    <col min="3347" max="3348" width="3.28515625" customWidth="1"/>
    <col min="3349" max="3349" width="4" customWidth="1"/>
    <col min="3350" max="3350" width="3.7109375" customWidth="1"/>
    <col min="3351" max="3351" width="3.42578125" customWidth="1"/>
    <col min="3352" max="3352" width="3.28515625" customWidth="1"/>
    <col min="3353" max="3353" width="3.42578125" customWidth="1"/>
    <col min="3354" max="3354" width="5.42578125" bestFit="1" customWidth="1"/>
    <col min="3357" max="3357" width="8.42578125" customWidth="1"/>
    <col min="3597" max="3597" width="11.7109375" customWidth="1"/>
    <col min="3598" max="3598" width="3.7109375" customWidth="1"/>
    <col min="3599" max="3599" width="3.140625" customWidth="1"/>
    <col min="3600" max="3600" width="3.42578125" customWidth="1"/>
    <col min="3601" max="3602" width="3.42578125" bestFit="1" customWidth="1"/>
    <col min="3603" max="3604" width="3.28515625" customWidth="1"/>
    <col min="3605" max="3605" width="4" customWidth="1"/>
    <col min="3606" max="3606" width="3.7109375" customWidth="1"/>
    <col min="3607" max="3607" width="3.42578125" customWidth="1"/>
    <col min="3608" max="3608" width="3.28515625" customWidth="1"/>
    <col min="3609" max="3609" width="3.42578125" customWidth="1"/>
    <col min="3610" max="3610" width="5.42578125" bestFit="1" customWidth="1"/>
    <col min="3613" max="3613" width="8.42578125" customWidth="1"/>
    <col min="3853" max="3853" width="11.7109375" customWidth="1"/>
    <col min="3854" max="3854" width="3.7109375" customWidth="1"/>
    <col min="3855" max="3855" width="3.140625" customWidth="1"/>
    <col min="3856" max="3856" width="3.42578125" customWidth="1"/>
    <col min="3857" max="3858" width="3.42578125" bestFit="1" customWidth="1"/>
    <col min="3859" max="3860" width="3.28515625" customWidth="1"/>
    <col min="3861" max="3861" width="4" customWidth="1"/>
    <col min="3862" max="3862" width="3.7109375" customWidth="1"/>
    <col min="3863" max="3863" width="3.42578125" customWidth="1"/>
    <col min="3864" max="3864" width="3.28515625" customWidth="1"/>
    <col min="3865" max="3865" width="3.42578125" customWidth="1"/>
    <col min="3866" max="3866" width="5.42578125" bestFit="1" customWidth="1"/>
    <col min="3869" max="3869" width="8.42578125" customWidth="1"/>
    <col min="4109" max="4109" width="11.7109375" customWidth="1"/>
    <col min="4110" max="4110" width="3.7109375" customWidth="1"/>
    <col min="4111" max="4111" width="3.140625" customWidth="1"/>
    <col min="4112" max="4112" width="3.42578125" customWidth="1"/>
    <col min="4113" max="4114" width="3.42578125" bestFit="1" customWidth="1"/>
    <col min="4115" max="4116" width="3.28515625" customWidth="1"/>
    <col min="4117" max="4117" width="4" customWidth="1"/>
    <col min="4118" max="4118" width="3.7109375" customWidth="1"/>
    <col min="4119" max="4119" width="3.42578125" customWidth="1"/>
    <col min="4120" max="4120" width="3.28515625" customWidth="1"/>
    <col min="4121" max="4121" width="3.42578125" customWidth="1"/>
    <col min="4122" max="4122" width="5.42578125" bestFit="1" customWidth="1"/>
    <col min="4125" max="4125" width="8.42578125" customWidth="1"/>
    <col min="4365" max="4365" width="11.7109375" customWidth="1"/>
    <col min="4366" max="4366" width="3.7109375" customWidth="1"/>
    <col min="4367" max="4367" width="3.140625" customWidth="1"/>
    <col min="4368" max="4368" width="3.42578125" customWidth="1"/>
    <col min="4369" max="4370" width="3.42578125" bestFit="1" customWidth="1"/>
    <col min="4371" max="4372" width="3.28515625" customWidth="1"/>
    <col min="4373" max="4373" width="4" customWidth="1"/>
    <col min="4374" max="4374" width="3.7109375" customWidth="1"/>
    <col min="4375" max="4375" width="3.42578125" customWidth="1"/>
    <col min="4376" max="4376" width="3.28515625" customWidth="1"/>
    <col min="4377" max="4377" width="3.42578125" customWidth="1"/>
    <col min="4378" max="4378" width="5.42578125" bestFit="1" customWidth="1"/>
    <col min="4381" max="4381" width="8.42578125" customWidth="1"/>
    <col min="4621" max="4621" width="11.7109375" customWidth="1"/>
    <col min="4622" max="4622" width="3.7109375" customWidth="1"/>
    <col min="4623" max="4623" width="3.140625" customWidth="1"/>
    <col min="4624" max="4624" width="3.42578125" customWidth="1"/>
    <col min="4625" max="4626" width="3.42578125" bestFit="1" customWidth="1"/>
    <col min="4627" max="4628" width="3.28515625" customWidth="1"/>
    <col min="4629" max="4629" width="4" customWidth="1"/>
    <col min="4630" max="4630" width="3.7109375" customWidth="1"/>
    <col min="4631" max="4631" width="3.42578125" customWidth="1"/>
    <col min="4632" max="4632" width="3.28515625" customWidth="1"/>
    <col min="4633" max="4633" width="3.42578125" customWidth="1"/>
    <col min="4634" max="4634" width="5.42578125" bestFit="1" customWidth="1"/>
    <col min="4637" max="4637" width="8.42578125" customWidth="1"/>
    <col min="4877" max="4877" width="11.7109375" customWidth="1"/>
    <col min="4878" max="4878" width="3.7109375" customWidth="1"/>
    <col min="4879" max="4879" width="3.140625" customWidth="1"/>
    <col min="4880" max="4880" width="3.42578125" customWidth="1"/>
    <col min="4881" max="4882" width="3.42578125" bestFit="1" customWidth="1"/>
    <col min="4883" max="4884" width="3.28515625" customWidth="1"/>
    <col min="4885" max="4885" width="4" customWidth="1"/>
    <col min="4886" max="4886" width="3.7109375" customWidth="1"/>
    <col min="4887" max="4887" width="3.42578125" customWidth="1"/>
    <col min="4888" max="4888" width="3.28515625" customWidth="1"/>
    <col min="4889" max="4889" width="3.42578125" customWidth="1"/>
    <col min="4890" max="4890" width="5.42578125" bestFit="1" customWidth="1"/>
    <col min="4893" max="4893" width="8.42578125" customWidth="1"/>
    <col min="5133" max="5133" width="11.7109375" customWidth="1"/>
    <col min="5134" max="5134" width="3.7109375" customWidth="1"/>
    <col min="5135" max="5135" width="3.140625" customWidth="1"/>
    <col min="5136" max="5136" width="3.42578125" customWidth="1"/>
    <col min="5137" max="5138" width="3.42578125" bestFit="1" customWidth="1"/>
    <col min="5139" max="5140" width="3.28515625" customWidth="1"/>
    <col min="5141" max="5141" width="4" customWidth="1"/>
    <col min="5142" max="5142" width="3.7109375" customWidth="1"/>
    <col min="5143" max="5143" width="3.42578125" customWidth="1"/>
    <col min="5144" max="5144" width="3.28515625" customWidth="1"/>
    <col min="5145" max="5145" width="3.42578125" customWidth="1"/>
    <col min="5146" max="5146" width="5.42578125" bestFit="1" customWidth="1"/>
    <col min="5149" max="5149" width="8.42578125" customWidth="1"/>
    <col min="5389" max="5389" width="11.7109375" customWidth="1"/>
    <col min="5390" max="5390" width="3.7109375" customWidth="1"/>
    <col min="5391" max="5391" width="3.140625" customWidth="1"/>
    <col min="5392" max="5392" width="3.42578125" customWidth="1"/>
    <col min="5393" max="5394" width="3.42578125" bestFit="1" customWidth="1"/>
    <col min="5395" max="5396" width="3.28515625" customWidth="1"/>
    <col min="5397" max="5397" width="4" customWidth="1"/>
    <col min="5398" max="5398" width="3.7109375" customWidth="1"/>
    <col min="5399" max="5399" width="3.42578125" customWidth="1"/>
    <col min="5400" max="5400" width="3.28515625" customWidth="1"/>
    <col min="5401" max="5401" width="3.42578125" customWidth="1"/>
    <col min="5402" max="5402" width="5.42578125" bestFit="1" customWidth="1"/>
    <col min="5405" max="5405" width="8.42578125" customWidth="1"/>
    <col min="5645" max="5645" width="11.7109375" customWidth="1"/>
    <col min="5646" max="5646" width="3.7109375" customWidth="1"/>
    <col min="5647" max="5647" width="3.140625" customWidth="1"/>
    <col min="5648" max="5648" width="3.42578125" customWidth="1"/>
    <col min="5649" max="5650" width="3.42578125" bestFit="1" customWidth="1"/>
    <col min="5651" max="5652" width="3.28515625" customWidth="1"/>
    <col min="5653" max="5653" width="4" customWidth="1"/>
    <col min="5654" max="5654" width="3.7109375" customWidth="1"/>
    <col min="5655" max="5655" width="3.42578125" customWidth="1"/>
    <col min="5656" max="5656" width="3.28515625" customWidth="1"/>
    <col min="5657" max="5657" width="3.42578125" customWidth="1"/>
    <col min="5658" max="5658" width="5.42578125" bestFit="1" customWidth="1"/>
    <col min="5661" max="5661" width="8.42578125" customWidth="1"/>
    <col min="5901" max="5901" width="11.7109375" customWidth="1"/>
    <col min="5902" max="5902" width="3.7109375" customWidth="1"/>
    <col min="5903" max="5903" width="3.140625" customWidth="1"/>
    <col min="5904" max="5904" width="3.42578125" customWidth="1"/>
    <col min="5905" max="5906" width="3.42578125" bestFit="1" customWidth="1"/>
    <col min="5907" max="5908" width="3.28515625" customWidth="1"/>
    <col min="5909" max="5909" width="4" customWidth="1"/>
    <col min="5910" max="5910" width="3.7109375" customWidth="1"/>
    <col min="5911" max="5911" width="3.42578125" customWidth="1"/>
    <col min="5912" max="5912" width="3.28515625" customWidth="1"/>
    <col min="5913" max="5913" width="3.42578125" customWidth="1"/>
    <col min="5914" max="5914" width="5.42578125" bestFit="1" customWidth="1"/>
    <col min="5917" max="5917" width="8.42578125" customWidth="1"/>
    <col min="6157" max="6157" width="11.7109375" customWidth="1"/>
    <col min="6158" max="6158" width="3.7109375" customWidth="1"/>
    <col min="6159" max="6159" width="3.140625" customWidth="1"/>
    <col min="6160" max="6160" width="3.42578125" customWidth="1"/>
    <col min="6161" max="6162" width="3.42578125" bestFit="1" customWidth="1"/>
    <col min="6163" max="6164" width="3.28515625" customWidth="1"/>
    <col min="6165" max="6165" width="4" customWidth="1"/>
    <col min="6166" max="6166" width="3.7109375" customWidth="1"/>
    <col min="6167" max="6167" width="3.42578125" customWidth="1"/>
    <col min="6168" max="6168" width="3.28515625" customWidth="1"/>
    <col min="6169" max="6169" width="3.42578125" customWidth="1"/>
    <col min="6170" max="6170" width="5.42578125" bestFit="1" customWidth="1"/>
    <col min="6173" max="6173" width="8.42578125" customWidth="1"/>
    <col min="6413" max="6413" width="11.7109375" customWidth="1"/>
    <col min="6414" max="6414" width="3.7109375" customWidth="1"/>
    <col min="6415" max="6415" width="3.140625" customWidth="1"/>
    <col min="6416" max="6416" width="3.42578125" customWidth="1"/>
    <col min="6417" max="6418" width="3.42578125" bestFit="1" customWidth="1"/>
    <col min="6419" max="6420" width="3.28515625" customWidth="1"/>
    <col min="6421" max="6421" width="4" customWidth="1"/>
    <col min="6422" max="6422" width="3.7109375" customWidth="1"/>
    <col min="6423" max="6423" width="3.42578125" customWidth="1"/>
    <col min="6424" max="6424" width="3.28515625" customWidth="1"/>
    <col min="6425" max="6425" width="3.42578125" customWidth="1"/>
    <col min="6426" max="6426" width="5.42578125" bestFit="1" customWidth="1"/>
    <col min="6429" max="6429" width="8.42578125" customWidth="1"/>
    <col min="6669" max="6669" width="11.7109375" customWidth="1"/>
    <col min="6670" max="6670" width="3.7109375" customWidth="1"/>
    <col min="6671" max="6671" width="3.140625" customWidth="1"/>
    <col min="6672" max="6672" width="3.42578125" customWidth="1"/>
    <col min="6673" max="6674" width="3.42578125" bestFit="1" customWidth="1"/>
    <col min="6675" max="6676" width="3.28515625" customWidth="1"/>
    <col min="6677" max="6677" width="4" customWidth="1"/>
    <col min="6678" max="6678" width="3.7109375" customWidth="1"/>
    <col min="6679" max="6679" width="3.42578125" customWidth="1"/>
    <col min="6680" max="6680" width="3.28515625" customWidth="1"/>
    <col min="6681" max="6681" width="3.42578125" customWidth="1"/>
    <col min="6682" max="6682" width="5.42578125" bestFit="1" customWidth="1"/>
    <col min="6685" max="6685" width="8.42578125" customWidth="1"/>
    <col min="6925" max="6925" width="11.7109375" customWidth="1"/>
    <col min="6926" max="6926" width="3.7109375" customWidth="1"/>
    <col min="6927" max="6927" width="3.140625" customWidth="1"/>
    <col min="6928" max="6928" width="3.42578125" customWidth="1"/>
    <col min="6929" max="6930" width="3.42578125" bestFit="1" customWidth="1"/>
    <col min="6931" max="6932" width="3.28515625" customWidth="1"/>
    <col min="6933" max="6933" width="4" customWidth="1"/>
    <col min="6934" max="6934" width="3.7109375" customWidth="1"/>
    <col min="6935" max="6935" width="3.42578125" customWidth="1"/>
    <col min="6936" max="6936" width="3.28515625" customWidth="1"/>
    <col min="6937" max="6937" width="3.42578125" customWidth="1"/>
    <col min="6938" max="6938" width="5.42578125" bestFit="1" customWidth="1"/>
    <col min="6941" max="6941" width="8.42578125" customWidth="1"/>
    <col min="7181" max="7181" width="11.7109375" customWidth="1"/>
    <col min="7182" max="7182" width="3.7109375" customWidth="1"/>
    <col min="7183" max="7183" width="3.140625" customWidth="1"/>
    <col min="7184" max="7184" width="3.42578125" customWidth="1"/>
    <col min="7185" max="7186" width="3.42578125" bestFit="1" customWidth="1"/>
    <col min="7187" max="7188" width="3.28515625" customWidth="1"/>
    <col min="7189" max="7189" width="4" customWidth="1"/>
    <col min="7190" max="7190" width="3.7109375" customWidth="1"/>
    <col min="7191" max="7191" width="3.42578125" customWidth="1"/>
    <col min="7192" max="7192" width="3.28515625" customWidth="1"/>
    <col min="7193" max="7193" width="3.42578125" customWidth="1"/>
    <col min="7194" max="7194" width="5.42578125" bestFit="1" customWidth="1"/>
    <col min="7197" max="7197" width="8.42578125" customWidth="1"/>
    <col min="7437" max="7437" width="11.7109375" customWidth="1"/>
    <col min="7438" max="7438" width="3.7109375" customWidth="1"/>
    <col min="7439" max="7439" width="3.140625" customWidth="1"/>
    <col min="7440" max="7440" width="3.42578125" customWidth="1"/>
    <col min="7441" max="7442" width="3.42578125" bestFit="1" customWidth="1"/>
    <col min="7443" max="7444" width="3.28515625" customWidth="1"/>
    <col min="7445" max="7445" width="4" customWidth="1"/>
    <col min="7446" max="7446" width="3.7109375" customWidth="1"/>
    <col min="7447" max="7447" width="3.42578125" customWidth="1"/>
    <col min="7448" max="7448" width="3.28515625" customWidth="1"/>
    <col min="7449" max="7449" width="3.42578125" customWidth="1"/>
    <col min="7450" max="7450" width="5.42578125" bestFit="1" customWidth="1"/>
    <col min="7453" max="7453" width="8.42578125" customWidth="1"/>
    <col min="7693" max="7693" width="11.7109375" customWidth="1"/>
    <col min="7694" max="7694" width="3.7109375" customWidth="1"/>
    <col min="7695" max="7695" width="3.140625" customWidth="1"/>
    <col min="7696" max="7696" width="3.42578125" customWidth="1"/>
    <col min="7697" max="7698" width="3.42578125" bestFit="1" customWidth="1"/>
    <col min="7699" max="7700" width="3.28515625" customWidth="1"/>
    <col min="7701" max="7701" width="4" customWidth="1"/>
    <col min="7702" max="7702" width="3.7109375" customWidth="1"/>
    <col min="7703" max="7703" width="3.42578125" customWidth="1"/>
    <col min="7704" max="7704" width="3.28515625" customWidth="1"/>
    <col min="7705" max="7705" width="3.42578125" customWidth="1"/>
    <col min="7706" max="7706" width="5.42578125" bestFit="1" customWidth="1"/>
    <col min="7709" max="7709" width="8.42578125" customWidth="1"/>
    <col min="7949" max="7949" width="11.7109375" customWidth="1"/>
    <col min="7950" max="7950" width="3.7109375" customWidth="1"/>
    <col min="7951" max="7951" width="3.140625" customWidth="1"/>
    <col min="7952" max="7952" width="3.42578125" customWidth="1"/>
    <col min="7953" max="7954" width="3.42578125" bestFit="1" customWidth="1"/>
    <col min="7955" max="7956" width="3.28515625" customWidth="1"/>
    <col min="7957" max="7957" width="4" customWidth="1"/>
    <col min="7958" max="7958" width="3.7109375" customWidth="1"/>
    <col min="7959" max="7959" width="3.42578125" customWidth="1"/>
    <col min="7960" max="7960" width="3.28515625" customWidth="1"/>
    <col min="7961" max="7961" width="3.42578125" customWidth="1"/>
    <col min="7962" max="7962" width="5.42578125" bestFit="1" customWidth="1"/>
    <col min="7965" max="7965" width="8.42578125" customWidth="1"/>
    <col min="8205" max="8205" width="11.7109375" customWidth="1"/>
    <col min="8206" max="8206" width="3.7109375" customWidth="1"/>
    <col min="8207" max="8207" width="3.140625" customWidth="1"/>
    <col min="8208" max="8208" width="3.42578125" customWidth="1"/>
    <col min="8209" max="8210" width="3.42578125" bestFit="1" customWidth="1"/>
    <col min="8211" max="8212" width="3.28515625" customWidth="1"/>
    <col min="8213" max="8213" width="4" customWidth="1"/>
    <col min="8214" max="8214" width="3.7109375" customWidth="1"/>
    <col min="8215" max="8215" width="3.42578125" customWidth="1"/>
    <col min="8216" max="8216" width="3.28515625" customWidth="1"/>
    <col min="8217" max="8217" width="3.42578125" customWidth="1"/>
    <col min="8218" max="8218" width="5.42578125" bestFit="1" customWidth="1"/>
    <col min="8221" max="8221" width="8.42578125" customWidth="1"/>
    <col min="8461" max="8461" width="11.7109375" customWidth="1"/>
    <col min="8462" max="8462" width="3.7109375" customWidth="1"/>
    <col min="8463" max="8463" width="3.140625" customWidth="1"/>
    <col min="8464" max="8464" width="3.42578125" customWidth="1"/>
    <col min="8465" max="8466" width="3.42578125" bestFit="1" customWidth="1"/>
    <col min="8467" max="8468" width="3.28515625" customWidth="1"/>
    <col min="8469" max="8469" width="4" customWidth="1"/>
    <col min="8470" max="8470" width="3.7109375" customWidth="1"/>
    <col min="8471" max="8471" width="3.42578125" customWidth="1"/>
    <col min="8472" max="8472" width="3.28515625" customWidth="1"/>
    <col min="8473" max="8473" width="3.42578125" customWidth="1"/>
    <col min="8474" max="8474" width="5.42578125" bestFit="1" customWidth="1"/>
    <col min="8477" max="8477" width="8.42578125" customWidth="1"/>
    <col min="8717" max="8717" width="11.7109375" customWidth="1"/>
    <col min="8718" max="8718" width="3.7109375" customWidth="1"/>
    <col min="8719" max="8719" width="3.140625" customWidth="1"/>
    <col min="8720" max="8720" width="3.42578125" customWidth="1"/>
    <col min="8721" max="8722" width="3.42578125" bestFit="1" customWidth="1"/>
    <col min="8723" max="8724" width="3.28515625" customWidth="1"/>
    <col min="8725" max="8725" width="4" customWidth="1"/>
    <col min="8726" max="8726" width="3.7109375" customWidth="1"/>
    <col min="8727" max="8727" width="3.42578125" customWidth="1"/>
    <col min="8728" max="8728" width="3.28515625" customWidth="1"/>
    <col min="8729" max="8729" width="3.42578125" customWidth="1"/>
    <col min="8730" max="8730" width="5.42578125" bestFit="1" customWidth="1"/>
    <col min="8733" max="8733" width="8.42578125" customWidth="1"/>
    <col min="8973" max="8973" width="11.7109375" customWidth="1"/>
    <col min="8974" max="8974" width="3.7109375" customWidth="1"/>
    <col min="8975" max="8975" width="3.140625" customWidth="1"/>
    <col min="8976" max="8976" width="3.42578125" customWidth="1"/>
    <col min="8977" max="8978" width="3.42578125" bestFit="1" customWidth="1"/>
    <col min="8979" max="8980" width="3.28515625" customWidth="1"/>
    <col min="8981" max="8981" width="4" customWidth="1"/>
    <col min="8982" max="8982" width="3.7109375" customWidth="1"/>
    <col min="8983" max="8983" width="3.42578125" customWidth="1"/>
    <col min="8984" max="8984" width="3.28515625" customWidth="1"/>
    <col min="8985" max="8985" width="3.42578125" customWidth="1"/>
    <col min="8986" max="8986" width="5.42578125" bestFit="1" customWidth="1"/>
    <col min="8989" max="8989" width="8.42578125" customWidth="1"/>
    <col min="9229" max="9229" width="11.7109375" customWidth="1"/>
    <col min="9230" max="9230" width="3.7109375" customWidth="1"/>
    <col min="9231" max="9231" width="3.140625" customWidth="1"/>
    <col min="9232" max="9232" width="3.42578125" customWidth="1"/>
    <col min="9233" max="9234" width="3.42578125" bestFit="1" customWidth="1"/>
    <col min="9235" max="9236" width="3.28515625" customWidth="1"/>
    <col min="9237" max="9237" width="4" customWidth="1"/>
    <col min="9238" max="9238" width="3.7109375" customWidth="1"/>
    <col min="9239" max="9239" width="3.42578125" customWidth="1"/>
    <col min="9240" max="9240" width="3.28515625" customWidth="1"/>
    <col min="9241" max="9241" width="3.42578125" customWidth="1"/>
    <col min="9242" max="9242" width="5.42578125" bestFit="1" customWidth="1"/>
    <col min="9245" max="9245" width="8.42578125" customWidth="1"/>
    <col min="9485" max="9485" width="11.7109375" customWidth="1"/>
    <col min="9486" max="9486" width="3.7109375" customWidth="1"/>
    <col min="9487" max="9487" width="3.140625" customWidth="1"/>
    <col min="9488" max="9488" width="3.42578125" customWidth="1"/>
    <col min="9489" max="9490" width="3.42578125" bestFit="1" customWidth="1"/>
    <col min="9491" max="9492" width="3.28515625" customWidth="1"/>
    <col min="9493" max="9493" width="4" customWidth="1"/>
    <col min="9494" max="9494" width="3.7109375" customWidth="1"/>
    <col min="9495" max="9495" width="3.42578125" customWidth="1"/>
    <col min="9496" max="9496" width="3.28515625" customWidth="1"/>
    <col min="9497" max="9497" width="3.42578125" customWidth="1"/>
    <col min="9498" max="9498" width="5.42578125" bestFit="1" customWidth="1"/>
    <col min="9501" max="9501" width="8.42578125" customWidth="1"/>
    <col min="9741" max="9741" width="11.7109375" customWidth="1"/>
    <col min="9742" max="9742" width="3.7109375" customWidth="1"/>
    <col min="9743" max="9743" width="3.140625" customWidth="1"/>
    <col min="9744" max="9744" width="3.42578125" customWidth="1"/>
    <col min="9745" max="9746" width="3.42578125" bestFit="1" customWidth="1"/>
    <col min="9747" max="9748" width="3.28515625" customWidth="1"/>
    <col min="9749" max="9749" width="4" customWidth="1"/>
    <col min="9750" max="9750" width="3.7109375" customWidth="1"/>
    <col min="9751" max="9751" width="3.42578125" customWidth="1"/>
    <col min="9752" max="9752" width="3.28515625" customWidth="1"/>
    <col min="9753" max="9753" width="3.42578125" customWidth="1"/>
    <col min="9754" max="9754" width="5.42578125" bestFit="1" customWidth="1"/>
    <col min="9757" max="9757" width="8.42578125" customWidth="1"/>
    <col min="9997" max="9997" width="11.7109375" customWidth="1"/>
    <col min="9998" max="9998" width="3.7109375" customWidth="1"/>
    <col min="9999" max="9999" width="3.140625" customWidth="1"/>
    <col min="10000" max="10000" width="3.42578125" customWidth="1"/>
    <col min="10001" max="10002" width="3.42578125" bestFit="1" customWidth="1"/>
    <col min="10003" max="10004" width="3.28515625" customWidth="1"/>
    <col min="10005" max="10005" width="4" customWidth="1"/>
    <col min="10006" max="10006" width="3.7109375" customWidth="1"/>
    <col min="10007" max="10007" width="3.42578125" customWidth="1"/>
    <col min="10008" max="10008" width="3.28515625" customWidth="1"/>
    <col min="10009" max="10009" width="3.42578125" customWidth="1"/>
    <col min="10010" max="10010" width="5.42578125" bestFit="1" customWidth="1"/>
    <col min="10013" max="10013" width="8.42578125" customWidth="1"/>
    <col min="10253" max="10253" width="11.7109375" customWidth="1"/>
    <col min="10254" max="10254" width="3.7109375" customWidth="1"/>
    <col min="10255" max="10255" width="3.140625" customWidth="1"/>
    <col min="10256" max="10256" width="3.42578125" customWidth="1"/>
    <col min="10257" max="10258" width="3.42578125" bestFit="1" customWidth="1"/>
    <col min="10259" max="10260" width="3.28515625" customWidth="1"/>
    <col min="10261" max="10261" width="4" customWidth="1"/>
    <col min="10262" max="10262" width="3.7109375" customWidth="1"/>
    <col min="10263" max="10263" width="3.42578125" customWidth="1"/>
    <col min="10264" max="10264" width="3.28515625" customWidth="1"/>
    <col min="10265" max="10265" width="3.42578125" customWidth="1"/>
    <col min="10266" max="10266" width="5.42578125" bestFit="1" customWidth="1"/>
    <col min="10269" max="10269" width="8.42578125" customWidth="1"/>
    <col min="10509" max="10509" width="11.7109375" customWidth="1"/>
    <col min="10510" max="10510" width="3.7109375" customWidth="1"/>
    <col min="10511" max="10511" width="3.140625" customWidth="1"/>
    <col min="10512" max="10512" width="3.42578125" customWidth="1"/>
    <col min="10513" max="10514" width="3.42578125" bestFit="1" customWidth="1"/>
    <col min="10515" max="10516" width="3.28515625" customWidth="1"/>
    <col min="10517" max="10517" width="4" customWidth="1"/>
    <col min="10518" max="10518" width="3.7109375" customWidth="1"/>
    <col min="10519" max="10519" width="3.42578125" customWidth="1"/>
    <col min="10520" max="10520" width="3.28515625" customWidth="1"/>
    <col min="10521" max="10521" width="3.42578125" customWidth="1"/>
    <col min="10522" max="10522" width="5.42578125" bestFit="1" customWidth="1"/>
    <col min="10525" max="10525" width="8.42578125" customWidth="1"/>
    <col min="10765" max="10765" width="11.7109375" customWidth="1"/>
    <col min="10766" max="10766" width="3.7109375" customWidth="1"/>
    <col min="10767" max="10767" width="3.140625" customWidth="1"/>
    <col min="10768" max="10768" width="3.42578125" customWidth="1"/>
    <col min="10769" max="10770" width="3.42578125" bestFit="1" customWidth="1"/>
    <col min="10771" max="10772" width="3.28515625" customWidth="1"/>
    <col min="10773" max="10773" width="4" customWidth="1"/>
    <col min="10774" max="10774" width="3.7109375" customWidth="1"/>
    <col min="10775" max="10775" width="3.42578125" customWidth="1"/>
    <col min="10776" max="10776" width="3.28515625" customWidth="1"/>
    <col min="10777" max="10777" width="3.42578125" customWidth="1"/>
    <col min="10778" max="10778" width="5.42578125" bestFit="1" customWidth="1"/>
    <col min="10781" max="10781" width="8.42578125" customWidth="1"/>
    <col min="11021" max="11021" width="11.7109375" customWidth="1"/>
    <col min="11022" max="11022" width="3.7109375" customWidth="1"/>
    <col min="11023" max="11023" width="3.140625" customWidth="1"/>
    <col min="11024" max="11024" width="3.42578125" customWidth="1"/>
    <col min="11025" max="11026" width="3.42578125" bestFit="1" customWidth="1"/>
    <col min="11027" max="11028" width="3.28515625" customWidth="1"/>
    <col min="11029" max="11029" width="4" customWidth="1"/>
    <col min="11030" max="11030" width="3.7109375" customWidth="1"/>
    <col min="11031" max="11031" width="3.42578125" customWidth="1"/>
    <col min="11032" max="11032" width="3.28515625" customWidth="1"/>
    <col min="11033" max="11033" width="3.42578125" customWidth="1"/>
    <col min="11034" max="11034" width="5.42578125" bestFit="1" customWidth="1"/>
    <col min="11037" max="11037" width="8.42578125" customWidth="1"/>
    <col min="11277" max="11277" width="11.7109375" customWidth="1"/>
    <col min="11278" max="11278" width="3.7109375" customWidth="1"/>
    <col min="11279" max="11279" width="3.140625" customWidth="1"/>
    <col min="11280" max="11280" width="3.42578125" customWidth="1"/>
    <col min="11281" max="11282" width="3.42578125" bestFit="1" customWidth="1"/>
    <col min="11283" max="11284" width="3.28515625" customWidth="1"/>
    <col min="11285" max="11285" width="4" customWidth="1"/>
    <col min="11286" max="11286" width="3.7109375" customWidth="1"/>
    <col min="11287" max="11287" width="3.42578125" customWidth="1"/>
    <col min="11288" max="11288" width="3.28515625" customWidth="1"/>
    <col min="11289" max="11289" width="3.42578125" customWidth="1"/>
    <col min="11290" max="11290" width="5.42578125" bestFit="1" customWidth="1"/>
    <col min="11293" max="11293" width="8.42578125" customWidth="1"/>
    <col min="11533" max="11533" width="11.7109375" customWidth="1"/>
    <col min="11534" max="11534" width="3.7109375" customWidth="1"/>
    <col min="11535" max="11535" width="3.140625" customWidth="1"/>
    <col min="11536" max="11536" width="3.42578125" customWidth="1"/>
    <col min="11537" max="11538" width="3.42578125" bestFit="1" customWidth="1"/>
    <col min="11539" max="11540" width="3.28515625" customWidth="1"/>
    <col min="11541" max="11541" width="4" customWidth="1"/>
    <col min="11542" max="11542" width="3.7109375" customWidth="1"/>
    <col min="11543" max="11543" width="3.42578125" customWidth="1"/>
    <col min="11544" max="11544" width="3.28515625" customWidth="1"/>
    <col min="11545" max="11545" width="3.42578125" customWidth="1"/>
    <col min="11546" max="11546" width="5.42578125" bestFit="1" customWidth="1"/>
    <col min="11549" max="11549" width="8.42578125" customWidth="1"/>
    <col min="11789" max="11789" width="11.7109375" customWidth="1"/>
    <col min="11790" max="11790" width="3.7109375" customWidth="1"/>
    <col min="11791" max="11791" width="3.140625" customWidth="1"/>
    <col min="11792" max="11792" width="3.42578125" customWidth="1"/>
    <col min="11793" max="11794" width="3.42578125" bestFit="1" customWidth="1"/>
    <col min="11795" max="11796" width="3.28515625" customWidth="1"/>
    <col min="11797" max="11797" width="4" customWidth="1"/>
    <col min="11798" max="11798" width="3.7109375" customWidth="1"/>
    <col min="11799" max="11799" width="3.42578125" customWidth="1"/>
    <col min="11800" max="11800" width="3.28515625" customWidth="1"/>
    <col min="11801" max="11801" width="3.42578125" customWidth="1"/>
    <col min="11802" max="11802" width="5.42578125" bestFit="1" customWidth="1"/>
    <col min="11805" max="11805" width="8.42578125" customWidth="1"/>
    <col min="12045" max="12045" width="11.7109375" customWidth="1"/>
    <col min="12046" max="12046" width="3.7109375" customWidth="1"/>
    <col min="12047" max="12047" width="3.140625" customWidth="1"/>
    <col min="12048" max="12048" width="3.42578125" customWidth="1"/>
    <col min="12049" max="12050" width="3.42578125" bestFit="1" customWidth="1"/>
    <col min="12051" max="12052" width="3.28515625" customWidth="1"/>
    <col min="12053" max="12053" width="4" customWidth="1"/>
    <col min="12054" max="12054" width="3.7109375" customWidth="1"/>
    <col min="12055" max="12055" width="3.42578125" customWidth="1"/>
    <col min="12056" max="12056" width="3.28515625" customWidth="1"/>
    <col min="12057" max="12057" width="3.42578125" customWidth="1"/>
    <col min="12058" max="12058" width="5.42578125" bestFit="1" customWidth="1"/>
    <col min="12061" max="12061" width="8.42578125" customWidth="1"/>
    <col min="12301" max="12301" width="11.7109375" customWidth="1"/>
    <col min="12302" max="12302" width="3.7109375" customWidth="1"/>
    <col min="12303" max="12303" width="3.140625" customWidth="1"/>
    <col min="12304" max="12304" width="3.42578125" customWidth="1"/>
    <col min="12305" max="12306" width="3.42578125" bestFit="1" customWidth="1"/>
    <col min="12307" max="12308" width="3.28515625" customWidth="1"/>
    <col min="12309" max="12309" width="4" customWidth="1"/>
    <col min="12310" max="12310" width="3.7109375" customWidth="1"/>
    <col min="12311" max="12311" width="3.42578125" customWidth="1"/>
    <col min="12312" max="12312" width="3.28515625" customWidth="1"/>
    <col min="12313" max="12313" width="3.42578125" customWidth="1"/>
    <col min="12314" max="12314" width="5.42578125" bestFit="1" customWidth="1"/>
    <col min="12317" max="12317" width="8.42578125" customWidth="1"/>
    <col min="12557" max="12557" width="11.7109375" customWidth="1"/>
    <col min="12558" max="12558" width="3.7109375" customWidth="1"/>
    <col min="12559" max="12559" width="3.140625" customWidth="1"/>
    <col min="12560" max="12560" width="3.42578125" customWidth="1"/>
    <col min="12561" max="12562" width="3.42578125" bestFit="1" customWidth="1"/>
    <col min="12563" max="12564" width="3.28515625" customWidth="1"/>
    <col min="12565" max="12565" width="4" customWidth="1"/>
    <col min="12566" max="12566" width="3.7109375" customWidth="1"/>
    <col min="12567" max="12567" width="3.42578125" customWidth="1"/>
    <col min="12568" max="12568" width="3.28515625" customWidth="1"/>
    <col min="12569" max="12569" width="3.42578125" customWidth="1"/>
    <col min="12570" max="12570" width="5.42578125" bestFit="1" customWidth="1"/>
    <col min="12573" max="12573" width="8.42578125" customWidth="1"/>
    <col min="12813" max="12813" width="11.7109375" customWidth="1"/>
    <col min="12814" max="12814" width="3.7109375" customWidth="1"/>
    <col min="12815" max="12815" width="3.140625" customWidth="1"/>
    <col min="12816" max="12816" width="3.42578125" customWidth="1"/>
    <col min="12817" max="12818" width="3.42578125" bestFit="1" customWidth="1"/>
    <col min="12819" max="12820" width="3.28515625" customWidth="1"/>
    <col min="12821" max="12821" width="4" customWidth="1"/>
    <col min="12822" max="12822" width="3.7109375" customWidth="1"/>
    <col min="12823" max="12823" width="3.42578125" customWidth="1"/>
    <col min="12824" max="12824" width="3.28515625" customWidth="1"/>
    <col min="12825" max="12825" width="3.42578125" customWidth="1"/>
    <col min="12826" max="12826" width="5.42578125" bestFit="1" customWidth="1"/>
    <col min="12829" max="12829" width="8.42578125" customWidth="1"/>
    <col min="13069" max="13069" width="11.7109375" customWidth="1"/>
    <col min="13070" max="13070" width="3.7109375" customWidth="1"/>
    <col min="13071" max="13071" width="3.140625" customWidth="1"/>
    <col min="13072" max="13072" width="3.42578125" customWidth="1"/>
    <col min="13073" max="13074" width="3.42578125" bestFit="1" customWidth="1"/>
    <col min="13075" max="13076" width="3.28515625" customWidth="1"/>
    <col min="13077" max="13077" width="4" customWidth="1"/>
    <col min="13078" max="13078" width="3.7109375" customWidth="1"/>
    <col min="13079" max="13079" width="3.42578125" customWidth="1"/>
    <col min="13080" max="13080" width="3.28515625" customWidth="1"/>
    <col min="13081" max="13081" width="3.42578125" customWidth="1"/>
    <col min="13082" max="13082" width="5.42578125" bestFit="1" customWidth="1"/>
    <col min="13085" max="13085" width="8.42578125" customWidth="1"/>
    <col min="13325" max="13325" width="11.7109375" customWidth="1"/>
    <col min="13326" max="13326" width="3.7109375" customWidth="1"/>
    <col min="13327" max="13327" width="3.140625" customWidth="1"/>
    <col min="13328" max="13328" width="3.42578125" customWidth="1"/>
    <col min="13329" max="13330" width="3.42578125" bestFit="1" customWidth="1"/>
    <col min="13331" max="13332" width="3.28515625" customWidth="1"/>
    <col min="13333" max="13333" width="4" customWidth="1"/>
    <col min="13334" max="13334" width="3.7109375" customWidth="1"/>
    <col min="13335" max="13335" width="3.42578125" customWidth="1"/>
    <col min="13336" max="13336" width="3.28515625" customWidth="1"/>
    <col min="13337" max="13337" width="3.42578125" customWidth="1"/>
    <col min="13338" max="13338" width="5.42578125" bestFit="1" customWidth="1"/>
    <col min="13341" max="13341" width="8.42578125" customWidth="1"/>
    <col min="13581" max="13581" width="11.7109375" customWidth="1"/>
    <col min="13582" max="13582" width="3.7109375" customWidth="1"/>
    <col min="13583" max="13583" width="3.140625" customWidth="1"/>
    <col min="13584" max="13584" width="3.42578125" customWidth="1"/>
    <col min="13585" max="13586" width="3.42578125" bestFit="1" customWidth="1"/>
    <col min="13587" max="13588" width="3.28515625" customWidth="1"/>
    <col min="13589" max="13589" width="4" customWidth="1"/>
    <col min="13590" max="13590" width="3.7109375" customWidth="1"/>
    <col min="13591" max="13591" width="3.42578125" customWidth="1"/>
    <col min="13592" max="13592" width="3.28515625" customWidth="1"/>
    <col min="13593" max="13593" width="3.42578125" customWidth="1"/>
    <col min="13594" max="13594" width="5.42578125" bestFit="1" customWidth="1"/>
    <col min="13597" max="13597" width="8.42578125" customWidth="1"/>
    <col min="13837" max="13837" width="11.7109375" customWidth="1"/>
    <col min="13838" max="13838" width="3.7109375" customWidth="1"/>
    <col min="13839" max="13839" width="3.140625" customWidth="1"/>
    <col min="13840" max="13840" width="3.42578125" customWidth="1"/>
    <col min="13841" max="13842" width="3.42578125" bestFit="1" customWidth="1"/>
    <col min="13843" max="13844" width="3.28515625" customWidth="1"/>
    <col min="13845" max="13845" width="4" customWidth="1"/>
    <col min="13846" max="13846" width="3.7109375" customWidth="1"/>
    <col min="13847" max="13847" width="3.42578125" customWidth="1"/>
    <col min="13848" max="13848" width="3.28515625" customWidth="1"/>
    <col min="13849" max="13849" width="3.42578125" customWidth="1"/>
    <col min="13850" max="13850" width="5.42578125" bestFit="1" customWidth="1"/>
    <col min="13853" max="13853" width="8.42578125" customWidth="1"/>
    <col min="14093" max="14093" width="11.7109375" customWidth="1"/>
    <col min="14094" max="14094" width="3.7109375" customWidth="1"/>
    <col min="14095" max="14095" width="3.140625" customWidth="1"/>
    <col min="14096" max="14096" width="3.42578125" customWidth="1"/>
    <col min="14097" max="14098" width="3.42578125" bestFit="1" customWidth="1"/>
    <col min="14099" max="14100" width="3.28515625" customWidth="1"/>
    <col min="14101" max="14101" width="4" customWidth="1"/>
    <col min="14102" max="14102" width="3.7109375" customWidth="1"/>
    <col min="14103" max="14103" width="3.42578125" customWidth="1"/>
    <col min="14104" max="14104" width="3.28515625" customWidth="1"/>
    <col min="14105" max="14105" width="3.42578125" customWidth="1"/>
    <col min="14106" max="14106" width="5.42578125" bestFit="1" customWidth="1"/>
    <col min="14109" max="14109" width="8.42578125" customWidth="1"/>
    <col min="14349" max="14349" width="11.7109375" customWidth="1"/>
    <col min="14350" max="14350" width="3.7109375" customWidth="1"/>
    <col min="14351" max="14351" width="3.140625" customWidth="1"/>
    <col min="14352" max="14352" width="3.42578125" customWidth="1"/>
    <col min="14353" max="14354" width="3.42578125" bestFit="1" customWidth="1"/>
    <col min="14355" max="14356" width="3.28515625" customWidth="1"/>
    <col min="14357" max="14357" width="4" customWidth="1"/>
    <col min="14358" max="14358" width="3.7109375" customWidth="1"/>
    <col min="14359" max="14359" width="3.42578125" customWidth="1"/>
    <col min="14360" max="14360" width="3.28515625" customWidth="1"/>
    <col min="14361" max="14361" width="3.42578125" customWidth="1"/>
    <col min="14362" max="14362" width="5.42578125" bestFit="1" customWidth="1"/>
    <col min="14365" max="14365" width="8.42578125" customWidth="1"/>
    <col min="14605" max="14605" width="11.7109375" customWidth="1"/>
    <col min="14606" max="14606" width="3.7109375" customWidth="1"/>
    <col min="14607" max="14607" width="3.140625" customWidth="1"/>
    <col min="14608" max="14608" width="3.42578125" customWidth="1"/>
    <col min="14609" max="14610" width="3.42578125" bestFit="1" customWidth="1"/>
    <col min="14611" max="14612" width="3.28515625" customWidth="1"/>
    <col min="14613" max="14613" width="4" customWidth="1"/>
    <col min="14614" max="14614" width="3.7109375" customWidth="1"/>
    <col min="14615" max="14615" width="3.42578125" customWidth="1"/>
    <col min="14616" max="14616" width="3.28515625" customWidth="1"/>
    <col min="14617" max="14617" width="3.42578125" customWidth="1"/>
    <col min="14618" max="14618" width="5.42578125" bestFit="1" customWidth="1"/>
    <col min="14621" max="14621" width="8.42578125" customWidth="1"/>
    <col min="14861" max="14861" width="11.7109375" customWidth="1"/>
    <col min="14862" max="14862" width="3.7109375" customWidth="1"/>
    <col min="14863" max="14863" width="3.140625" customWidth="1"/>
    <col min="14864" max="14864" width="3.42578125" customWidth="1"/>
    <col min="14865" max="14866" width="3.42578125" bestFit="1" customWidth="1"/>
    <col min="14867" max="14868" width="3.28515625" customWidth="1"/>
    <col min="14869" max="14869" width="4" customWidth="1"/>
    <col min="14870" max="14870" width="3.7109375" customWidth="1"/>
    <col min="14871" max="14871" width="3.42578125" customWidth="1"/>
    <col min="14872" max="14872" width="3.28515625" customWidth="1"/>
    <col min="14873" max="14873" width="3.42578125" customWidth="1"/>
    <col min="14874" max="14874" width="5.42578125" bestFit="1" customWidth="1"/>
    <col min="14877" max="14877" width="8.42578125" customWidth="1"/>
    <col min="15117" max="15117" width="11.7109375" customWidth="1"/>
    <col min="15118" max="15118" width="3.7109375" customWidth="1"/>
    <col min="15119" max="15119" width="3.140625" customWidth="1"/>
    <col min="15120" max="15120" width="3.42578125" customWidth="1"/>
    <col min="15121" max="15122" width="3.42578125" bestFit="1" customWidth="1"/>
    <col min="15123" max="15124" width="3.28515625" customWidth="1"/>
    <col min="15125" max="15125" width="4" customWidth="1"/>
    <col min="15126" max="15126" width="3.7109375" customWidth="1"/>
    <col min="15127" max="15127" width="3.42578125" customWidth="1"/>
    <col min="15128" max="15128" width="3.28515625" customWidth="1"/>
    <col min="15129" max="15129" width="3.42578125" customWidth="1"/>
    <col min="15130" max="15130" width="5.42578125" bestFit="1" customWidth="1"/>
    <col min="15133" max="15133" width="8.42578125" customWidth="1"/>
    <col min="15373" max="15373" width="11.7109375" customWidth="1"/>
    <col min="15374" max="15374" width="3.7109375" customWidth="1"/>
    <col min="15375" max="15375" width="3.140625" customWidth="1"/>
    <col min="15376" max="15376" width="3.42578125" customWidth="1"/>
    <col min="15377" max="15378" width="3.42578125" bestFit="1" customWidth="1"/>
    <col min="15379" max="15380" width="3.28515625" customWidth="1"/>
    <col min="15381" max="15381" width="4" customWidth="1"/>
    <col min="15382" max="15382" width="3.7109375" customWidth="1"/>
    <col min="15383" max="15383" width="3.42578125" customWidth="1"/>
    <col min="15384" max="15384" width="3.28515625" customWidth="1"/>
    <col min="15385" max="15385" width="3.42578125" customWidth="1"/>
    <col min="15386" max="15386" width="5.42578125" bestFit="1" customWidth="1"/>
    <col min="15389" max="15389" width="8.42578125" customWidth="1"/>
    <col min="15629" max="15629" width="11.7109375" customWidth="1"/>
    <col min="15630" max="15630" width="3.7109375" customWidth="1"/>
    <col min="15631" max="15631" width="3.140625" customWidth="1"/>
    <col min="15632" max="15632" width="3.42578125" customWidth="1"/>
    <col min="15633" max="15634" width="3.42578125" bestFit="1" customWidth="1"/>
    <col min="15635" max="15636" width="3.28515625" customWidth="1"/>
    <col min="15637" max="15637" width="4" customWidth="1"/>
    <col min="15638" max="15638" width="3.7109375" customWidth="1"/>
    <col min="15639" max="15639" width="3.42578125" customWidth="1"/>
    <col min="15640" max="15640" width="3.28515625" customWidth="1"/>
    <col min="15641" max="15641" width="3.42578125" customWidth="1"/>
    <col min="15642" max="15642" width="5.42578125" bestFit="1" customWidth="1"/>
    <col min="15645" max="15645" width="8.42578125" customWidth="1"/>
    <col min="15885" max="15885" width="11.7109375" customWidth="1"/>
    <col min="15886" max="15886" width="3.7109375" customWidth="1"/>
    <col min="15887" max="15887" width="3.140625" customWidth="1"/>
    <col min="15888" max="15888" width="3.42578125" customWidth="1"/>
    <col min="15889" max="15890" width="3.42578125" bestFit="1" customWidth="1"/>
    <col min="15891" max="15892" width="3.28515625" customWidth="1"/>
    <col min="15893" max="15893" width="4" customWidth="1"/>
    <col min="15894" max="15894" width="3.7109375" customWidth="1"/>
    <col min="15895" max="15895" width="3.42578125" customWidth="1"/>
    <col min="15896" max="15896" width="3.28515625" customWidth="1"/>
    <col min="15897" max="15897" width="3.42578125" customWidth="1"/>
    <col min="15898" max="15898" width="5.42578125" bestFit="1" customWidth="1"/>
    <col min="15901" max="15901" width="8.42578125" customWidth="1"/>
    <col min="16141" max="16141" width="11.7109375" customWidth="1"/>
    <col min="16142" max="16142" width="3.7109375" customWidth="1"/>
    <col min="16143" max="16143" width="3.140625" customWidth="1"/>
    <col min="16144" max="16144" width="3.42578125" customWidth="1"/>
    <col min="16145" max="16146" width="3.42578125" bestFit="1" customWidth="1"/>
    <col min="16147" max="16148" width="3.28515625" customWidth="1"/>
    <col min="16149" max="16149" width="4" customWidth="1"/>
    <col min="16150" max="16150" width="3.7109375" customWidth="1"/>
    <col min="16151" max="16151" width="3.42578125" customWidth="1"/>
    <col min="16152" max="16152" width="3.28515625" customWidth="1"/>
    <col min="16153" max="16153" width="3.42578125" customWidth="1"/>
    <col min="16154" max="16154" width="5.42578125" bestFit="1" customWidth="1"/>
    <col min="16157" max="16157" width="8.42578125" customWidth="1"/>
  </cols>
  <sheetData>
    <row r="2" spans="1:30" ht="15.75">
      <c r="A2" s="250" t="s">
        <v>225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</row>
    <row r="4" spans="1:30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</row>
    <row r="5" spans="1:30">
      <c r="A5" s="6" t="s">
        <v>197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65"/>
      <c r="S5" s="165"/>
      <c r="T5" s="165"/>
      <c r="U5" s="165"/>
      <c r="V5" s="165"/>
      <c r="W5" s="165"/>
      <c r="X5" s="6"/>
      <c r="Y5" s="6"/>
      <c r="Z5" s="101"/>
      <c r="AA5" s="101"/>
      <c r="AB5" s="101"/>
      <c r="AC5" s="101"/>
      <c r="AD5" s="101"/>
    </row>
    <row r="6" spans="1:30">
      <c r="A6" s="236" t="s">
        <v>361</v>
      </c>
      <c r="B6" s="236" t="s">
        <v>367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66"/>
      <c r="S6" s="166"/>
      <c r="T6" s="166"/>
      <c r="U6" s="166"/>
      <c r="V6" s="166"/>
      <c r="W6" s="166"/>
      <c r="X6" s="14"/>
      <c r="Y6" s="14"/>
      <c r="Z6" s="14"/>
      <c r="AA6" s="14"/>
      <c r="AB6" s="14"/>
      <c r="AC6" s="14"/>
      <c r="AD6" s="14"/>
    </row>
    <row r="7" spans="1:30" ht="72">
      <c r="A7" s="145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0">
      <c r="A8" s="146" t="s">
        <v>9</v>
      </c>
      <c r="B8" s="146">
        <v>1</v>
      </c>
      <c r="C8" s="146"/>
      <c r="D8" s="146">
        <v>5</v>
      </c>
      <c r="E8" s="146"/>
      <c r="F8" s="146">
        <v>1</v>
      </c>
      <c r="G8" s="146"/>
      <c r="H8" s="146">
        <v>1</v>
      </c>
      <c r="I8" s="146"/>
      <c r="J8" s="146">
        <v>7</v>
      </c>
      <c r="K8" s="146"/>
      <c r="L8" s="146">
        <v>1</v>
      </c>
      <c r="M8" s="146"/>
      <c r="N8" s="146">
        <v>4</v>
      </c>
      <c r="O8" s="146"/>
      <c r="P8" s="146">
        <v>9</v>
      </c>
      <c r="Q8" s="146"/>
      <c r="R8" s="118">
        <v>7</v>
      </c>
      <c r="S8" s="118"/>
      <c r="T8" s="118">
        <v>5</v>
      </c>
      <c r="U8" s="118"/>
      <c r="V8" s="118">
        <v>3</v>
      </c>
      <c r="W8" s="118"/>
      <c r="X8" s="146">
        <v>2</v>
      </c>
      <c r="Y8" s="146"/>
      <c r="Z8" s="121">
        <f>SUM(B8:X8)</f>
        <v>46</v>
      </c>
      <c r="AA8" s="167">
        <f>+Z8/'[1]- Synthèse Statisti'!$N$18</f>
        <v>1.3321749203591081E-2</v>
      </c>
      <c r="AB8" s="167">
        <f>+Z8/2655</f>
        <v>1.7325800376647833E-2</v>
      </c>
      <c r="AC8" s="146"/>
      <c r="AD8" s="14"/>
    </row>
    <row r="9" spans="1:30">
      <c r="A9" s="146" t="s">
        <v>10</v>
      </c>
      <c r="B9" s="146"/>
      <c r="C9" s="146"/>
      <c r="D9" s="146"/>
      <c r="E9" s="146"/>
      <c r="F9" s="146">
        <v>4</v>
      </c>
      <c r="G9" s="146"/>
      <c r="H9" s="146">
        <v>10</v>
      </c>
      <c r="I9" s="146"/>
      <c r="J9" s="146">
        <v>4</v>
      </c>
      <c r="K9" s="146"/>
      <c r="L9" s="146"/>
      <c r="M9" s="146"/>
      <c r="N9" s="146">
        <v>22</v>
      </c>
      <c r="O9" s="146"/>
      <c r="P9" s="146">
        <v>8</v>
      </c>
      <c r="Q9" s="146"/>
      <c r="R9" s="118">
        <v>11</v>
      </c>
      <c r="S9" s="118"/>
      <c r="T9" s="118">
        <v>47</v>
      </c>
      <c r="U9" s="118"/>
      <c r="V9" s="118">
        <v>87</v>
      </c>
      <c r="W9" s="118"/>
      <c r="X9" s="146"/>
      <c r="Y9" s="146"/>
      <c r="Z9" s="121">
        <f t="shared" ref="Z9:Z51" si="0">SUM(B9:X9)</f>
        <v>193</v>
      </c>
      <c r="AA9" s="167">
        <f>+Z9/'[1]- Synthèse Statisti'!$N$18</f>
        <v>5.5893426006371275E-2</v>
      </c>
      <c r="AB9" s="167">
        <f t="shared" ref="AB9:AB27" si="1">+Z9/2655</f>
        <v>7.2693032015065911E-2</v>
      </c>
      <c r="AC9" s="88"/>
      <c r="AD9" s="14"/>
    </row>
    <row r="10" spans="1:30">
      <c r="A10" s="146" t="s">
        <v>11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>
        <v>2</v>
      </c>
      <c r="Q10" s="146"/>
      <c r="R10" s="118">
        <v>6</v>
      </c>
      <c r="S10" s="118"/>
      <c r="T10" s="118">
        <v>8</v>
      </c>
      <c r="U10" s="118"/>
      <c r="V10" s="118">
        <v>1</v>
      </c>
      <c r="W10" s="118"/>
      <c r="X10" s="146"/>
      <c r="Y10" s="146"/>
      <c r="Z10" s="121">
        <f t="shared" si="0"/>
        <v>17</v>
      </c>
      <c r="AA10" s="167">
        <f>+Z10/'[1]- Synthèse Statisti'!$N$18</f>
        <v>4.9232551404575732E-3</v>
      </c>
      <c r="AB10" s="167">
        <f t="shared" si="1"/>
        <v>6.4030131826741995E-3</v>
      </c>
      <c r="AC10" s="88"/>
      <c r="AD10" s="14"/>
    </row>
    <row r="11" spans="1:30">
      <c r="A11" s="146" t="s">
        <v>12</v>
      </c>
      <c r="B11" s="146">
        <v>57</v>
      </c>
      <c r="C11" s="146"/>
      <c r="D11" s="146">
        <v>12</v>
      </c>
      <c r="E11" s="146"/>
      <c r="F11" s="146">
        <v>43</v>
      </c>
      <c r="G11" s="146"/>
      <c r="H11" s="146">
        <v>178</v>
      </c>
      <c r="I11" s="146"/>
      <c r="J11" s="146">
        <v>131</v>
      </c>
      <c r="K11" s="146"/>
      <c r="L11" s="146">
        <v>109</v>
      </c>
      <c r="M11" s="146"/>
      <c r="N11" s="146">
        <v>169</v>
      </c>
      <c r="O11" s="146"/>
      <c r="P11" s="146">
        <v>228</v>
      </c>
      <c r="Q11" s="146"/>
      <c r="R11" s="118">
        <v>400</v>
      </c>
      <c r="S11" s="118"/>
      <c r="T11" s="118">
        <v>613</v>
      </c>
      <c r="U11" s="118"/>
      <c r="V11" s="118">
        <v>364</v>
      </c>
      <c r="W11" s="118"/>
      <c r="X11" s="146">
        <v>30</v>
      </c>
      <c r="Y11" s="146"/>
      <c r="Z11" s="121">
        <f t="shared" si="0"/>
        <v>2334</v>
      </c>
      <c r="AA11" s="167">
        <f>+Z11/'[1]- Synthèse Statisti'!$N$18</f>
        <v>0.6759339704604691</v>
      </c>
      <c r="AB11" s="167">
        <f t="shared" si="1"/>
        <v>0.87909604519774009</v>
      </c>
      <c r="AC11" s="146"/>
      <c r="AD11" s="14"/>
    </row>
    <row r="12" spans="1:30">
      <c r="A12" s="146" t="s">
        <v>104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18"/>
      <c r="S12" s="118"/>
      <c r="T12" s="118"/>
      <c r="U12" s="118"/>
      <c r="V12" s="118"/>
      <c r="W12" s="118"/>
      <c r="X12" s="146"/>
      <c r="Y12" s="146"/>
      <c r="Z12" s="121">
        <f t="shared" si="0"/>
        <v>0</v>
      </c>
      <c r="AA12" s="167">
        <f>+Z12/'[1]- Synthèse Statisti'!$N$18</f>
        <v>0</v>
      </c>
      <c r="AB12" s="167">
        <f t="shared" si="1"/>
        <v>0</v>
      </c>
      <c r="AC12" s="88"/>
      <c r="AD12" s="14"/>
    </row>
    <row r="13" spans="1:30">
      <c r="A13" s="146" t="s">
        <v>15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18">
        <v>1</v>
      </c>
      <c r="S13" s="118"/>
      <c r="T13" s="118">
        <v>10</v>
      </c>
      <c r="U13" s="118"/>
      <c r="V13" s="118"/>
      <c r="W13" s="118"/>
      <c r="X13" s="146"/>
      <c r="Y13" s="146"/>
      <c r="Z13" s="121">
        <f t="shared" si="0"/>
        <v>11</v>
      </c>
      <c r="AA13" s="167">
        <f>+Z13/'[1]- Synthèse Statisti'!$N$18</f>
        <v>3.1856356791196061E-3</v>
      </c>
      <c r="AB13" s="167">
        <f t="shared" si="1"/>
        <v>4.1431261770244823E-3</v>
      </c>
      <c r="AC13" s="88"/>
      <c r="AD13" s="14"/>
    </row>
    <row r="14" spans="1:30">
      <c r="A14" s="146" t="s">
        <v>16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18"/>
      <c r="S14" s="118"/>
      <c r="T14" s="118"/>
      <c r="U14" s="118"/>
      <c r="V14" s="118"/>
      <c r="W14" s="118"/>
      <c r="X14" s="146"/>
      <c r="Y14" s="146"/>
      <c r="Z14" s="121">
        <f t="shared" si="0"/>
        <v>0</v>
      </c>
      <c r="AA14" s="167">
        <f>+Z14/'[1]- Synthèse Statisti'!$N$18</f>
        <v>0</v>
      </c>
      <c r="AB14" s="167">
        <f t="shared" si="1"/>
        <v>0</v>
      </c>
      <c r="AC14" s="88"/>
      <c r="AD14" s="14"/>
    </row>
    <row r="15" spans="1:30">
      <c r="A15" s="146" t="s">
        <v>17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18"/>
      <c r="S15" s="118"/>
      <c r="T15" s="118">
        <v>6</v>
      </c>
      <c r="U15" s="118"/>
      <c r="V15" s="118">
        <v>17</v>
      </c>
      <c r="W15" s="118"/>
      <c r="X15" s="146">
        <v>2</v>
      </c>
      <c r="Y15" s="146"/>
      <c r="Z15" s="121">
        <f t="shared" si="0"/>
        <v>25</v>
      </c>
      <c r="AA15" s="167">
        <f>+Z15/'[1]- Synthèse Statisti'!$N$18</f>
        <v>7.2400810889081957E-3</v>
      </c>
      <c r="AB15" s="167">
        <f t="shared" si="1"/>
        <v>9.4161958568738224E-3</v>
      </c>
      <c r="AC15" s="88"/>
      <c r="AD15" s="14"/>
    </row>
    <row r="16" spans="1:30">
      <c r="A16" s="146" t="s">
        <v>18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18"/>
      <c r="S16" s="118"/>
      <c r="T16" s="118"/>
      <c r="U16" s="118"/>
      <c r="V16" s="118"/>
      <c r="W16" s="118"/>
      <c r="X16" s="146"/>
      <c r="Y16" s="146"/>
      <c r="Z16" s="121">
        <f t="shared" si="0"/>
        <v>0</v>
      </c>
      <c r="AA16" s="167">
        <f>+Z16/'[1]- Synthèse Statisti'!$N$18</f>
        <v>0</v>
      </c>
      <c r="AB16" s="167">
        <f t="shared" si="1"/>
        <v>0</v>
      </c>
      <c r="AC16" s="88"/>
      <c r="AD16" s="14"/>
    </row>
    <row r="17" spans="1:30">
      <c r="A17" s="146" t="s">
        <v>107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18"/>
      <c r="S17" s="118"/>
      <c r="T17" s="118"/>
      <c r="U17" s="118"/>
      <c r="V17" s="118"/>
      <c r="W17" s="118"/>
      <c r="X17" s="146"/>
      <c r="Y17" s="146"/>
      <c r="Z17" s="121">
        <f t="shared" si="0"/>
        <v>0</v>
      </c>
      <c r="AA17" s="167">
        <f>+Z17/'[1]- Synthèse Statisti'!$N$18</f>
        <v>0</v>
      </c>
      <c r="AB17" s="167">
        <f t="shared" si="1"/>
        <v>0</v>
      </c>
      <c r="AC17" s="88"/>
      <c r="AD17" s="14"/>
    </row>
    <row r="18" spans="1:30">
      <c r="A18" s="146" t="s">
        <v>20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18"/>
      <c r="S18" s="118"/>
      <c r="T18" s="118"/>
      <c r="U18" s="118"/>
      <c r="V18" s="118"/>
      <c r="W18" s="118"/>
      <c r="X18" s="146"/>
      <c r="Y18" s="146"/>
      <c r="Z18" s="121">
        <f t="shared" si="0"/>
        <v>0</v>
      </c>
      <c r="AA18" s="167">
        <f>+Z18/'[1]- Synthèse Statisti'!$N$18</f>
        <v>0</v>
      </c>
      <c r="AB18" s="167">
        <f t="shared" si="1"/>
        <v>0</v>
      </c>
      <c r="AC18" s="88"/>
      <c r="AD18" s="14"/>
    </row>
    <row r="19" spans="1:30">
      <c r="A19" s="146" t="s">
        <v>22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>
        <v>7</v>
      </c>
      <c r="Q19" s="146"/>
      <c r="R19" s="118">
        <v>3</v>
      </c>
      <c r="S19" s="118"/>
      <c r="T19" s="118">
        <v>3</v>
      </c>
      <c r="U19" s="118"/>
      <c r="V19" s="118"/>
      <c r="W19" s="118"/>
      <c r="X19" s="146"/>
      <c r="Y19" s="146"/>
      <c r="Z19" s="121">
        <f t="shared" si="0"/>
        <v>13</v>
      </c>
      <c r="AA19" s="167">
        <f>+Z19/'[1]- Synthèse Statisti'!$N$18</f>
        <v>3.7648421662322619E-3</v>
      </c>
      <c r="AB19" s="167">
        <f t="shared" si="1"/>
        <v>4.896421845574388E-3</v>
      </c>
      <c r="AC19" s="88"/>
      <c r="AD19" s="14"/>
    </row>
    <row r="20" spans="1:30">
      <c r="A20" s="146" t="s">
        <v>30</v>
      </c>
      <c r="B20" s="146"/>
      <c r="C20" s="146"/>
      <c r="D20" s="146"/>
      <c r="E20" s="146"/>
      <c r="F20" s="146"/>
      <c r="G20" s="146"/>
      <c r="H20" s="146">
        <v>21</v>
      </c>
      <c r="I20" s="146"/>
      <c r="J20" s="146"/>
      <c r="K20" s="146"/>
      <c r="L20" s="146"/>
      <c r="M20" s="146"/>
      <c r="N20" s="146"/>
      <c r="O20" s="146"/>
      <c r="P20" s="146"/>
      <c r="Q20" s="146"/>
      <c r="R20" s="118">
        <v>16</v>
      </c>
      <c r="S20" s="118"/>
      <c r="T20" s="118"/>
      <c r="U20" s="118"/>
      <c r="V20" s="118"/>
      <c r="W20" s="118"/>
      <c r="X20" s="146"/>
      <c r="Y20" s="146"/>
      <c r="Z20" s="121">
        <f t="shared" si="0"/>
        <v>37</v>
      </c>
      <c r="AA20" s="167">
        <f>+Z20/'[1]- Synthèse Statisti'!$N$18</f>
        <v>1.071532001158413E-2</v>
      </c>
      <c r="AB20" s="167">
        <f t="shared" si="1"/>
        <v>1.3935969868173258E-2</v>
      </c>
      <c r="AC20" s="88"/>
      <c r="AD20" s="14"/>
    </row>
    <row r="21" spans="1:30">
      <c r="A21" s="146" t="s">
        <v>32</v>
      </c>
      <c r="B21" s="146">
        <v>3</v>
      </c>
      <c r="C21" s="146"/>
      <c r="D21" s="146"/>
      <c r="E21" s="146"/>
      <c r="F21" s="146">
        <v>1</v>
      </c>
      <c r="G21" s="146"/>
      <c r="H21" s="146">
        <v>10</v>
      </c>
      <c r="I21" s="146"/>
      <c r="J21" s="146">
        <v>6</v>
      </c>
      <c r="K21" s="146"/>
      <c r="L21" s="146">
        <v>3</v>
      </c>
      <c r="M21" s="146"/>
      <c r="N21" s="146">
        <v>14</v>
      </c>
      <c r="O21" s="146"/>
      <c r="P21" s="146">
        <v>112</v>
      </c>
      <c r="Q21" s="146"/>
      <c r="R21" s="118">
        <v>51</v>
      </c>
      <c r="S21" s="118"/>
      <c r="T21" s="118">
        <v>39</v>
      </c>
      <c r="U21" s="118"/>
      <c r="V21" s="118">
        <v>26</v>
      </c>
      <c r="W21" s="118"/>
      <c r="X21" s="146">
        <v>4</v>
      </c>
      <c r="Y21" s="146"/>
      <c r="Z21" s="121">
        <f t="shared" si="0"/>
        <v>269</v>
      </c>
      <c r="AA21" s="167">
        <f>+Z21/'[1]- Synthèse Statisti'!$N$18</f>
        <v>7.7903272516652189E-2</v>
      </c>
      <c r="AB21" s="167">
        <f t="shared" si="1"/>
        <v>0.10131826741996233</v>
      </c>
      <c r="AC21" s="88"/>
      <c r="AD21" s="14"/>
    </row>
    <row r="22" spans="1:30">
      <c r="A22" s="146" t="s">
        <v>35</v>
      </c>
      <c r="B22" s="146"/>
      <c r="C22" s="146"/>
      <c r="D22" s="146">
        <v>1</v>
      </c>
      <c r="E22" s="146"/>
      <c r="F22" s="146">
        <v>37</v>
      </c>
      <c r="G22" s="146"/>
      <c r="H22" s="146">
        <v>37</v>
      </c>
      <c r="I22" s="146"/>
      <c r="J22" s="146">
        <v>32</v>
      </c>
      <c r="K22" s="146"/>
      <c r="L22" s="146">
        <v>2</v>
      </c>
      <c r="M22" s="146"/>
      <c r="N22" s="146">
        <v>32</v>
      </c>
      <c r="O22" s="146"/>
      <c r="P22" s="146">
        <v>47</v>
      </c>
      <c r="Q22" s="146"/>
      <c r="R22" s="118">
        <v>26</v>
      </c>
      <c r="S22" s="118"/>
      <c r="T22" s="118">
        <v>62</v>
      </c>
      <c r="U22" s="118"/>
      <c r="V22" s="118">
        <v>62</v>
      </c>
      <c r="W22" s="118"/>
      <c r="X22" s="146">
        <v>3</v>
      </c>
      <c r="Y22" s="146"/>
      <c r="Z22" s="121">
        <f t="shared" si="0"/>
        <v>341</v>
      </c>
      <c r="AA22" s="167">
        <f>+Z22/'[1]- Synthèse Statisti'!$N$18</f>
        <v>9.8754706052707794E-2</v>
      </c>
      <c r="AB22" s="167">
        <f t="shared" si="1"/>
        <v>0.12843691148775896</v>
      </c>
      <c r="AC22" s="88"/>
      <c r="AD22" s="14"/>
    </row>
    <row r="23" spans="1:30">
      <c r="A23" s="146" t="s">
        <v>37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18"/>
      <c r="S23" s="118"/>
      <c r="T23" s="118"/>
      <c r="U23" s="118"/>
      <c r="V23" s="118"/>
      <c r="W23" s="118"/>
      <c r="X23" s="146"/>
      <c r="Y23" s="146"/>
      <c r="Z23" s="121">
        <f t="shared" si="0"/>
        <v>0</v>
      </c>
      <c r="AA23" s="167">
        <f>+Z23/'[1]- Synthèse Statisti'!$N$18</f>
        <v>0</v>
      </c>
      <c r="AB23" s="167">
        <f t="shared" si="1"/>
        <v>0</v>
      </c>
      <c r="AC23" s="88"/>
      <c r="AD23" s="14"/>
    </row>
    <row r="24" spans="1:30">
      <c r="A24" s="146" t="s">
        <v>39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>
        <v>5</v>
      </c>
      <c r="O24" s="146"/>
      <c r="P24" s="146">
        <v>2</v>
      </c>
      <c r="Q24" s="146"/>
      <c r="R24" s="118"/>
      <c r="S24" s="118"/>
      <c r="T24" s="118"/>
      <c r="U24" s="118"/>
      <c r="V24" s="118"/>
      <c r="W24" s="118"/>
      <c r="X24" s="146"/>
      <c r="Y24" s="146"/>
      <c r="Z24" s="121">
        <f t="shared" si="0"/>
        <v>7</v>
      </c>
      <c r="AA24" s="167">
        <f>+Z24/'[1]- Synthèse Statisti'!$N$18</f>
        <v>2.0272227048942948E-3</v>
      </c>
      <c r="AB24" s="167">
        <f t="shared" si="1"/>
        <v>2.6365348399246705E-3</v>
      </c>
      <c r="AC24" s="88"/>
      <c r="AD24" s="14"/>
    </row>
    <row r="25" spans="1:30">
      <c r="A25" s="146" t="s">
        <v>40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18"/>
      <c r="S25" s="118"/>
      <c r="T25" s="118"/>
      <c r="U25" s="118"/>
      <c r="V25" s="118"/>
      <c r="W25" s="118"/>
      <c r="X25" s="146"/>
      <c r="Y25" s="146"/>
      <c r="Z25" s="121">
        <f t="shared" si="0"/>
        <v>0</v>
      </c>
      <c r="AA25" s="167">
        <f>+Z25/'[1]- Synthèse Statisti'!$N$18</f>
        <v>0</v>
      </c>
      <c r="AB25" s="167">
        <f t="shared" si="1"/>
        <v>0</v>
      </c>
      <c r="AC25" s="88"/>
      <c r="AD25" s="14"/>
    </row>
    <row r="26" spans="1:30">
      <c r="A26" s="146" t="s">
        <v>41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18"/>
      <c r="S26" s="118"/>
      <c r="T26" s="118"/>
      <c r="U26" s="118"/>
      <c r="V26" s="118"/>
      <c r="W26" s="118"/>
      <c r="X26" s="146"/>
      <c r="Y26" s="146"/>
      <c r="Z26" s="121">
        <f t="shared" si="0"/>
        <v>0</v>
      </c>
      <c r="AA26" s="167">
        <f>+Z26/'[1]- Synthèse Statisti'!$N$18</f>
        <v>0</v>
      </c>
      <c r="AB26" s="167">
        <f t="shared" si="1"/>
        <v>0</v>
      </c>
      <c r="AC26" s="88"/>
      <c r="AD26" s="14"/>
    </row>
    <row r="27" spans="1:30">
      <c r="A27" s="146" t="s">
        <v>112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18"/>
      <c r="S27" s="118"/>
      <c r="T27" s="118"/>
      <c r="U27" s="118"/>
      <c r="V27" s="118"/>
      <c r="W27" s="118"/>
      <c r="X27" s="146"/>
      <c r="Y27" s="146"/>
      <c r="Z27" s="121">
        <f t="shared" si="0"/>
        <v>0</v>
      </c>
      <c r="AA27" s="167">
        <f>+Z27/'[1]- Synthèse Statisti'!$N$18</f>
        <v>0</v>
      </c>
      <c r="AB27" s="167">
        <f t="shared" si="1"/>
        <v>0</v>
      </c>
      <c r="AC27" s="88"/>
      <c r="AD27" s="14"/>
    </row>
    <row r="28" spans="1:30">
      <c r="A28" s="146" t="s">
        <v>44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18"/>
      <c r="S28" s="118"/>
      <c r="T28" s="118"/>
      <c r="U28" s="118"/>
      <c r="V28" s="118"/>
      <c r="W28" s="118"/>
      <c r="X28" s="146"/>
      <c r="Y28" s="146"/>
      <c r="Z28" s="121">
        <f t="shared" si="0"/>
        <v>0</v>
      </c>
      <c r="AA28" s="167">
        <f>+Z28/'[1]- Synthèse Statisti'!$N$18</f>
        <v>0</v>
      </c>
      <c r="AB28" s="167">
        <f>+Z28/2655</f>
        <v>0</v>
      </c>
      <c r="AC28" s="88"/>
      <c r="AD28" s="14"/>
    </row>
    <row r="29" spans="1:30">
      <c r="A29" s="146" t="s">
        <v>45</v>
      </c>
      <c r="B29" s="146"/>
      <c r="C29" s="146"/>
      <c r="D29" s="146"/>
      <c r="E29" s="146"/>
      <c r="F29" s="146"/>
      <c r="G29" s="146"/>
      <c r="H29" s="146"/>
      <c r="I29" s="146"/>
      <c r="J29" s="146">
        <v>5</v>
      </c>
      <c r="K29" s="146"/>
      <c r="L29" s="146"/>
      <c r="M29" s="146"/>
      <c r="N29" s="146"/>
      <c r="O29" s="146"/>
      <c r="P29" s="146"/>
      <c r="Q29" s="146"/>
      <c r="R29" s="118"/>
      <c r="S29" s="118"/>
      <c r="T29" s="118"/>
      <c r="U29" s="118"/>
      <c r="V29" s="118"/>
      <c r="W29" s="118"/>
      <c r="X29" s="146"/>
      <c r="Y29" s="146"/>
      <c r="Z29" s="121">
        <f t="shared" si="0"/>
        <v>5</v>
      </c>
      <c r="AA29" s="167">
        <f>+Z29/'[1]- Synthèse Statisti'!$N$18</f>
        <v>1.4480162177816392E-3</v>
      </c>
      <c r="AB29" s="167">
        <f t="shared" ref="AB29:AB51" si="2">+Z29/2655</f>
        <v>1.8832391713747645E-3</v>
      </c>
      <c r="AC29" s="88"/>
      <c r="AD29" s="14"/>
    </row>
    <row r="30" spans="1:30">
      <c r="A30" s="146" t="s">
        <v>46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>
        <v>8</v>
      </c>
      <c r="O30" s="146"/>
      <c r="P30" s="146"/>
      <c r="Q30" s="146"/>
      <c r="R30" s="118">
        <v>4</v>
      </c>
      <c r="S30" s="118"/>
      <c r="T30" s="118">
        <v>18</v>
      </c>
      <c r="U30" s="118"/>
      <c r="V30" s="118">
        <v>2</v>
      </c>
      <c r="W30" s="118"/>
      <c r="X30" s="146"/>
      <c r="Y30" s="146"/>
      <c r="Z30" s="121">
        <f t="shared" si="0"/>
        <v>32</v>
      </c>
      <c r="AA30" s="167">
        <f>+Z30/'[1]- Synthèse Statisti'!$N$18</f>
        <v>9.2673037938024901E-3</v>
      </c>
      <c r="AB30" s="167">
        <f t="shared" si="2"/>
        <v>1.2052730696798493E-2</v>
      </c>
      <c r="AC30" s="88"/>
      <c r="AD30" s="14"/>
    </row>
    <row r="31" spans="1:30">
      <c r="A31" s="146" t="s">
        <v>48</v>
      </c>
      <c r="B31" s="146"/>
      <c r="C31" s="146"/>
      <c r="D31" s="146"/>
      <c r="E31" s="146"/>
      <c r="F31" s="146"/>
      <c r="G31" s="146"/>
      <c r="H31" s="146"/>
      <c r="I31" s="146"/>
      <c r="J31" s="146">
        <v>16</v>
      </c>
      <c r="K31" s="146"/>
      <c r="L31" s="146"/>
      <c r="M31" s="146"/>
      <c r="N31" s="146"/>
      <c r="O31" s="146"/>
      <c r="P31" s="146">
        <v>11</v>
      </c>
      <c r="Q31" s="146"/>
      <c r="R31" s="118">
        <v>4</v>
      </c>
      <c r="S31" s="118"/>
      <c r="T31" s="118"/>
      <c r="U31" s="118"/>
      <c r="V31" s="118"/>
      <c r="W31" s="118"/>
      <c r="X31" s="146"/>
      <c r="Y31" s="146"/>
      <c r="Z31" s="121">
        <f t="shared" si="0"/>
        <v>31</v>
      </c>
      <c r="AA31" s="167">
        <f>+Z31/'[1]- Synthèse Statisti'!$N$18</f>
        <v>8.9777005502461628E-3</v>
      </c>
      <c r="AB31" s="167">
        <f t="shared" si="2"/>
        <v>1.1676082862523541E-2</v>
      </c>
      <c r="AC31" s="88"/>
      <c r="AD31" s="14"/>
    </row>
    <row r="32" spans="1:30">
      <c r="A32" s="146" t="s">
        <v>114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18"/>
      <c r="S32" s="118"/>
      <c r="T32" s="118"/>
      <c r="U32" s="118"/>
      <c r="V32" s="118"/>
      <c r="W32" s="118"/>
      <c r="X32" s="146"/>
      <c r="Y32" s="146"/>
      <c r="Z32" s="121">
        <f t="shared" si="0"/>
        <v>0</v>
      </c>
      <c r="AA32" s="167">
        <f>+Z32/'[1]- Synthèse Statisti'!$N$18</f>
        <v>0</v>
      </c>
      <c r="AB32" s="167">
        <f t="shared" si="2"/>
        <v>0</v>
      </c>
      <c r="AC32" s="88"/>
      <c r="AD32" s="14"/>
    </row>
    <row r="33" spans="1:30">
      <c r="A33" s="146" t="s">
        <v>58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18"/>
      <c r="S33" s="118"/>
      <c r="T33" s="118"/>
      <c r="U33" s="118"/>
      <c r="V33" s="118"/>
      <c r="W33" s="118"/>
      <c r="X33" s="146"/>
      <c r="Y33" s="146"/>
      <c r="Z33" s="121">
        <f t="shared" si="0"/>
        <v>0</v>
      </c>
      <c r="AA33" s="167">
        <f>+Z33/'[1]- Synthèse Statisti'!$N$18</f>
        <v>0</v>
      </c>
      <c r="AB33" s="167">
        <f t="shared" si="2"/>
        <v>0</v>
      </c>
      <c r="AC33" s="88"/>
      <c r="AD33" s="14"/>
    </row>
    <row r="34" spans="1:30">
      <c r="A34" s="146" t="s">
        <v>60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18"/>
      <c r="S34" s="118"/>
      <c r="T34" s="118"/>
      <c r="U34" s="118"/>
      <c r="V34" s="118"/>
      <c r="W34" s="118"/>
      <c r="X34" s="146"/>
      <c r="Y34" s="146"/>
      <c r="Z34" s="121">
        <f t="shared" si="0"/>
        <v>0</v>
      </c>
      <c r="AA34" s="167">
        <f>+Z34/'[1]- Synthèse Statisti'!$N$18</f>
        <v>0</v>
      </c>
      <c r="AB34" s="167">
        <f t="shared" si="2"/>
        <v>0</v>
      </c>
      <c r="AC34" s="88"/>
      <c r="AD34" s="14"/>
    </row>
    <row r="35" spans="1:30">
      <c r="A35" s="146" t="s">
        <v>62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18"/>
      <c r="S35" s="118"/>
      <c r="T35" s="118"/>
      <c r="U35" s="118"/>
      <c r="V35" s="118"/>
      <c r="W35" s="118"/>
      <c r="X35" s="146"/>
      <c r="Y35" s="146"/>
      <c r="Z35" s="121">
        <f t="shared" si="0"/>
        <v>0</v>
      </c>
      <c r="AA35" s="167">
        <f>+Z35/'[1]- Synthèse Statisti'!$N$18</f>
        <v>0</v>
      </c>
      <c r="AB35" s="167">
        <f t="shared" si="2"/>
        <v>0</v>
      </c>
      <c r="AC35" s="88"/>
      <c r="AD35" s="14"/>
    </row>
    <row r="36" spans="1:30">
      <c r="A36" s="146" t="s">
        <v>61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18"/>
      <c r="S36" s="118"/>
      <c r="T36" s="118"/>
      <c r="U36" s="118"/>
      <c r="V36" s="118"/>
      <c r="W36" s="118"/>
      <c r="X36" s="146"/>
      <c r="Y36" s="146"/>
      <c r="Z36" s="121">
        <f t="shared" si="0"/>
        <v>0</v>
      </c>
      <c r="AA36" s="167">
        <f>+Z36/'[1]- Synthèse Statisti'!$N$18</f>
        <v>0</v>
      </c>
      <c r="AB36" s="167">
        <f t="shared" si="2"/>
        <v>0</v>
      </c>
      <c r="AC36" s="88"/>
      <c r="AD36" s="14"/>
    </row>
    <row r="37" spans="1:30">
      <c r="A37" s="146" t="s">
        <v>63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18"/>
      <c r="S37" s="118"/>
      <c r="T37" s="118"/>
      <c r="U37" s="118"/>
      <c r="V37" s="118"/>
      <c r="W37" s="118"/>
      <c r="X37" s="146"/>
      <c r="Y37" s="146"/>
      <c r="Z37" s="121">
        <f t="shared" si="0"/>
        <v>0</v>
      </c>
      <c r="AA37" s="167">
        <f>+Z37/'[1]- Synthèse Statisti'!$N$18</f>
        <v>0</v>
      </c>
      <c r="AB37" s="167">
        <f t="shared" si="2"/>
        <v>0</v>
      </c>
      <c r="AC37" s="88"/>
      <c r="AD37" s="14"/>
    </row>
    <row r="38" spans="1:30">
      <c r="A38" s="146" t="s">
        <v>269</v>
      </c>
      <c r="B38" s="146"/>
      <c r="C38" s="146"/>
      <c r="D38" s="146">
        <v>27</v>
      </c>
      <c r="E38" s="146"/>
      <c r="F38" s="146">
        <v>14</v>
      </c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18"/>
      <c r="S38" s="118"/>
      <c r="T38" s="118"/>
      <c r="U38" s="118"/>
      <c r="V38" s="118"/>
      <c r="W38" s="118"/>
      <c r="X38" s="146"/>
      <c r="Y38" s="146"/>
      <c r="Z38" s="121">
        <f t="shared" si="0"/>
        <v>41</v>
      </c>
      <c r="AA38" s="167">
        <f>+Z38/'[1]- Synthèse Statisti'!$N$18</f>
        <v>1.1873732985809441E-2</v>
      </c>
      <c r="AB38" s="167">
        <f t="shared" si="2"/>
        <v>1.544256120527307E-2</v>
      </c>
      <c r="AC38" s="88"/>
      <c r="AD38" s="14"/>
    </row>
    <row r="39" spans="1:30">
      <c r="A39" s="146" t="s">
        <v>68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18"/>
      <c r="S39" s="118"/>
      <c r="T39" s="118"/>
      <c r="U39" s="118"/>
      <c r="V39" s="118"/>
      <c r="W39" s="118"/>
      <c r="X39" s="146"/>
      <c r="Y39" s="146"/>
      <c r="Z39" s="121">
        <f t="shared" si="0"/>
        <v>0</v>
      </c>
      <c r="AA39" s="167">
        <f>+Z39/'[1]- Synthèse Statisti'!$N$18</f>
        <v>0</v>
      </c>
      <c r="AB39" s="167">
        <f t="shared" si="2"/>
        <v>0</v>
      </c>
      <c r="AC39" s="88"/>
      <c r="AD39" s="14"/>
    </row>
    <row r="40" spans="1:30">
      <c r="A40" s="146" t="s">
        <v>119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18"/>
      <c r="S40" s="118"/>
      <c r="T40" s="118"/>
      <c r="U40" s="118"/>
      <c r="V40" s="118"/>
      <c r="W40" s="118"/>
      <c r="X40" s="146"/>
      <c r="Y40" s="146"/>
      <c r="Z40" s="121">
        <f t="shared" si="0"/>
        <v>0</v>
      </c>
      <c r="AA40" s="167">
        <f>+Z40/'[1]- Synthèse Statisti'!$N$18</f>
        <v>0</v>
      </c>
      <c r="AB40" s="167">
        <f t="shared" si="2"/>
        <v>0</v>
      </c>
      <c r="AC40" s="88"/>
      <c r="AD40" s="14"/>
    </row>
    <row r="41" spans="1:30">
      <c r="A41" s="146" t="s">
        <v>69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18"/>
      <c r="S41" s="118"/>
      <c r="T41" s="118"/>
      <c r="U41" s="118"/>
      <c r="V41" s="118"/>
      <c r="W41" s="118"/>
      <c r="X41" s="146"/>
      <c r="Y41" s="146"/>
      <c r="Z41" s="121">
        <f t="shared" si="0"/>
        <v>0</v>
      </c>
      <c r="AA41" s="167">
        <f>+Z41/'[1]- Synthèse Statisti'!$N$18</f>
        <v>0</v>
      </c>
      <c r="AB41" s="167">
        <f t="shared" si="2"/>
        <v>0</v>
      </c>
      <c r="AC41" s="88"/>
      <c r="AD41" s="14"/>
    </row>
    <row r="42" spans="1:30">
      <c r="A42" s="146" t="s">
        <v>71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18"/>
      <c r="S42" s="118"/>
      <c r="T42" s="118"/>
      <c r="U42" s="118"/>
      <c r="V42" s="118"/>
      <c r="W42" s="118"/>
      <c r="X42" s="146"/>
      <c r="Y42" s="146"/>
      <c r="Z42" s="121">
        <f t="shared" si="0"/>
        <v>0</v>
      </c>
      <c r="AA42" s="167">
        <f>+Z42/'[1]- Synthèse Statisti'!$N$18</f>
        <v>0</v>
      </c>
      <c r="AB42" s="167">
        <f t="shared" si="2"/>
        <v>0</v>
      </c>
      <c r="AC42" s="88"/>
      <c r="AD42" s="14"/>
    </row>
    <row r="43" spans="1:30">
      <c r="A43" s="146" t="s">
        <v>120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18"/>
      <c r="S43" s="118"/>
      <c r="T43" s="118"/>
      <c r="U43" s="118"/>
      <c r="V43" s="118"/>
      <c r="W43" s="118"/>
      <c r="X43" s="146"/>
      <c r="Y43" s="146"/>
      <c r="Z43" s="121">
        <f t="shared" si="0"/>
        <v>0</v>
      </c>
      <c r="AA43" s="167">
        <f>+Z43/'[1]- Synthèse Statisti'!$N$18</f>
        <v>0</v>
      </c>
      <c r="AB43" s="167">
        <f t="shared" si="2"/>
        <v>0</v>
      </c>
      <c r="AC43" s="88"/>
      <c r="AD43" s="14"/>
    </row>
    <row r="44" spans="1:30">
      <c r="A44" s="146" t="s">
        <v>75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18"/>
      <c r="S44" s="118"/>
      <c r="T44" s="118"/>
      <c r="U44" s="118"/>
      <c r="V44" s="118"/>
      <c r="W44" s="118"/>
      <c r="X44" s="146"/>
      <c r="Y44" s="146"/>
      <c r="Z44" s="121">
        <f t="shared" si="0"/>
        <v>0</v>
      </c>
      <c r="AA44" s="167">
        <f>+Z44/'[1]- Synthèse Statisti'!$N$18</f>
        <v>0</v>
      </c>
      <c r="AB44" s="167">
        <f t="shared" si="2"/>
        <v>0</v>
      </c>
      <c r="AC44" s="88"/>
      <c r="AD44" s="14"/>
    </row>
    <row r="45" spans="1:30">
      <c r="A45" s="146" t="s">
        <v>78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18"/>
      <c r="S45" s="118"/>
      <c r="T45" s="118">
        <v>7</v>
      </c>
      <c r="U45" s="118"/>
      <c r="V45" s="118">
        <v>16</v>
      </c>
      <c r="W45" s="118"/>
      <c r="X45" s="146"/>
      <c r="Y45" s="146"/>
      <c r="Z45" s="121">
        <f t="shared" si="0"/>
        <v>23</v>
      </c>
      <c r="AA45" s="167">
        <f>+Z45/'[1]- Synthèse Statisti'!$N$18</f>
        <v>6.6608746017955403E-3</v>
      </c>
      <c r="AB45" s="167">
        <f t="shared" si="2"/>
        <v>8.6629001883239166E-3</v>
      </c>
      <c r="AC45" s="88"/>
      <c r="AD45" s="14"/>
    </row>
    <row r="46" spans="1:30">
      <c r="A46" s="146" t="s">
        <v>79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18"/>
      <c r="S46" s="118"/>
      <c r="T46" s="118"/>
      <c r="U46" s="118"/>
      <c r="V46" s="118"/>
      <c r="W46" s="118"/>
      <c r="X46" s="146"/>
      <c r="Y46" s="146"/>
      <c r="Z46" s="121">
        <f t="shared" si="0"/>
        <v>0</v>
      </c>
      <c r="AA46" s="167">
        <f>+Z46/'[1]- Synthèse Statisti'!$N$18</f>
        <v>0</v>
      </c>
      <c r="AB46" s="167">
        <f t="shared" si="2"/>
        <v>0</v>
      </c>
      <c r="AC46" s="88"/>
      <c r="AD46" s="14"/>
    </row>
    <row r="47" spans="1:30">
      <c r="A47" s="146" t="s">
        <v>124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18"/>
      <c r="S47" s="118"/>
      <c r="T47" s="118"/>
      <c r="U47" s="118"/>
      <c r="V47" s="118"/>
      <c r="W47" s="118"/>
      <c r="X47" s="146"/>
      <c r="Y47" s="146"/>
      <c r="Z47" s="121">
        <f t="shared" si="0"/>
        <v>0</v>
      </c>
      <c r="AA47" s="167">
        <f>+Z47/'[1]- Synthèse Statisti'!$N$18</f>
        <v>0</v>
      </c>
      <c r="AB47" s="167">
        <f t="shared" si="2"/>
        <v>0</v>
      </c>
      <c r="AC47" s="88"/>
      <c r="AD47" s="14"/>
    </row>
    <row r="48" spans="1:30">
      <c r="A48" s="146" t="s">
        <v>122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18"/>
      <c r="S48" s="118"/>
      <c r="T48" s="118"/>
      <c r="U48" s="118"/>
      <c r="V48" s="118"/>
      <c r="W48" s="118"/>
      <c r="X48" s="146"/>
      <c r="Y48" s="146"/>
      <c r="Z48" s="121">
        <f t="shared" si="0"/>
        <v>0</v>
      </c>
      <c r="AA48" s="167">
        <f>+Z48/'[1]- Synthèse Statisti'!$N$18</f>
        <v>0</v>
      </c>
      <c r="AB48" s="167">
        <f t="shared" si="2"/>
        <v>0</v>
      </c>
      <c r="AC48" s="88"/>
      <c r="AD48" s="14"/>
    </row>
    <row r="49" spans="1:30">
      <c r="A49" s="146" t="s">
        <v>126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18"/>
      <c r="S49" s="118"/>
      <c r="T49" s="118"/>
      <c r="U49" s="118"/>
      <c r="V49" s="118"/>
      <c r="W49" s="118"/>
      <c r="X49" s="146"/>
      <c r="Y49" s="146"/>
      <c r="Z49" s="121">
        <f t="shared" si="0"/>
        <v>0</v>
      </c>
      <c r="AA49" s="167">
        <f>+Z49/'[1]- Synthèse Statisti'!$N$18</f>
        <v>0</v>
      </c>
      <c r="AB49" s="167">
        <f t="shared" si="2"/>
        <v>0</v>
      </c>
      <c r="AC49" s="88"/>
      <c r="AD49" s="14"/>
    </row>
    <row r="50" spans="1:30">
      <c r="A50" s="146" t="s">
        <v>84</v>
      </c>
      <c r="B50" s="146"/>
      <c r="C50" s="146"/>
      <c r="D50" s="146"/>
      <c r="E50" s="146"/>
      <c r="F50" s="146"/>
      <c r="G50" s="146"/>
      <c r="H50" s="146"/>
      <c r="I50" s="146"/>
      <c r="J50" s="146">
        <v>4</v>
      </c>
      <c r="K50" s="146"/>
      <c r="L50" s="146">
        <v>4</v>
      </c>
      <c r="M50" s="146"/>
      <c r="N50" s="146"/>
      <c r="O50" s="146"/>
      <c r="P50" s="146"/>
      <c r="Q50" s="146"/>
      <c r="R50" s="118"/>
      <c r="S50" s="118"/>
      <c r="T50" s="118"/>
      <c r="U50" s="118"/>
      <c r="V50" s="118">
        <v>19</v>
      </c>
      <c r="W50" s="118"/>
      <c r="X50" s="146"/>
      <c r="Y50" s="146"/>
      <c r="Z50" s="121">
        <f t="shared" si="0"/>
        <v>27</v>
      </c>
      <c r="AA50" s="167">
        <f>+Z50/'[1]- Synthèse Statisti'!$N$18</f>
        <v>7.819287576020852E-3</v>
      </c>
      <c r="AB50" s="167">
        <f t="shared" si="2"/>
        <v>1.0169491525423728E-2</v>
      </c>
      <c r="AC50" s="88"/>
      <c r="AD50" s="14"/>
    </row>
    <row r="51" spans="1:30">
      <c r="A51" s="146" t="s">
        <v>121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18"/>
      <c r="S51" s="118"/>
      <c r="T51" s="118"/>
      <c r="U51" s="118"/>
      <c r="V51" s="118"/>
      <c r="W51" s="118"/>
      <c r="X51" s="146"/>
      <c r="Y51" s="146"/>
      <c r="Z51" s="121">
        <f t="shared" si="0"/>
        <v>0</v>
      </c>
      <c r="AA51" s="167">
        <f>+Z51/'[1]- Synthèse Statisti'!$N$18</f>
        <v>0</v>
      </c>
      <c r="AB51" s="167">
        <f t="shared" si="2"/>
        <v>0</v>
      </c>
      <c r="AC51" s="88"/>
      <c r="AD51" s="14"/>
    </row>
    <row r="52" spans="1:30">
      <c r="A52" s="240" t="s">
        <v>127</v>
      </c>
      <c r="B52">
        <v>61</v>
      </c>
      <c r="C52">
        <v>0</v>
      </c>
      <c r="D52">
        <v>45</v>
      </c>
      <c r="E52">
        <v>0</v>
      </c>
      <c r="F52">
        <v>100</v>
      </c>
      <c r="G52">
        <v>0</v>
      </c>
      <c r="H52">
        <v>257</v>
      </c>
      <c r="I52">
        <v>0</v>
      </c>
      <c r="J52">
        <v>205</v>
      </c>
      <c r="K52">
        <v>0</v>
      </c>
      <c r="L52">
        <v>119</v>
      </c>
      <c r="M52">
        <v>0</v>
      </c>
      <c r="N52">
        <v>254</v>
      </c>
      <c r="O52">
        <v>0</v>
      </c>
      <c r="P52">
        <v>426</v>
      </c>
      <c r="Q52">
        <v>0</v>
      </c>
      <c r="R52">
        <v>529</v>
      </c>
      <c r="S52">
        <v>0</v>
      </c>
      <c r="T52">
        <v>818</v>
      </c>
      <c r="U52">
        <v>0</v>
      </c>
      <c r="V52">
        <v>597</v>
      </c>
      <c r="W52">
        <v>0</v>
      </c>
      <c r="X52">
        <v>41</v>
      </c>
      <c r="Y52">
        <v>0</v>
      </c>
    </row>
    <row r="53" spans="1:30">
      <c r="A53" s="240" t="s">
        <v>357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30">
      <c r="A54" s="248" t="s">
        <v>372</v>
      </c>
      <c r="B54">
        <v>61</v>
      </c>
      <c r="C54">
        <v>0</v>
      </c>
      <c r="D54">
        <v>45</v>
      </c>
      <c r="E54">
        <v>0</v>
      </c>
      <c r="F54">
        <v>100</v>
      </c>
      <c r="G54">
        <v>0</v>
      </c>
      <c r="H54">
        <v>257</v>
      </c>
      <c r="I54">
        <v>0</v>
      </c>
      <c r="J54">
        <v>205</v>
      </c>
      <c r="K54">
        <v>0</v>
      </c>
      <c r="L54">
        <v>119</v>
      </c>
      <c r="M54">
        <v>0</v>
      </c>
      <c r="N54">
        <v>254</v>
      </c>
      <c r="O54">
        <v>0</v>
      </c>
      <c r="P54">
        <v>426</v>
      </c>
      <c r="Q54">
        <v>0</v>
      </c>
      <c r="R54">
        <v>529</v>
      </c>
      <c r="S54">
        <v>0</v>
      </c>
      <c r="T54">
        <v>818</v>
      </c>
      <c r="U54">
        <v>0</v>
      </c>
      <c r="V54">
        <v>597</v>
      </c>
      <c r="W54">
        <v>0</v>
      </c>
      <c r="X54">
        <v>41</v>
      </c>
      <c r="Y54">
        <v>0</v>
      </c>
    </row>
    <row r="55" spans="1:30">
      <c r="A55" s="248" t="s">
        <v>382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30">
      <c r="A56" s="248" t="s">
        <v>375</v>
      </c>
      <c r="B56">
        <v>60</v>
      </c>
      <c r="C56">
        <v>0</v>
      </c>
      <c r="D56">
        <v>40</v>
      </c>
      <c r="E56">
        <v>0</v>
      </c>
      <c r="F56">
        <v>99</v>
      </c>
      <c r="G56">
        <v>0</v>
      </c>
      <c r="H56">
        <v>256</v>
      </c>
      <c r="I56">
        <v>0</v>
      </c>
      <c r="J56">
        <v>198</v>
      </c>
      <c r="K56">
        <v>0</v>
      </c>
      <c r="L56">
        <v>118</v>
      </c>
      <c r="M56">
        <v>0</v>
      </c>
      <c r="N56">
        <v>250</v>
      </c>
      <c r="O56">
        <v>0</v>
      </c>
      <c r="P56">
        <v>417</v>
      </c>
      <c r="Q56">
        <v>0</v>
      </c>
      <c r="R56">
        <v>522</v>
      </c>
      <c r="S56">
        <v>0</v>
      </c>
      <c r="T56">
        <v>813</v>
      </c>
      <c r="U56">
        <v>0</v>
      </c>
      <c r="V56">
        <v>594</v>
      </c>
      <c r="W56">
        <v>0</v>
      </c>
      <c r="X56">
        <v>39</v>
      </c>
      <c r="Y56">
        <v>0</v>
      </c>
    </row>
    <row r="57" spans="1:30">
      <c r="A57" s="248" t="s">
        <v>383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30">
      <c r="A58" s="248" t="s">
        <v>97</v>
      </c>
      <c r="B58" s="146">
        <v>1</v>
      </c>
      <c r="C58" s="146"/>
      <c r="D58" s="146">
        <v>5</v>
      </c>
      <c r="E58" s="146"/>
      <c r="F58" s="146">
        <v>1</v>
      </c>
      <c r="G58" s="146"/>
      <c r="H58" s="146">
        <v>1</v>
      </c>
      <c r="I58" s="146"/>
      <c r="J58" s="146">
        <v>7</v>
      </c>
      <c r="K58" s="146"/>
      <c r="L58" s="146">
        <v>1</v>
      </c>
      <c r="M58" s="146"/>
      <c r="N58" s="146">
        <v>4</v>
      </c>
      <c r="O58" s="146"/>
      <c r="P58" s="146">
        <v>9</v>
      </c>
      <c r="Q58" s="146"/>
      <c r="R58" s="118">
        <v>7</v>
      </c>
      <c r="S58" s="118"/>
      <c r="T58" s="118">
        <v>5</v>
      </c>
      <c r="U58" s="118"/>
      <c r="V58" s="118">
        <v>3</v>
      </c>
      <c r="W58" s="118"/>
      <c r="X58" s="146">
        <v>2</v>
      </c>
      <c r="Y58" s="146"/>
    </row>
    <row r="59" spans="1:30">
      <c r="A59" s="240" t="s">
        <v>358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9"/>
  <sheetViews>
    <sheetView topLeftCell="A30" workbookViewId="0">
      <selection activeCell="A54" sqref="A54:A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8.42578125" customWidth="1"/>
    <col min="269" max="269" width="11.7109375" customWidth="1"/>
    <col min="270" max="270" width="3.7109375" customWidth="1"/>
    <col min="271" max="271" width="3.140625" customWidth="1"/>
    <col min="272" max="272" width="3.42578125" customWidth="1"/>
    <col min="273" max="273" width="3" customWidth="1"/>
    <col min="274" max="274" width="2.85546875" customWidth="1"/>
    <col min="275" max="276" width="3.28515625" customWidth="1"/>
    <col min="277" max="277" width="4" customWidth="1"/>
    <col min="278" max="278" width="3.7109375" customWidth="1"/>
    <col min="279" max="279" width="3.42578125" customWidth="1"/>
    <col min="280" max="280" width="3.28515625" customWidth="1"/>
    <col min="281" max="281" width="3.42578125" customWidth="1"/>
    <col min="282" max="282" width="4.42578125" customWidth="1"/>
    <col min="285" max="285" width="8.42578125" customWidth="1"/>
    <col min="525" max="525" width="11.7109375" customWidth="1"/>
    <col min="526" max="526" width="3.7109375" customWidth="1"/>
    <col min="527" max="527" width="3.140625" customWidth="1"/>
    <col min="528" max="528" width="3.42578125" customWidth="1"/>
    <col min="529" max="529" width="3" customWidth="1"/>
    <col min="530" max="530" width="2.85546875" customWidth="1"/>
    <col min="531" max="532" width="3.28515625" customWidth="1"/>
    <col min="533" max="533" width="4" customWidth="1"/>
    <col min="534" max="534" width="3.7109375" customWidth="1"/>
    <col min="535" max="535" width="3.42578125" customWidth="1"/>
    <col min="536" max="536" width="3.28515625" customWidth="1"/>
    <col min="537" max="537" width="3.42578125" customWidth="1"/>
    <col min="538" max="538" width="4.42578125" customWidth="1"/>
    <col min="541" max="541" width="8.42578125" customWidth="1"/>
    <col min="781" max="781" width="11.7109375" customWidth="1"/>
    <col min="782" max="782" width="3.7109375" customWidth="1"/>
    <col min="783" max="783" width="3.140625" customWidth="1"/>
    <col min="784" max="784" width="3.42578125" customWidth="1"/>
    <col min="785" max="785" width="3" customWidth="1"/>
    <col min="786" max="786" width="2.85546875" customWidth="1"/>
    <col min="787" max="788" width="3.28515625" customWidth="1"/>
    <col min="789" max="789" width="4" customWidth="1"/>
    <col min="790" max="790" width="3.7109375" customWidth="1"/>
    <col min="791" max="791" width="3.42578125" customWidth="1"/>
    <col min="792" max="792" width="3.28515625" customWidth="1"/>
    <col min="793" max="793" width="3.42578125" customWidth="1"/>
    <col min="794" max="794" width="4.42578125" customWidth="1"/>
    <col min="797" max="797" width="8.42578125" customWidth="1"/>
    <col min="1037" max="1037" width="11.7109375" customWidth="1"/>
    <col min="1038" max="1038" width="3.7109375" customWidth="1"/>
    <col min="1039" max="1039" width="3.140625" customWidth="1"/>
    <col min="1040" max="1040" width="3.42578125" customWidth="1"/>
    <col min="1041" max="1041" width="3" customWidth="1"/>
    <col min="1042" max="1042" width="2.85546875" customWidth="1"/>
    <col min="1043" max="1044" width="3.28515625" customWidth="1"/>
    <col min="1045" max="1045" width="4" customWidth="1"/>
    <col min="1046" max="1046" width="3.7109375" customWidth="1"/>
    <col min="1047" max="1047" width="3.42578125" customWidth="1"/>
    <col min="1048" max="1048" width="3.28515625" customWidth="1"/>
    <col min="1049" max="1049" width="3.42578125" customWidth="1"/>
    <col min="1050" max="1050" width="4.42578125" customWidth="1"/>
    <col min="1053" max="1053" width="8.42578125" customWidth="1"/>
    <col min="1293" max="1293" width="11.7109375" customWidth="1"/>
    <col min="1294" max="1294" width="3.7109375" customWidth="1"/>
    <col min="1295" max="1295" width="3.140625" customWidth="1"/>
    <col min="1296" max="1296" width="3.42578125" customWidth="1"/>
    <col min="1297" max="1297" width="3" customWidth="1"/>
    <col min="1298" max="1298" width="2.85546875" customWidth="1"/>
    <col min="1299" max="1300" width="3.28515625" customWidth="1"/>
    <col min="1301" max="1301" width="4" customWidth="1"/>
    <col min="1302" max="1302" width="3.7109375" customWidth="1"/>
    <col min="1303" max="1303" width="3.42578125" customWidth="1"/>
    <col min="1304" max="1304" width="3.28515625" customWidth="1"/>
    <col min="1305" max="1305" width="3.42578125" customWidth="1"/>
    <col min="1306" max="1306" width="4.42578125" customWidth="1"/>
    <col min="1309" max="1309" width="8.42578125" customWidth="1"/>
    <col min="1549" max="1549" width="11.7109375" customWidth="1"/>
    <col min="1550" max="1550" width="3.7109375" customWidth="1"/>
    <col min="1551" max="1551" width="3.140625" customWidth="1"/>
    <col min="1552" max="1552" width="3.42578125" customWidth="1"/>
    <col min="1553" max="1553" width="3" customWidth="1"/>
    <col min="1554" max="1554" width="2.85546875" customWidth="1"/>
    <col min="1555" max="1556" width="3.28515625" customWidth="1"/>
    <col min="1557" max="1557" width="4" customWidth="1"/>
    <col min="1558" max="1558" width="3.7109375" customWidth="1"/>
    <col min="1559" max="1559" width="3.42578125" customWidth="1"/>
    <col min="1560" max="1560" width="3.28515625" customWidth="1"/>
    <col min="1561" max="1561" width="3.42578125" customWidth="1"/>
    <col min="1562" max="1562" width="4.42578125" customWidth="1"/>
    <col min="1565" max="1565" width="8.42578125" customWidth="1"/>
    <col min="1805" max="1805" width="11.7109375" customWidth="1"/>
    <col min="1806" max="1806" width="3.7109375" customWidth="1"/>
    <col min="1807" max="1807" width="3.140625" customWidth="1"/>
    <col min="1808" max="1808" width="3.42578125" customWidth="1"/>
    <col min="1809" max="1809" width="3" customWidth="1"/>
    <col min="1810" max="1810" width="2.85546875" customWidth="1"/>
    <col min="1811" max="1812" width="3.28515625" customWidth="1"/>
    <col min="1813" max="1813" width="4" customWidth="1"/>
    <col min="1814" max="1814" width="3.7109375" customWidth="1"/>
    <col min="1815" max="1815" width="3.42578125" customWidth="1"/>
    <col min="1816" max="1816" width="3.28515625" customWidth="1"/>
    <col min="1817" max="1817" width="3.42578125" customWidth="1"/>
    <col min="1818" max="1818" width="4.42578125" customWidth="1"/>
    <col min="1821" max="1821" width="8.42578125" customWidth="1"/>
    <col min="2061" max="2061" width="11.7109375" customWidth="1"/>
    <col min="2062" max="2062" width="3.7109375" customWidth="1"/>
    <col min="2063" max="2063" width="3.140625" customWidth="1"/>
    <col min="2064" max="2064" width="3.42578125" customWidth="1"/>
    <col min="2065" max="2065" width="3" customWidth="1"/>
    <col min="2066" max="2066" width="2.85546875" customWidth="1"/>
    <col min="2067" max="2068" width="3.28515625" customWidth="1"/>
    <col min="2069" max="2069" width="4" customWidth="1"/>
    <col min="2070" max="2070" width="3.7109375" customWidth="1"/>
    <col min="2071" max="2071" width="3.42578125" customWidth="1"/>
    <col min="2072" max="2072" width="3.28515625" customWidth="1"/>
    <col min="2073" max="2073" width="3.42578125" customWidth="1"/>
    <col min="2074" max="2074" width="4.42578125" customWidth="1"/>
    <col min="2077" max="2077" width="8.42578125" customWidth="1"/>
    <col min="2317" max="2317" width="11.7109375" customWidth="1"/>
    <col min="2318" max="2318" width="3.7109375" customWidth="1"/>
    <col min="2319" max="2319" width="3.140625" customWidth="1"/>
    <col min="2320" max="2320" width="3.42578125" customWidth="1"/>
    <col min="2321" max="2321" width="3" customWidth="1"/>
    <col min="2322" max="2322" width="2.85546875" customWidth="1"/>
    <col min="2323" max="2324" width="3.28515625" customWidth="1"/>
    <col min="2325" max="2325" width="4" customWidth="1"/>
    <col min="2326" max="2326" width="3.7109375" customWidth="1"/>
    <col min="2327" max="2327" width="3.42578125" customWidth="1"/>
    <col min="2328" max="2328" width="3.28515625" customWidth="1"/>
    <col min="2329" max="2329" width="3.42578125" customWidth="1"/>
    <col min="2330" max="2330" width="4.42578125" customWidth="1"/>
    <col min="2333" max="2333" width="8.42578125" customWidth="1"/>
    <col min="2573" max="2573" width="11.7109375" customWidth="1"/>
    <col min="2574" max="2574" width="3.7109375" customWidth="1"/>
    <col min="2575" max="2575" width="3.140625" customWidth="1"/>
    <col min="2576" max="2576" width="3.42578125" customWidth="1"/>
    <col min="2577" max="2577" width="3" customWidth="1"/>
    <col min="2578" max="2578" width="2.85546875" customWidth="1"/>
    <col min="2579" max="2580" width="3.28515625" customWidth="1"/>
    <col min="2581" max="2581" width="4" customWidth="1"/>
    <col min="2582" max="2582" width="3.7109375" customWidth="1"/>
    <col min="2583" max="2583" width="3.42578125" customWidth="1"/>
    <col min="2584" max="2584" width="3.28515625" customWidth="1"/>
    <col min="2585" max="2585" width="3.42578125" customWidth="1"/>
    <col min="2586" max="2586" width="4.42578125" customWidth="1"/>
    <col min="2589" max="2589" width="8.42578125" customWidth="1"/>
    <col min="2829" max="2829" width="11.7109375" customWidth="1"/>
    <col min="2830" max="2830" width="3.7109375" customWidth="1"/>
    <col min="2831" max="2831" width="3.140625" customWidth="1"/>
    <col min="2832" max="2832" width="3.42578125" customWidth="1"/>
    <col min="2833" max="2833" width="3" customWidth="1"/>
    <col min="2834" max="2834" width="2.85546875" customWidth="1"/>
    <col min="2835" max="2836" width="3.28515625" customWidth="1"/>
    <col min="2837" max="2837" width="4" customWidth="1"/>
    <col min="2838" max="2838" width="3.7109375" customWidth="1"/>
    <col min="2839" max="2839" width="3.42578125" customWidth="1"/>
    <col min="2840" max="2840" width="3.28515625" customWidth="1"/>
    <col min="2841" max="2841" width="3.42578125" customWidth="1"/>
    <col min="2842" max="2842" width="4.42578125" customWidth="1"/>
    <col min="2845" max="2845" width="8.42578125" customWidth="1"/>
    <col min="3085" max="3085" width="11.7109375" customWidth="1"/>
    <col min="3086" max="3086" width="3.7109375" customWidth="1"/>
    <col min="3087" max="3087" width="3.140625" customWidth="1"/>
    <col min="3088" max="3088" width="3.42578125" customWidth="1"/>
    <col min="3089" max="3089" width="3" customWidth="1"/>
    <col min="3090" max="3090" width="2.85546875" customWidth="1"/>
    <col min="3091" max="3092" width="3.28515625" customWidth="1"/>
    <col min="3093" max="3093" width="4" customWidth="1"/>
    <col min="3094" max="3094" width="3.7109375" customWidth="1"/>
    <col min="3095" max="3095" width="3.42578125" customWidth="1"/>
    <col min="3096" max="3096" width="3.28515625" customWidth="1"/>
    <col min="3097" max="3097" width="3.42578125" customWidth="1"/>
    <col min="3098" max="3098" width="4.42578125" customWidth="1"/>
    <col min="3101" max="3101" width="8.42578125" customWidth="1"/>
    <col min="3341" max="3341" width="11.7109375" customWidth="1"/>
    <col min="3342" max="3342" width="3.7109375" customWidth="1"/>
    <col min="3343" max="3343" width="3.140625" customWidth="1"/>
    <col min="3344" max="3344" width="3.42578125" customWidth="1"/>
    <col min="3345" max="3345" width="3" customWidth="1"/>
    <col min="3346" max="3346" width="2.85546875" customWidth="1"/>
    <col min="3347" max="3348" width="3.28515625" customWidth="1"/>
    <col min="3349" max="3349" width="4" customWidth="1"/>
    <col min="3350" max="3350" width="3.7109375" customWidth="1"/>
    <col min="3351" max="3351" width="3.42578125" customWidth="1"/>
    <col min="3352" max="3352" width="3.28515625" customWidth="1"/>
    <col min="3353" max="3353" width="3.42578125" customWidth="1"/>
    <col min="3354" max="3354" width="4.42578125" customWidth="1"/>
    <col min="3357" max="3357" width="8.42578125" customWidth="1"/>
    <col min="3597" max="3597" width="11.7109375" customWidth="1"/>
    <col min="3598" max="3598" width="3.7109375" customWidth="1"/>
    <col min="3599" max="3599" width="3.140625" customWidth="1"/>
    <col min="3600" max="3600" width="3.42578125" customWidth="1"/>
    <col min="3601" max="3601" width="3" customWidth="1"/>
    <col min="3602" max="3602" width="2.85546875" customWidth="1"/>
    <col min="3603" max="3604" width="3.28515625" customWidth="1"/>
    <col min="3605" max="3605" width="4" customWidth="1"/>
    <col min="3606" max="3606" width="3.7109375" customWidth="1"/>
    <col min="3607" max="3607" width="3.42578125" customWidth="1"/>
    <col min="3608" max="3608" width="3.28515625" customWidth="1"/>
    <col min="3609" max="3609" width="3.42578125" customWidth="1"/>
    <col min="3610" max="3610" width="4.42578125" customWidth="1"/>
    <col min="3613" max="3613" width="8.42578125" customWidth="1"/>
    <col min="3853" max="3853" width="11.7109375" customWidth="1"/>
    <col min="3854" max="3854" width="3.7109375" customWidth="1"/>
    <col min="3855" max="3855" width="3.140625" customWidth="1"/>
    <col min="3856" max="3856" width="3.42578125" customWidth="1"/>
    <col min="3857" max="3857" width="3" customWidth="1"/>
    <col min="3858" max="3858" width="2.85546875" customWidth="1"/>
    <col min="3859" max="3860" width="3.28515625" customWidth="1"/>
    <col min="3861" max="3861" width="4" customWidth="1"/>
    <col min="3862" max="3862" width="3.7109375" customWidth="1"/>
    <col min="3863" max="3863" width="3.42578125" customWidth="1"/>
    <col min="3864" max="3864" width="3.28515625" customWidth="1"/>
    <col min="3865" max="3865" width="3.42578125" customWidth="1"/>
    <col min="3866" max="3866" width="4.42578125" customWidth="1"/>
    <col min="3869" max="3869" width="8.42578125" customWidth="1"/>
    <col min="4109" max="4109" width="11.7109375" customWidth="1"/>
    <col min="4110" max="4110" width="3.7109375" customWidth="1"/>
    <col min="4111" max="4111" width="3.140625" customWidth="1"/>
    <col min="4112" max="4112" width="3.42578125" customWidth="1"/>
    <col min="4113" max="4113" width="3" customWidth="1"/>
    <col min="4114" max="4114" width="2.85546875" customWidth="1"/>
    <col min="4115" max="4116" width="3.28515625" customWidth="1"/>
    <col min="4117" max="4117" width="4" customWidth="1"/>
    <col min="4118" max="4118" width="3.7109375" customWidth="1"/>
    <col min="4119" max="4119" width="3.42578125" customWidth="1"/>
    <col min="4120" max="4120" width="3.28515625" customWidth="1"/>
    <col min="4121" max="4121" width="3.42578125" customWidth="1"/>
    <col min="4122" max="4122" width="4.42578125" customWidth="1"/>
    <col min="4125" max="4125" width="8.42578125" customWidth="1"/>
    <col min="4365" max="4365" width="11.7109375" customWidth="1"/>
    <col min="4366" max="4366" width="3.7109375" customWidth="1"/>
    <col min="4367" max="4367" width="3.140625" customWidth="1"/>
    <col min="4368" max="4368" width="3.42578125" customWidth="1"/>
    <col min="4369" max="4369" width="3" customWidth="1"/>
    <col min="4370" max="4370" width="2.85546875" customWidth="1"/>
    <col min="4371" max="4372" width="3.28515625" customWidth="1"/>
    <col min="4373" max="4373" width="4" customWidth="1"/>
    <col min="4374" max="4374" width="3.7109375" customWidth="1"/>
    <col min="4375" max="4375" width="3.42578125" customWidth="1"/>
    <col min="4376" max="4376" width="3.28515625" customWidth="1"/>
    <col min="4377" max="4377" width="3.42578125" customWidth="1"/>
    <col min="4378" max="4378" width="4.42578125" customWidth="1"/>
    <col min="4381" max="4381" width="8.42578125" customWidth="1"/>
    <col min="4621" max="4621" width="11.7109375" customWidth="1"/>
    <col min="4622" max="4622" width="3.7109375" customWidth="1"/>
    <col min="4623" max="4623" width="3.140625" customWidth="1"/>
    <col min="4624" max="4624" width="3.42578125" customWidth="1"/>
    <col min="4625" max="4625" width="3" customWidth="1"/>
    <col min="4626" max="4626" width="2.85546875" customWidth="1"/>
    <col min="4627" max="4628" width="3.28515625" customWidth="1"/>
    <col min="4629" max="4629" width="4" customWidth="1"/>
    <col min="4630" max="4630" width="3.7109375" customWidth="1"/>
    <col min="4631" max="4631" width="3.42578125" customWidth="1"/>
    <col min="4632" max="4632" width="3.28515625" customWidth="1"/>
    <col min="4633" max="4633" width="3.42578125" customWidth="1"/>
    <col min="4634" max="4634" width="4.42578125" customWidth="1"/>
    <col min="4637" max="4637" width="8.42578125" customWidth="1"/>
    <col min="4877" max="4877" width="11.7109375" customWidth="1"/>
    <col min="4878" max="4878" width="3.7109375" customWidth="1"/>
    <col min="4879" max="4879" width="3.140625" customWidth="1"/>
    <col min="4880" max="4880" width="3.42578125" customWidth="1"/>
    <col min="4881" max="4881" width="3" customWidth="1"/>
    <col min="4882" max="4882" width="2.85546875" customWidth="1"/>
    <col min="4883" max="4884" width="3.28515625" customWidth="1"/>
    <col min="4885" max="4885" width="4" customWidth="1"/>
    <col min="4886" max="4886" width="3.7109375" customWidth="1"/>
    <col min="4887" max="4887" width="3.42578125" customWidth="1"/>
    <col min="4888" max="4888" width="3.28515625" customWidth="1"/>
    <col min="4889" max="4889" width="3.42578125" customWidth="1"/>
    <col min="4890" max="4890" width="4.42578125" customWidth="1"/>
    <col min="4893" max="4893" width="8.42578125" customWidth="1"/>
    <col min="5133" max="5133" width="11.7109375" customWidth="1"/>
    <col min="5134" max="5134" width="3.7109375" customWidth="1"/>
    <col min="5135" max="5135" width="3.140625" customWidth="1"/>
    <col min="5136" max="5136" width="3.42578125" customWidth="1"/>
    <col min="5137" max="5137" width="3" customWidth="1"/>
    <col min="5138" max="5138" width="2.85546875" customWidth="1"/>
    <col min="5139" max="5140" width="3.28515625" customWidth="1"/>
    <col min="5141" max="5141" width="4" customWidth="1"/>
    <col min="5142" max="5142" width="3.7109375" customWidth="1"/>
    <col min="5143" max="5143" width="3.42578125" customWidth="1"/>
    <col min="5144" max="5144" width="3.28515625" customWidth="1"/>
    <col min="5145" max="5145" width="3.42578125" customWidth="1"/>
    <col min="5146" max="5146" width="4.42578125" customWidth="1"/>
    <col min="5149" max="5149" width="8.42578125" customWidth="1"/>
    <col min="5389" max="5389" width="11.7109375" customWidth="1"/>
    <col min="5390" max="5390" width="3.7109375" customWidth="1"/>
    <col min="5391" max="5391" width="3.140625" customWidth="1"/>
    <col min="5392" max="5392" width="3.42578125" customWidth="1"/>
    <col min="5393" max="5393" width="3" customWidth="1"/>
    <col min="5394" max="5394" width="2.85546875" customWidth="1"/>
    <col min="5395" max="5396" width="3.28515625" customWidth="1"/>
    <col min="5397" max="5397" width="4" customWidth="1"/>
    <col min="5398" max="5398" width="3.7109375" customWidth="1"/>
    <col min="5399" max="5399" width="3.42578125" customWidth="1"/>
    <col min="5400" max="5400" width="3.28515625" customWidth="1"/>
    <col min="5401" max="5401" width="3.42578125" customWidth="1"/>
    <col min="5402" max="5402" width="4.42578125" customWidth="1"/>
    <col min="5405" max="5405" width="8.42578125" customWidth="1"/>
    <col min="5645" max="5645" width="11.7109375" customWidth="1"/>
    <col min="5646" max="5646" width="3.7109375" customWidth="1"/>
    <col min="5647" max="5647" width="3.140625" customWidth="1"/>
    <col min="5648" max="5648" width="3.42578125" customWidth="1"/>
    <col min="5649" max="5649" width="3" customWidth="1"/>
    <col min="5650" max="5650" width="2.85546875" customWidth="1"/>
    <col min="5651" max="5652" width="3.28515625" customWidth="1"/>
    <col min="5653" max="5653" width="4" customWidth="1"/>
    <col min="5654" max="5654" width="3.7109375" customWidth="1"/>
    <col min="5655" max="5655" width="3.42578125" customWidth="1"/>
    <col min="5656" max="5656" width="3.28515625" customWidth="1"/>
    <col min="5657" max="5657" width="3.42578125" customWidth="1"/>
    <col min="5658" max="5658" width="4.42578125" customWidth="1"/>
    <col min="5661" max="5661" width="8.42578125" customWidth="1"/>
    <col min="5901" max="5901" width="11.7109375" customWidth="1"/>
    <col min="5902" max="5902" width="3.7109375" customWidth="1"/>
    <col min="5903" max="5903" width="3.140625" customWidth="1"/>
    <col min="5904" max="5904" width="3.42578125" customWidth="1"/>
    <col min="5905" max="5905" width="3" customWidth="1"/>
    <col min="5906" max="5906" width="2.85546875" customWidth="1"/>
    <col min="5907" max="5908" width="3.28515625" customWidth="1"/>
    <col min="5909" max="5909" width="4" customWidth="1"/>
    <col min="5910" max="5910" width="3.7109375" customWidth="1"/>
    <col min="5911" max="5911" width="3.42578125" customWidth="1"/>
    <col min="5912" max="5912" width="3.28515625" customWidth="1"/>
    <col min="5913" max="5913" width="3.42578125" customWidth="1"/>
    <col min="5914" max="5914" width="4.42578125" customWidth="1"/>
    <col min="5917" max="5917" width="8.42578125" customWidth="1"/>
    <col min="6157" max="6157" width="11.7109375" customWidth="1"/>
    <col min="6158" max="6158" width="3.7109375" customWidth="1"/>
    <col min="6159" max="6159" width="3.140625" customWidth="1"/>
    <col min="6160" max="6160" width="3.42578125" customWidth="1"/>
    <col min="6161" max="6161" width="3" customWidth="1"/>
    <col min="6162" max="6162" width="2.85546875" customWidth="1"/>
    <col min="6163" max="6164" width="3.28515625" customWidth="1"/>
    <col min="6165" max="6165" width="4" customWidth="1"/>
    <col min="6166" max="6166" width="3.7109375" customWidth="1"/>
    <col min="6167" max="6167" width="3.42578125" customWidth="1"/>
    <col min="6168" max="6168" width="3.28515625" customWidth="1"/>
    <col min="6169" max="6169" width="3.42578125" customWidth="1"/>
    <col min="6170" max="6170" width="4.42578125" customWidth="1"/>
    <col min="6173" max="6173" width="8.42578125" customWidth="1"/>
    <col min="6413" max="6413" width="11.7109375" customWidth="1"/>
    <col min="6414" max="6414" width="3.7109375" customWidth="1"/>
    <col min="6415" max="6415" width="3.140625" customWidth="1"/>
    <col min="6416" max="6416" width="3.42578125" customWidth="1"/>
    <col min="6417" max="6417" width="3" customWidth="1"/>
    <col min="6418" max="6418" width="2.85546875" customWidth="1"/>
    <col min="6419" max="6420" width="3.28515625" customWidth="1"/>
    <col min="6421" max="6421" width="4" customWidth="1"/>
    <col min="6422" max="6422" width="3.7109375" customWidth="1"/>
    <col min="6423" max="6423" width="3.42578125" customWidth="1"/>
    <col min="6424" max="6424" width="3.28515625" customWidth="1"/>
    <col min="6425" max="6425" width="3.42578125" customWidth="1"/>
    <col min="6426" max="6426" width="4.42578125" customWidth="1"/>
    <col min="6429" max="6429" width="8.42578125" customWidth="1"/>
    <col min="6669" max="6669" width="11.7109375" customWidth="1"/>
    <col min="6670" max="6670" width="3.7109375" customWidth="1"/>
    <col min="6671" max="6671" width="3.140625" customWidth="1"/>
    <col min="6672" max="6672" width="3.42578125" customWidth="1"/>
    <col min="6673" max="6673" width="3" customWidth="1"/>
    <col min="6674" max="6674" width="2.85546875" customWidth="1"/>
    <col min="6675" max="6676" width="3.28515625" customWidth="1"/>
    <col min="6677" max="6677" width="4" customWidth="1"/>
    <col min="6678" max="6678" width="3.7109375" customWidth="1"/>
    <col min="6679" max="6679" width="3.42578125" customWidth="1"/>
    <col min="6680" max="6680" width="3.28515625" customWidth="1"/>
    <col min="6681" max="6681" width="3.42578125" customWidth="1"/>
    <col min="6682" max="6682" width="4.42578125" customWidth="1"/>
    <col min="6685" max="6685" width="8.42578125" customWidth="1"/>
    <col min="6925" max="6925" width="11.7109375" customWidth="1"/>
    <col min="6926" max="6926" width="3.7109375" customWidth="1"/>
    <col min="6927" max="6927" width="3.140625" customWidth="1"/>
    <col min="6928" max="6928" width="3.42578125" customWidth="1"/>
    <col min="6929" max="6929" width="3" customWidth="1"/>
    <col min="6930" max="6930" width="2.85546875" customWidth="1"/>
    <col min="6931" max="6932" width="3.28515625" customWidth="1"/>
    <col min="6933" max="6933" width="4" customWidth="1"/>
    <col min="6934" max="6934" width="3.7109375" customWidth="1"/>
    <col min="6935" max="6935" width="3.42578125" customWidth="1"/>
    <col min="6936" max="6936" width="3.28515625" customWidth="1"/>
    <col min="6937" max="6937" width="3.42578125" customWidth="1"/>
    <col min="6938" max="6938" width="4.42578125" customWidth="1"/>
    <col min="6941" max="6941" width="8.42578125" customWidth="1"/>
    <col min="7181" max="7181" width="11.7109375" customWidth="1"/>
    <col min="7182" max="7182" width="3.7109375" customWidth="1"/>
    <col min="7183" max="7183" width="3.140625" customWidth="1"/>
    <col min="7184" max="7184" width="3.42578125" customWidth="1"/>
    <col min="7185" max="7185" width="3" customWidth="1"/>
    <col min="7186" max="7186" width="2.85546875" customWidth="1"/>
    <col min="7187" max="7188" width="3.28515625" customWidth="1"/>
    <col min="7189" max="7189" width="4" customWidth="1"/>
    <col min="7190" max="7190" width="3.7109375" customWidth="1"/>
    <col min="7191" max="7191" width="3.42578125" customWidth="1"/>
    <col min="7192" max="7192" width="3.28515625" customWidth="1"/>
    <col min="7193" max="7193" width="3.42578125" customWidth="1"/>
    <col min="7194" max="7194" width="4.42578125" customWidth="1"/>
    <col min="7197" max="7197" width="8.42578125" customWidth="1"/>
    <col min="7437" max="7437" width="11.7109375" customWidth="1"/>
    <col min="7438" max="7438" width="3.7109375" customWidth="1"/>
    <col min="7439" max="7439" width="3.140625" customWidth="1"/>
    <col min="7440" max="7440" width="3.42578125" customWidth="1"/>
    <col min="7441" max="7441" width="3" customWidth="1"/>
    <col min="7442" max="7442" width="2.85546875" customWidth="1"/>
    <col min="7443" max="7444" width="3.28515625" customWidth="1"/>
    <col min="7445" max="7445" width="4" customWidth="1"/>
    <col min="7446" max="7446" width="3.7109375" customWidth="1"/>
    <col min="7447" max="7447" width="3.42578125" customWidth="1"/>
    <col min="7448" max="7448" width="3.28515625" customWidth="1"/>
    <col min="7449" max="7449" width="3.42578125" customWidth="1"/>
    <col min="7450" max="7450" width="4.42578125" customWidth="1"/>
    <col min="7453" max="7453" width="8.42578125" customWidth="1"/>
    <col min="7693" max="7693" width="11.7109375" customWidth="1"/>
    <col min="7694" max="7694" width="3.7109375" customWidth="1"/>
    <col min="7695" max="7695" width="3.140625" customWidth="1"/>
    <col min="7696" max="7696" width="3.42578125" customWidth="1"/>
    <col min="7697" max="7697" width="3" customWidth="1"/>
    <col min="7698" max="7698" width="2.85546875" customWidth="1"/>
    <col min="7699" max="7700" width="3.28515625" customWidth="1"/>
    <col min="7701" max="7701" width="4" customWidth="1"/>
    <col min="7702" max="7702" width="3.7109375" customWidth="1"/>
    <col min="7703" max="7703" width="3.42578125" customWidth="1"/>
    <col min="7704" max="7704" width="3.28515625" customWidth="1"/>
    <col min="7705" max="7705" width="3.42578125" customWidth="1"/>
    <col min="7706" max="7706" width="4.42578125" customWidth="1"/>
    <col min="7709" max="7709" width="8.42578125" customWidth="1"/>
    <col min="7949" max="7949" width="11.7109375" customWidth="1"/>
    <col min="7950" max="7950" width="3.7109375" customWidth="1"/>
    <col min="7951" max="7951" width="3.140625" customWidth="1"/>
    <col min="7952" max="7952" width="3.42578125" customWidth="1"/>
    <col min="7953" max="7953" width="3" customWidth="1"/>
    <col min="7954" max="7954" width="2.85546875" customWidth="1"/>
    <col min="7955" max="7956" width="3.28515625" customWidth="1"/>
    <col min="7957" max="7957" width="4" customWidth="1"/>
    <col min="7958" max="7958" width="3.7109375" customWidth="1"/>
    <col min="7959" max="7959" width="3.42578125" customWidth="1"/>
    <col min="7960" max="7960" width="3.28515625" customWidth="1"/>
    <col min="7961" max="7961" width="3.42578125" customWidth="1"/>
    <col min="7962" max="7962" width="4.42578125" customWidth="1"/>
    <col min="7965" max="7965" width="8.42578125" customWidth="1"/>
    <col min="8205" max="8205" width="11.7109375" customWidth="1"/>
    <col min="8206" max="8206" width="3.7109375" customWidth="1"/>
    <col min="8207" max="8207" width="3.140625" customWidth="1"/>
    <col min="8208" max="8208" width="3.42578125" customWidth="1"/>
    <col min="8209" max="8209" width="3" customWidth="1"/>
    <col min="8210" max="8210" width="2.85546875" customWidth="1"/>
    <col min="8211" max="8212" width="3.28515625" customWidth="1"/>
    <col min="8213" max="8213" width="4" customWidth="1"/>
    <col min="8214" max="8214" width="3.7109375" customWidth="1"/>
    <col min="8215" max="8215" width="3.42578125" customWidth="1"/>
    <col min="8216" max="8216" width="3.28515625" customWidth="1"/>
    <col min="8217" max="8217" width="3.42578125" customWidth="1"/>
    <col min="8218" max="8218" width="4.42578125" customWidth="1"/>
    <col min="8221" max="8221" width="8.42578125" customWidth="1"/>
    <col min="8461" max="8461" width="11.7109375" customWidth="1"/>
    <col min="8462" max="8462" width="3.7109375" customWidth="1"/>
    <col min="8463" max="8463" width="3.140625" customWidth="1"/>
    <col min="8464" max="8464" width="3.42578125" customWidth="1"/>
    <col min="8465" max="8465" width="3" customWidth="1"/>
    <col min="8466" max="8466" width="2.85546875" customWidth="1"/>
    <col min="8467" max="8468" width="3.28515625" customWidth="1"/>
    <col min="8469" max="8469" width="4" customWidth="1"/>
    <col min="8470" max="8470" width="3.7109375" customWidth="1"/>
    <col min="8471" max="8471" width="3.42578125" customWidth="1"/>
    <col min="8472" max="8472" width="3.28515625" customWidth="1"/>
    <col min="8473" max="8473" width="3.42578125" customWidth="1"/>
    <col min="8474" max="8474" width="4.42578125" customWidth="1"/>
    <col min="8477" max="8477" width="8.42578125" customWidth="1"/>
    <col min="8717" max="8717" width="11.7109375" customWidth="1"/>
    <col min="8718" max="8718" width="3.7109375" customWidth="1"/>
    <col min="8719" max="8719" width="3.140625" customWidth="1"/>
    <col min="8720" max="8720" width="3.42578125" customWidth="1"/>
    <col min="8721" max="8721" width="3" customWidth="1"/>
    <col min="8722" max="8722" width="2.85546875" customWidth="1"/>
    <col min="8723" max="8724" width="3.28515625" customWidth="1"/>
    <col min="8725" max="8725" width="4" customWidth="1"/>
    <col min="8726" max="8726" width="3.7109375" customWidth="1"/>
    <col min="8727" max="8727" width="3.42578125" customWidth="1"/>
    <col min="8728" max="8728" width="3.28515625" customWidth="1"/>
    <col min="8729" max="8729" width="3.42578125" customWidth="1"/>
    <col min="8730" max="8730" width="4.42578125" customWidth="1"/>
    <col min="8733" max="8733" width="8.42578125" customWidth="1"/>
    <col min="8973" max="8973" width="11.7109375" customWidth="1"/>
    <col min="8974" max="8974" width="3.7109375" customWidth="1"/>
    <col min="8975" max="8975" width="3.140625" customWidth="1"/>
    <col min="8976" max="8976" width="3.42578125" customWidth="1"/>
    <col min="8977" max="8977" width="3" customWidth="1"/>
    <col min="8978" max="8978" width="2.85546875" customWidth="1"/>
    <col min="8979" max="8980" width="3.28515625" customWidth="1"/>
    <col min="8981" max="8981" width="4" customWidth="1"/>
    <col min="8982" max="8982" width="3.7109375" customWidth="1"/>
    <col min="8983" max="8983" width="3.42578125" customWidth="1"/>
    <col min="8984" max="8984" width="3.28515625" customWidth="1"/>
    <col min="8985" max="8985" width="3.42578125" customWidth="1"/>
    <col min="8986" max="8986" width="4.42578125" customWidth="1"/>
    <col min="8989" max="8989" width="8.42578125" customWidth="1"/>
    <col min="9229" max="9229" width="11.7109375" customWidth="1"/>
    <col min="9230" max="9230" width="3.7109375" customWidth="1"/>
    <col min="9231" max="9231" width="3.140625" customWidth="1"/>
    <col min="9232" max="9232" width="3.42578125" customWidth="1"/>
    <col min="9233" max="9233" width="3" customWidth="1"/>
    <col min="9234" max="9234" width="2.85546875" customWidth="1"/>
    <col min="9235" max="9236" width="3.28515625" customWidth="1"/>
    <col min="9237" max="9237" width="4" customWidth="1"/>
    <col min="9238" max="9238" width="3.7109375" customWidth="1"/>
    <col min="9239" max="9239" width="3.42578125" customWidth="1"/>
    <col min="9240" max="9240" width="3.28515625" customWidth="1"/>
    <col min="9241" max="9241" width="3.42578125" customWidth="1"/>
    <col min="9242" max="9242" width="4.42578125" customWidth="1"/>
    <col min="9245" max="9245" width="8.42578125" customWidth="1"/>
    <col min="9485" max="9485" width="11.7109375" customWidth="1"/>
    <col min="9486" max="9486" width="3.7109375" customWidth="1"/>
    <col min="9487" max="9487" width="3.140625" customWidth="1"/>
    <col min="9488" max="9488" width="3.42578125" customWidth="1"/>
    <col min="9489" max="9489" width="3" customWidth="1"/>
    <col min="9490" max="9490" width="2.85546875" customWidth="1"/>
    <col min="9491" max="9492" width="3.28515625" customWidth="1"/>
    <col min="9493" max="9493" width="4" customWidth="1"/>
    <col min="9494" max="9494" width="3.7109375" customWidth="1"/>
    <col min="9495" max="9495" width="3.42578125" customWidth="1"/>
    <col min="9496" max="9496" width="3.28515625" customWidth="1"/>
    <col min="9497" max="9497" width="3.42578125" customWidth="1"/>
    <col min="9498" max="9498" width="4.42578125" customWidth="1"/>
    <col min="9501" max="9501" width="8.42578125" customWidth="1"/>
    <col min="9741" max="9741" width="11.7109375" customWidth="1"/>
    <col min="9742" max="9742" width="3.7109375" customWidth="1"/>
    <col min="9743" max="9743" width="3.140625" customWidth="1"/>
    <col min="9744" max="9744" width="3.42578125" customWidth="1"/>
    <col min="9745" max="9745" width="3" customWidth="1"/>
    <col min="9746" max="9746" width="2.85546875" customWidth="1"/>
    <col min="9747" max="9748" width="3.28515625" customWidth="1"/>
    <col min="9749" max="9749" width="4" customWidth="1"/>
    <col min="9750" max="9750" width="3.7109375" customWidth="1"/>
    <col min="9751" max="9751" width="3.42578125" customWidth="1"/>
    <col min="9752" max="9752" width="3.28515625" customWidth="1"/>
    <col min="9753" max="9753" width="3.42578125" customWidth="1"/>
    <col min="9754" max="9754" width="4.42578125" customWidth="1"/>
    <col min="9757" max="9757" width="8.42578125" customWidth="1"/>
    <col min="9997" max="9997" width="11.7109375" customWidth="1"/>
    <col min="9998" max="9998" width="3.7109375" customWidth="1"/>
    <col min="9999" max="9999" width="3.140625" customWidth="1"/>
    <col min="10000" max="10000" width="3.42578125" customWidth="1"/>
    <col min="10001" max="10001" width="3" customWidth="1"/>
    <col min="10002" max="10002" width="2.85546875" customWidth="1"/>
    <col min="10003" max="10004" width="3.28515625" customWidth="1"/>
    <col min="10005" max="10005" width="4" customWidth="1"/>
    <col min="10006" max="10006" width="3.7109375" customWidth="1"/>
    <col min="10007" max="10007" width="3.42578125" customWidth="1"/>
    <col min="10008" max="10008" width="3.28515625" customWidth="1"/>
    <col min="10009" max="10009" width="3.42578125" customWidth="1"/>
    <col min="10010" max="10010" width="4.42578125" customWidth="1"/>
    <col min="10013" max="10013" width="8.42578125" customWidth="1"/>
    <col min="10253" max="10253" width="11.7109375" customWidth="1"/>
    <col min="10254" max="10254" width="3.7109375" customWidth="1"/>
    <col min="10255" max="10255" width="3.140625" customWidth="1"/>
    <col min="10256" max="10256" width="3.42578125" customWidth="1"/>
    <col min="10257" max="10257" width="3" customWidth="1"/>
    <col min="10258" max="10258" width="2.85546875" customWidth="1"/>
    <col min="10259" max="10260" width="3.28515625" customWidth="1"/>
    <col min="10261" max="10261" width="4" customWidth="1"/>
    <col min="10262" max="10262" width="3.7109375" customWidth="1"/>
    <col min="10263" max="10263" width="3.42578125" customWidth="1"/>
    <col min="10264" max="10264" width="3.28515625" customWidth="1"/>
    <col min="10265" max="10265" width="3.42578125" customWidth="1"/>
    <col min="10266" max="10266" width="4.42578125" customWidth="1"/>
    <col min="10269" max="10269" width="8.42578125" customWidth="1"/>
    <col min="10509" max="10509" width="11.7109375" customWidth="1"/>
    <col min="10510" max="10510" width="3.7109375" customWidth="1"/>
    <col min="10511" max="10511" width="3.140625" customWidth="1"/>
    <col min="10512" max="10512" width="3.42578125" customWidth="1"/>
    <col min="10513" max="10513" width="3" customWidth="1"/>
    <col min="10514" max="10514" width="2.85546875" customWidth="1"/>
    <col min="10515" max="10516" width="3.28515625" customWidth="1"/>
    <col min="10517" max="10517" width="4" customWidth="1"/>
    <col min="10518" max="10518" width="3.7109375" customWidth="1"/>
    <col min="10519" max="10519" width="3.42578125" customWidth="1"/>
    <col min="10520" max="10520" width="3.28515625" customWidth="1"/>
    <col min="10521" max="10521" width="3.42578125" customWidth="1"/>
    <col min="10522" max="10522" width="4.42578125" customWidth="1"/>
    <col min="10525" max="10525" width="8.42578125" customWidth="1"/>
    <col min="10765" max="10765" width="11.7109375" customWidth="1"/>
    <col min="10766" max="10766" width="3.7109375" customWidth="1"/>
    <col min="10767" max="10767" width="3.140625" customWidth="1"/>
    <col min="10768" max="10768" width="3.42578125" customWidth="1"/>
    <col min="10769" max="10769" width="3" customWidth="1"/>
    <col min="10770" max="10770" width="2.85546875" customWidth="1"/>
    <col min="10771" max="10772" width="3.28515625" customWidth="1"/>
    <col min="10773" max="10773" width="4" customWidth="1"/>
    <col min="10774" max="10774" width="3.7109375" customWidth="1"/>
    <col min="10775" max="10775" width="3.42578125" customWidth="1"/>
    <col min="10776" max="10776" width="3.28515625" customWidth="1"/>
    <col min="10777" max="10777" width="3.42578125" customWidth="1"/>
    <col min="10778" max="10778" width="4.42578125" customWidth="1"/>
    <col min="10781" max="10781" width="8.42578125" customWidth="1"/>
    <col min="11021" max="11021" width="11.7109375" customWidth="1"/>
    <col min="11022" max="11022" width="3.7109375" customWidth="1"/>
    <col min="11023" max="11023" width="3.140625" customWidth="1"/>
    <col min="11024" max="11024" width="3.42578125" customWidth="1"/>
    <col min="11025" max="11025" width="3" customWidth="1"/>
    <col min="11026" max="11026" width="2.85546875" customWidth="1"/>
    <col min="11027" max="11028" width="3.28515625" customWidth="1"/>
    <col min="11029" max="11029" width="4" customWidth="1"/>
    <col min="11030" max="11030" width="3.7109375" customWidth="1"/>
    <col min="11031" max="11031" width="3.42578125" customWidth="1"/>
    <col min="11032" max="11032" width="3.28515625" customWidth="1"/>
    <col min="11033" max="11033" width="3.42578125" customWidth="1"/>
    <col min="11034" max="11034" width="4.42578125" customWidth="1"/>
    <col min="11037" max="11037" width="8.42578125" customWidth="1"/>
    <col min="11277" max="11277" width="11.7109375" customWidth="1"/>
    <col min="11278" max="11278" width="3.7109375" customWidth="1"/>
    <col min="11279" max="11279" width="3.140625" customWidth="1"/>
    <col min="11280" max="11280" width="3.42578125" customWidth="1"/>
    <col min="11281" max="11281" width="3" customWidth="1"/>
    <col min="11282" max="11282" width="2.85546875" customWidth="1"/>
    <col min="11283" max="11284" width="3.28515625" customWidth="1"/>
    <col min="11285" max="11285" width="4" customWidth="1"/>
    <col min="11286" max="11286" width="3.7109375" customWidth="1"/>
    <col min="11287" max="11287" width="3.42578125" customWidth="1"/>
    <col min="11288" max="11288" width="3.28515625" customWidth="1"/>
    <col min="11289" max="11289" width="3.42578125" customWidth="1"/>
    <col min="11290" max="11290" width="4.42578125" customWidth="1"/>
    <col min="11293" max="11293" width="8.42578125" customWidth="1"/>
    <col min="11533" max="11533" width="11.7109375" customWidth="1"/>
    <col min="11534" max="11534" width="3.7109375" customWidth="1"/>
    <col min="11535" max="11535" width="3.140625" customWidth="1"/>
    <col min="11536" max="11536" width="3.42578125" customWidth="1"/>
    <col min="11537" max="11537" width="3" customWidth="1"/>
    <col min="11538" max="11538" width="2.85546875" customWidth="1"/>
    <col min="11539" max="11540" width="3.28515625" customWidth="1"/>
    <col min="11541" max="11541" width="4" customWidth="1"/>
    <col min="11542" max="11542" width="3.7109375" customWidth="1"/>
    <col min="11543" max="11543" width="3.42578125" customWidth="1"/>
    <col min="11544" max="11544" width="3.28515625" customWidth="1"/>
    <col min="11545" max="11545" width="3.42578125" customWidth="1"/>
    <col min="11546" max="11546" width="4.42578125" customWidth="1"/>
    <col min="11549" max="11549" width="8.42578125" customWidth="1"/>
    <col min="11789" max="11789" width="11.7109375" customWidth="1"/>
    <col min="11790" max="11790" width="3.7109375" customWidth="1"/>
    <col min="11791" max="11791" width="3.140625" customWidth="1"/>
    <col min="11792" max="11792" width="3.42578125" customWidth="1"/>
    <col min="11793" max="11793" width="3" customWidth="1"/>
    <col min="11794" max="11794" width="2.85546875" customWidth="1"/>
    <col min="11795" max="11796" width="3.28515625" customWidth="1"/>
    <col min="11797" max="11797" width="4" customWidth="1"/>
    <col min="11798" max="11798" width="3.7109375" customWidth="1"/>
    <col min="11799" max="11799" width="3.42578125" customWidth="1"/>
    <col min="11800" max="11800" width="3.28515625" customWidth="1"/>
    <col min="11801" max="11801" width="3.42578125" customWidth="1"/>
    <col min="11802" max="11802" width="4.42578125" customWidth="1"/>
    <col min="11805" max="11805" width="8.42578125" customWidth="1"/>
    <col min="12045" max="12045" width="11.7109375" customWidth="1"/>
    <col min="12046" max="12046" width="3.7109375" customWidth="1"/>
    <col min="12047" max="12047" width="3.140625" customWidth="1"/>
    <col min="12048" max="12048" width="3.42578125" customWidth="1"/>
    <col min="12049" max="12049" width="3" customWidth="1"/>
    <col min="12050" max="12050" width="2.85546875" customWidth="1"/>
    <col min="12051" max="12052" width="3.28515625" customWidth="1"/>
    <col min="12053" max="12053" width="4" customWidth="1"/>
    <col min="12054" max="12054" width="3.7109375" customWidth="1"/>
    <col min="12055" max="12055" width="3.42578125" customWidth="1"/>
    <col min="12056" max="12056" width="3.28515625" customWidth="1"/>
    <col min="12057" max="12057" width="3.42578125" customWidth="1"/>
    <col min="12058" max="12058" width="4.42578125" customWidth="1"/>
    <col min="12061" max="12061" width="8.42578125" customWidth="1"/>
    <col min="12301" max="12301" width="11.7109375" customWidth="1"/>
    <col min="12302" max="12302" width="3.7109375" customWidth="1"/>
    <col min="12303" max="12303" width="3.140625" customWidth="1"/>
    <col min="12304" max="12304" width="3.42578125" customWidth="1"/>
    <col min="12305" max="12305" width="3" customWidth="1"/>
    <col min="12306" max="12306" width="2.85546875" customWidth="1"/>
    <col min="12307" max="12308" width="3.28515625" customWidth="1"/>
    <col min="12309" max="12309" width="4" customWidth="1"/>
    <col min="12310" max="12310" width="3.7109375" customWidth="1"/>
    <col min="12311" max="12311" width="3.42578125" customWidth="1"/>
    <col min="12312" max="12312" width="3.28515625" customWidth="1"/>
    <col min="12313" max="12313" width="3.42578125" customWidth="1"/>
    <col min="12314" max="12314" width="4.42578125" customWidth="1"/>
    <col min="12317" max="12317" width="8.42578125" customWidth="1"/>
    <col min="12557" max="12557" width="11.7109375" customWidth="1"/>
    <col min="12558" max="12558" width="3.7109375" customWidth="1"/>
    <col min="12559" max="12559" width="3.140625" customWidth="1"/>
    <col min="12560" max="12560" width="3.42578125" customWidth="1"/>
    <col min="12561" max="12561" width="3" customWidth="1"/>
    <col min="12562" max="12562" width="2.85546875" customWidth="1"/>
    <col min="12563" max="12564" width="3.28515625" customWidth="1"/>
    <col min="12565" max="12565" width="4" customWidth="1"/>
    <col min="12566" max="12566" width="3.7109375" customWidth="1"/>
    <col min="12567" max="12567" width="3.42578125" customWidth="1"/>
    <col min="12568" max="12568" width="3.28515625" customWidth="1"/>
    <col min="12569" max="12569" width="3.42578125" customWidth="1"/>
    <col min="12570" max="12570" width="4.42578125" customWidth="1"/>
    <col min="12573" max="12573" width="8.42578125" customWidth="1"/>
    <col min="12813" max="12813" width="11.7109375" customWidth="1"/>
    <col min="12814" max="12814" width="3.7109375" customWidth="1"/>
    <col min="12815" max="12815" width="3.140625" customWidth="1"/>
    <col min="12816" max="12816" width="3.42578125" customWidth="1"/>
    <col min="12817" max="12817" width="3" customWidth="1"/>
    <col min="12818" max="12818" width="2.85546875" customWidth="1"/>
    <col min="12819" max="12820" width="3.28515625" customWidth="1"/>
    <col min="12821" max="12821" width="4" customWidth="1"/>
    <col min="12822" max="12822" width="3.7109375" customWidth="1"/>
    <col min="12823" max="12823" width="3.42578125" customWidth="1"/>
    <col min="12824" max="12824" width="3.28515625" customWidth="1"/>
    <col min="12825" max="12825" width="3.42578125" customWidth="1"/>
    <col min="12826" max="12826" width="4.42578125" customWidth="1"/>
    <col min="12829" max="12829" width="8.42578125" customWidth="1"/>
    <col min="13069" max="13069" width="11.7109375" customWidth="1"/>
    <col min="13070" max="13070" width="3.7109375" customWidth="1"/>
    <col min="13071" max="13071" width="3.140625" customWidth="1"/>
    <col min="13072" max="13072" width="3.42578125" customWidth="1"/>
    <col min="13073" max="13073" width="3" customWidth="1"/>
    <col min="13074" max="13074" width="2.85546875" customWidth="1"/>
    <col min="13075" max="13076" width="3.28515625" customWidth="1"/>
    <col min="13077" max="13077" width="4" customWidth="1"/>
    <col min="13078" max="13078" width="3.7109375" customWidth="1"/>
    <col min="13079" max="13079" width="3.42578125" customWidth="1"/>
    <col min="13080" max="13080" width="3.28515625" customWidth="1"/>
    <col min="13081" max="13081" width="3.42578125" customWidth="1"/>
    <col min="13082" max="13082" width="4.42578125" customWidth="1"/>
    <col min="13085" max="13085" width="8.42578125" customWidth="1"/>
    <col min="13325" max="13325" width="11.7109375" customWidth="1"/>
    <col min="13326" max="13326" width="3.7109375" customWidth="1"/>
    <col min="13327" max="13327" width="3.140625" customWidth="1"/>
    <col min="13328" max="13328" width="3.42578125" customWidth="1"/>
    <col min="13329" max="13329" width="3" customWidth="1"/>
    <col min="13330" max="13330" width="2.85546875" customWidth="1"/>
    <col min="13331" max="13332" width="3.28515625" customWidth="1"/>
    <col min="13333" max="13333" width="4" customWidth="1"/>
    <col min="13334" max="13334" width="3.7109375" customWidth="1"/>
    <col min="13335" max="13335" width="3.42578125" customWidth="1"/>
    <col min="13336" max="13336" width="3.28515625" customWidth="1"/>
    <col min="13337" max="13337" width="3.42578125" customWidth="1"/>
    <col min="13338" max="13338" width="4.42578125" customWidth="1"/>
    <col min="13341" max="13341" width="8.42578125" customWidth="1"/>
    <col min="13581" max="13581" width="11.7109375" customWidth="1"/>
    <col min="13582" max="13582" width="3.7109375" customWidth="1"/>
    <col min="13583" max="13583" width="3.140625" customWidth="1"/>
    <col min="13584" max="13584" width="3.42578125" customWidth="1"/>
    <col min="13585" max="13585" width="3" customWidth="1"/>
    <col min="13586" max="13586" width="2.85546875" customWidth="1"/>
    <col min="13587" max="13588" width="3.28515625" customWidth="1"/>
    <col min="13589" max="13589" width="4" customWidth="1"/>
    <col min="13590" max="13590" width="3.7109375" customWidth="1"/>
    <col min="13591" max="13591" width="3.42578125" customWidth="1"/>
    <col min="13592" max="13592" width="3.28515625" customWidth="1"/>
    <col min="13593" max="13593" width="3.42578125" customWidth="1"/>
    <col min="13594" max="13594" width="4.42578125" customWidth="1"/>
    <col min="13597" max="13597" width="8.42578125" customWidth="1"/>
    <col min="13837" max="13837" width="11.7109375" customWidth="1"/>
    <col min="13838" max="13838" width="3.7109375" customWidth="1"/>
    <col min="13839" max="13839" width="3.140625" customWidth="1"/>
    <col min="13840" max="13840" width="3.42578125" customWidth="1"/>
    <col min="13841" max="13841" width="3" customWidth="1"/>
    <col min="13842" max="13842" width="2.85546875" customWidth="1"/>
    <col min="13843" max="13844" width="3.28515625" customWidth="1"/>
    <col min="13845" max="13845" width="4" customWidth="1"/>
    <col min="13846" max="13846" width="3.7109375" customWidth="1"/>
    <col min="13847" max="13847" width="3.42578125" customWidth="1"/>
    <col min="13848" max="13848" width="3.28515625" customWidth="1"/>
    <col min="13849" max="13849" width="3.42578125" customWidth="1"/>
    <col min="13850" max="13850" width="4.42578125" customWidth="1"/>
    <col min="13853" max="13853" width="8.42578125" customWidth="1"/>
    <col min="14093" max="14093" width="11.7109375" customWidth="1"/>
    <col min="14094" max="14094" width="3.7109375" customWidth="1"/>
    <col min="14095" max="14095" width="3.140625" customWidth="1"/>
    <col min="14096" max="14096" width="3.42578125" customWidth="1"/>
    <col min="14097" max="14097" width="3" customWidth="1"/>
    <col min="14098" max="14098" width="2.85546875" customWidth="1"/>
    <col min="14099" max="14100" width="3.28515625" customWidth="1"/>
    <col min="14101" max="14101" width="4" customWidth="1"/>
    <col min="14102" max="14102" width="3.7109375" customWidth="1"/>
    <col min="14103" max="14103" width="3.42578125" customWidth="1"/>
    <col min="14104" max="14104" width="3.28515625" customWidth="1"/>
    <col min="14105" max="14105" width="3.42578125" customWidth="1"/>
    <col min="14106" max="14106" width="4.42578125" customWidth="1"/>
    <col min="14109" max="14109" width="8.42578125" customWidth="1"/>
    <col min="14349" max="14349" width="11.7109375" customWidth="1"/>
    <col min="14350" max="14350" width="3.7109375" customWidth="1"/>
    <col min="14351" max="14351" width="3.140625" customWidth="1"/>
    <col min="14352" max="14352" width="3.42578125" customWidth="1"/>
    <col min="14353" max="14353" width="3" customWidth="1"/>
    <col min="14354" max="14354" width="2.85546875" customWidth="1"/>
    <col min="14355" max="14356" width="3.28515625" customWidth="1"/>
    <col min="14357" max="14357" width="4" customWidth="1"/>
    <col min="14358" max="14358" width="3.7109375" customWidth="1"/>
    <col min="14359" max="14359" width="3.42578125" customWidth="1"/>
    <col min="14360" max="14360" width="3.28515625" customWidth="1"/>
    <col min="14361" max="14361" width="3.42578125" customWidth="1"/>
    <col min="14362" max="14362" width="4.42578125" customWidth="1"/>
    <col min="14365" max="14365" width="8.42578125" customWidth="1"/>
    <col min="14605" max="14605" width="11.7109375" customWidth="1"/>
    <col min="14606" max="14606" width="3.7109375" customWidth="1"/>
    <col min="14607" max="14607" width="3.140625" customWidth="1"/>
    <col min="14608" max="14608" width="3.42578125" customWidth="1"/>
    <col min="14609" max="14609" width="3" customWidth="1"/>
    <col min="14610" max="14610" width="2.85546875" customWidth="1"/>
    <col min="14611" max="14612" width="3.28515625" customWidth="1"/>
    <col min="14613" max="14613" width="4" customWidth="1"/>
    <col min="14614" max="14614" width="3.7109375" customWidth="1"/>
    <col min="14615" max="14615" width="3.42578125" customWidth="1"/>
    <col min="14616" max="14616" width="3.28515625" customWidth="1"/>
    <col min="14617" max="14617" width="3.42578125" customWidth="1"/>
    <col min="14618" max="14618" width="4.42578125" customWidth="1"/>
    <col min="14621" max="14621" width="8.42578125" customWidth="1"/>
    <col min="14861" max="14861" width="11.7109375" customWidth="1"/>
    <col min="14862" max="14862" width="3.7109375" customWidth="1"/>
    <col min="14863" max="14863" width="3.140625" customWidth="1"/>
    <col min="14864" max="14864" width="3.42578125" customWidth="1"/>
    <col min="14865" max="14865" width="3" customWidth="1"/>
    <col min="14866" max="14866" width="2.85546875" customWidth="1"/>
    <col min="14867" max="14868" width="3.28515625" customWidth="1"/>
    <col min="14869" max="14869" width="4" customWidth="1"/>
    <col min="14870" max="14870" width="3.7109375" customWidth="1"/>
    <col min="14871" max="14871" width="3.42578125" customWidth="1"/>
    <col min="14872" max="14872" width="3.28515625" customWidth="1"/>
    <col min="14873" max="14873" width="3.42578125" customWidth="1"/>
    <col min="14874" max="14874" width="4.42578125" customWidth="1"/>
    <col min="14877" max="14877" width="8.42578125" customWidth="1"/>
    <col min="15117" max="15117" width="11.7109375" customWidth="1"/>
    <col min="15118" max="15118" width="3.7109375" customWidth="1"/>
    <col min="15119" max="15119" width="3.140625" customWidth="1"/>
    <col min="15120" max="15120" width="3.42578125" customWidth="1"/>
    <col min="15121" max="15121" width="3" customWidth="1"/>
    <col min="15122" max="15122" width="2.85546875" customWidth="1"/>
    <col min="15123" max="15124" width="3.28515625" customWidth="1"/>
    <col min="15125" max="15125" width="4" customWidth="1"/>
    <col min="15126" max="15126" width="3.7109375" customWidth="1"/>
    <col min="15127" max="15127" width="3.42578125" customWidth="1"/>
    <col min="15128" max="15128" width="3.28515625" customWidth="1"/>
    <col min="15129" max="15129" width="3.42578125" customWidth="1"/>
    <col min="15130" max="15130" width="4.42578125" customWidth="1"/>
    <col min="15133" max="15133" width="8.42578125" customWidth="1"/>
    <col min="15373" max="15373" width="11.7109375" customWidth="1"/>
    <col min="15374" max="15374" width="3.7109375" customWidth="1"/>
    <col min="15375" max="15375" width="3.140625" customWidth="1"/>
    <col min="15376" max="15376" width="3.42578125" customWidth="1"/>
    <col min="15377" max="15377" width="3" customWidth="1"/>
    <col min="15378" max="15378" width="2.85546875" customWidth="1"/>
    <col min="15379" max="15380" width="3.28515625" customWidth="1"/>
    <col min="15381" max="15381" width="4" customWidth="1"/>
    <col min="15382" max="15382" width="3.7109375" customWidth="1"/>
    <col min="15383" max="15383" width="3.42578125" customWidth="1"/>
    <col min="15384" max="15384" width="3.28515625" customWidth="1"/>
    <col min="15385" max="15385" width="3.42578125" customWidth="1"/>
    <col min="15386" max="15386" width="4.42578125" customWidth="1"/>
    <col min="15389" max="15389" width="8.42578125" customWidth="1"/>
    <col min="15629" max="15629" width="11.7109375" customWidth="1"/>
    <col min="15630" max="15630" width="3.7109375" customWidth="1"/>
    <col min="15631" max="15631" width="3.140625" customWidth="1"/>
    <col min="15632" max="15632" width="3.42578125" customWidth="1"/>
    <col min="15633" max="15633" width="3" customWidth="1"/>
    <col min="15634" max="15634" width="2.85546875" customWidth="1"/>
    <col min="15635" max="15636" width="3.28515625" customWidth="1"/>
    <col min="15637" max="15637" width="4" customWidth="1"/>
    <col min="15638" max="15638" width="3.7109375" customWidth="1"/>
    <col min="15639" max="15639" width="3.42578125" customWidth="1"/>
    <col min="15640" max="15640" width="3.28515625" customWidth="1"/>
    <col min="15641" max="15641" width="3.42578125" customWidth="1"/>
    <col min="15642" max="15642" width="4.42578125" customWidth="1"/>
    <col min="15645" max="15645" width="8.42578125" customWidth="1"/>
    <col min="15885" max="15885" width="11.7109375" customWidth="1"/>
    <col min="15886" max="15886" width="3.7109375" customWidth="1"/>
    <col min="15887" max="15887" width="3.140625" customWidth="1"/>
    <col min="15888" max="15888" width="3.42578125" customWidth="1"/>
    <col min="15889" max="15889" width="3" customWidth="1"/>
    <col min="15890" max="15890" width="2.85546875" customWidth="1"/>
    <col min="15891" max="15892" width="3.28515625" customWidth="1"/>
    <col min="15893" max="15893" width="4" customWidth="1"/>
    <col min="15894" max="15894" width="3.7109375" customWidth="1"/>
    <col min="15895" max="15895" width="3.42578125" customWidth="1"/>
    <col min="15896" max="15896" width="3.28515625" customWidth="1"/>
    <col min="15897" max="15897" width="3.42578125" customWidth="1"/>
    <col min="15898" max="15898" width="4.42578125" customWidth="1"/>
    <col min="15901" max="15901" width="8.42578125" customWidth="1"/>
    <col min="16141" max="16141" width="11.7109375" customWidth="1"/>
    <col min="16142" max="16142" width="3.7109375" customWidth="1"/>
    <col min="16143" max="16143" width="3.140625" customWidth="1"/>
    <col min="16144" max="16144" width="3.42578125" customWidth="1"/>
    <col min="16145" max="16145" width="3" customWidth="1"/>
    <col min="16146" max="16146" width="2.85546875" customWidth="1"/>
    <col min="16147" max="16148" width="3.28515625" customWidth="1"/>
    <col min="16149" max="16149" width="4" customWidth="1"/>
    <col min="16150" max="16150" width="3.7109375" customWidth="1"/>
    <col min="16151" max="16151" width="3.42578125" customWidth="1"/>
    <col min="16152" max="16152" width="3.28515625" customWidth="1"/>
    <col min="16153" max="16153" width="3.42578125" customWidth="1"/>
    <col min="16154" max="16154" width="4.42578125" customWidth="1"/>
    <col min="16157" max="16157" width="8.42578125" customWidth="1"/>
  </cols>
  <sheetData>
    <row r="2" spans="1:30" ht="15.75">
      <c r="A2" s="250" t="s">
        <v>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</row>
    <row r="4" spans="1:30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</row>
    <row r="5" spans="1:30">
      <c r="A5" s="6" t="s">
        <v>253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01"/>
      <c r="AA5" s="101"/>
      <c r="AB5" s="101"/>
      <c r="AC5" s="101"/>
      <c r="AD5" s="101"/>
    </row>
    <row r="6" spans="1:30">
      <c r="A6" s="236" t="s">
        <v>361</v>
      </c>
      <c r="B6" s="236" t="s">
        <v>370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72">
      <c r="A7" s="10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0">
      <c r="A8" s="146" t="s">
        <v>9</v>
      </c>
      <c r="B8" s="120"/>
      <c r="C8" s="120"/>
      <c r="D8" s="120"/>
      <c r="E8" s="120"/>
      <c r="F8" s="120"/>
      <c r="G8" s="120"/>
      <c r="H8" s="120"/>
      <c r="I8" s="120"/>
      <c r="J8" s="120">
        <v>1</v>
      </c>
      <c r="K8" s="120"/>
      <c r="L8" s="120"/>
      <c r="M8" s="120"/>
      <c r="N8" s="120">
        <v>1</v>
      </c>
      <c r="O8" s="120"/>
      <c r="P8" s="120"/>
      <c r="Q8" s="120"/>
      <c r="R8" s="120">
        <v>17</v>
      </c>
      <c r="S8" s="120"/>
      <c r="T8" s="120">
        <v>29</v>
      </c>
      <c r="U8" s="120"/>
      <c r="V8" s="120"/>
      <c r="W8" s="120"/>
      <c r="X8" s="120"/>
      <c r="Y8" s="120"/>
      <c r="Z8" s="147">
        <f>SUM(B8:X8)</f>
        <v>48</v>
      </c>
      <c r="AA8" s="164">
        <f>+Z8/Z52</f>
        <v>0.22857142857142856</v>
      </c>
      <c r="AB8" s="164"/>
      <c r="AC8" s="146"/>
      <c r="AD8" s="14"/>
    </row>
    <row r="9" spans="1:30">
      <c r="A9" s="146" t="s">
        <v>10</v>
      </c>
      <c r="B9" s="120">
        <v>2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>
        <v>4</v>
      </c>
      <c r="Q9" s="120"/>
      <c r="R9" s="120"/>
      <c r="S9" s="120"/>
      <c r="T9" s="120">
        <v>6</v>
      </c>
      <c r="U9" s="120"/>
      <c r="V9" s="120"/>
      <c r="W9" s="120"/>
      <c r="X9" s="120"/>
      <c r="Y9" s="120"/>
      <c r="Z9" s="147">
        <f t="shared" ref="Z9:Z51" si="0">SUM(B9:X9)</f>
        <v>12</v>
      </c>
      <c r="AA9" s="164">
        <f>Z9/$Z$52</f>
        <v>5.7142857142857141E-2</v>
      </c>
      <c r="AB9" s="164" t="e">
        <f t="shared" ref="AB9:AB51" si="1">+Z9/$AE$9</f>
        <v>#DIV/0!</v>
      </c>
      <c r="AC9" s="88"/>
      <c r="AD9" s="14"/>
    </row>
    <row r="10" spans="1:30">
      <c r="A10" s="146" t="s">
        <v>11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>
        <v>5</v>
      </c>
      <c r="S10" s="120"/>
      <c r="T10" s="120">
        <v>2</v>
      </c>
      <c r="U10" s="120"/>
      <c r="V10" s="120"/>
      <c r="W10" s="120"/>
      <c r="X10" s="120"/>
      <c r="Y10" s="120"/>
      <c r="Z10" s="147">
        <f t="shared" si="0"/>
        <v>7</v>
      </c>
      <c r="AA10" s="164">
        <f t="shared" ref="AA10:AA51" si="2">Z10/$Z$52</f>
        <v>3.3333333333333333E-2</v>
      </c>
      <c r="AB10" s="164" t="e">
        <f t="shared" si="1"/>
        <v>#DIV/0!</v>
      </c>
      <c r="AC10" s="88"/>
      <c r="AD10" s="14"/>
    </row>
    <row r="11" spans="1:30">
      <c r="A11" s="146" t="s">
        <v>12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>
        <v>9</v>
      </c>
      <c r="S11" s="120"/>
      <c r="T11" s="120"/>
      <c r="U11" s="120"/>
      <c r="V11" s="120"/>
      <c r="W11" s="120"/>
      <c r="X11" s="120"/>
      <c r="Y11" s="120"/>
      <c r="Z11" s="147">
        <f t="shared" si="0"/>
        <v>9</v>
      </c>
      <c r="AA11" s="164">
        <f t="shared" si="2"/>
        <v>4.2857142857142858E-2</v>
      </c>
      <c r="AB11" s="164" t="e">
        <f t="shared" si="1"/>
        <v>#DIV/0!</v>
      </c>
      <c r="AC11" s="146"/>
      <c r="AD11" s="14"/>
    </row>
    <row r="12" spans="1:30">
      <c r="A12" s="146" t="s">
        <v>104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47">
        <f t="shared" si="0"/>
        <v>0</v>
      </c>
      <c r="AA12" s="164">
        <f t="shared" si="2"/>
        <v>0</v>
      </c>
      <c r="AB12" s="164" t="e">
        <f t="shared" si="1"/>
        <v>#DIV/0!</v>
      </c>
      <c r="AC12" s="88"/>
      <c r="AD12" s="14"/>
    </row>
    <row r="13" spans="1:30">
      <c r="A13" s="146" t="s">
        <v>15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47">
        <f t="shared" si="0"/>
        <v>0</v>
      </c>
      <c r="AA13" s="164">
        <f t="shared" si="2"/>
        <v>0</v>
      </c>
      <c r="AB13" s="164" t="e">
        <f t="shared" si="1"/>
        <v>#DIV/0!</v>
      </c>
      <c r="AC13" s="88"/>
      <c r="AD13" s="14"/>
    </row>
    <row r="14" spans="1:30">
      <c r="A14" s="146" t="s">
        <v>16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47">
        <f t="shared" si="0"/>
        <v>0</v>
      </c>
      <c r="AA14" s="164">
        <f t="shared" si="2"/>
        <v>0</v>
      </c>
      <c r="AB14" s="164" t="e">
        <f t="shared" si="1"/>
        <v>#DIV/0!</v>
      </c>
      <c r="AC14" s="88"/>
      <c r="AD14" s="14"/>
    </row>
    <row r="15" spans="1:30">
      <c r="A15" s="146" t="s">
        <v>17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>
        <v>8</v>
      </c>
      <c r="S15" s="120"/>
      <c r="T15" s="120"/>
      <c r="U15" s="120"/>
      <c r="V15" s="120"/>
      <c r="W15" s="120"/>
      <c r="X15" s="120"/>
      <c r="Y15" s="120"/>
      <c r="Z15" s="147">
        <f t="shared" si="0"/>
        <v>8</v>
      </c>
      <c r="AA15" s="164">
        <f t="shared" si="2"/>
        <v>3.8095238095238099E-2</v>
      </c>
      <c r="AB15" s="164" t="e">
        <f t="shared" si="1"/>
        <v>#DIV/0!</v>
      </c>
      <c r="AC15" s="88"/>
      <c r="AD15" s="14"/>
    </row>
    <row r="16" spans="1:30">
      <c r="A16" s="146" t="s">
        <v>18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47">
        <f t="shared" si="0"/>
        <v>0</v>
      </c>
      <c r="AA16" s="164">
        <f t="shared" si="2"/>
        <v>0</v>
      </c>
      <c r="AB16" s="164" t="e">
        <f t="shared" si="1"/>
        <v>#DIV/0!</v>
      </c>
      <c r="AC16" s="88"/>
      <c r="AD16" s="14"/>
    </row>
    <row r="17" spans="1:30">
      <c r="A17" s="146" t="s">
        <v>107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47">
        <f t="shared" si="0"/>
        <v>0</v>
      </c>
      <c r="AA17" s="164">
        <f t="shared" si="2"/>
        <v>0</v>
      </c>
      <c r="AB17" s="164" t="e">
        <f t="shared" si="1"/>
        <v>#DIV/0!</v>
      </c>
      <c r="AC17" s="88"/>
      <c r="AD17" s="14"/>
    </row>
    <row r="18" spans="1:30">
      <c r="A18" s="146" t="s">
        <v>20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>
        <v>3</v>
      </c>
      <c r="S18" s="120"/>
      <c r="T18" s="120">
        <v>3</v>
      </c>
      <c r="U18" s="120"/>
      <c r="V18" s="120"/>
      <c r="W18" s="120"/>
      <c r="X18" s="120"/>
      <c r="Y18" s="120"/>
      <c r="Z18" s="147">
        <f t="shared" si="0"/>
        <v>6</v>
      </c>
      <c r="AA18" s="164">
        <f t="shared" si="2"/>
        <v>2.8571428571428571E-2</v>
      </c>
      <c r="AB18" s="164" t="e">
        <f t="shared" si="1"/>
        <v>#DIV/0!</v>
      </c>
      <c r="AC18" s="88"/>
      <c r="AD18" s="14"/>
    </row>
    <row r="19" spans="1:30">
      <c r="A19" s="146" t="s">
        <v>29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>
        <v>7</v>
      </c>
      <c r="U19" s="120"/>
      <c r="V19" s="120"/>
      <c r="W19" s="120"/>
      <c r="X19" s="120"/>
      <c r="Y19" s="120"/>
      <c r="Z19" s="147">
        <f t="shared" si="0"/>
        <v>7</v>
      </c>
      <c r="AA19" s="164">
        <f t="shared" si="2"/>
        <v>3.3333333333333333E-2</v>
      </c>
      <c r="AB19" s="164" t="e">
        <f t="shared" si="1"/>
        <v>#DIV/0!</v>
      </c>
      <c r="AC19" s="88"/>
      <c r="AD19" s="14"/>
    </row>
    <row r="20" spans="1:30">
      <c r="A20" s="146" t="s">
        <v>30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47">
        <f t="shared" si="0"/>
        <v>0</v>
      </c>
      <c r="AA20" s="164">
        <f t="shared" si="2"/>
        <v>0</v>
      </c>
      <c r="AB20" s="164" t="e">
        <f t="shared" si="1"/>
        <v>#DIV/0!</v>
      </c>
      <c r="AC20" s="88"/>
      <c r="AD20" s="14"/>
    </row>
    <row r="21" spans="1:30">
      <c r="A21" s="146" t="s">
        <v>32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>
        <v>2</v>
      </c>
      <c r="U21" s="120"/>
      <c r="V21" s="120"/>
      <c r="W21" s="120"/>
      <c r="X21" s="120"/>
      <c r="Y21" s="120"/>
      <c r="Z21" s="147">
        <f t="shared" si="0"/>
        <v>2</v>
      </c>
      <c r="AA21" s="164">
        <f t="shared" si="2"/>
        <v>9.5238095238095247E-3</v>
      </c>
      <c r="AB21" s="164" t="e">
        <f t="shared" si="1"/>
        <v>#DIV/0!</v>
      </c>
      <c r="AC21" s="88"/>
      <c r="AD21" s="14"/>
    </row>
    <row r="22" spans="1:30">
      <c r="A22" s="146" t="s">
        <v>35</v>
      </c>
      <c r="B22" s="120">
        <v>3</v>
      </c>
      <c r="C22" s="120"/>
      <c r="D22" s="120"/>
      <c r="E22" s="120"/>
      <c r="F22" s="120"/>
      <c r="G22" s="120"/>
      <c r="H22" s="120"/>
      <c r="I22" s="120"/>
      <c r="J22" s="120">
        <v>12</v>
      </c>
      <c r="K22" s="120"/>
      <c r="L22" s="120"/>
      <c r="M22" s="120"/>
      <c r="N22" s="120">
        <v>21</v>
      </c>
      <c r="O22" s="120"/>
      <c r="P22" s="120"/>
      <c r="Q22" s="120"/>
      <c r="R22" s="120">
        <v>21</v>
      </c>
      <c r="S22" s="120"/>
      <c r="T22" s="120">
        <v>28</v>
      </c>
      <c r="U22" s="120"/>
      <c r="V22" s="120"/>
      <c r="W22" s="120"/>
      <c r="X22" s="120"/>
      <c r="Y22" s="120"/>
      <c r="Z22" s="147">
        <f t="shared" si="0"/>
        <v>85</v>
      </c>
      <c r="AA22" s="164">
        <f t="shared" si="2"/>
        <v>0.40476190476190477</v>
      </c>
      <c r="AB22" s="164" t="e">
        <f t="shared" si="1"/>
        <v>#DIV/0!</v>
      </c>
      <c r="AC22" s="88"/>
      <c r="AD22" s="14"/>
    </row>
    <row r="23" spans="1:30">
      <c r="A23" s="146" t="s">
        <v>37</v>
      </c>
      <c r="B23" s="120"/>
      <c r="C23" s="120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7">
        <f t="shared" si="0"/>
        <v>0</v>
      </c>
      <c r="AA23" s="164">
        <f t="shared" si="2"/>
        <v>0</v>
      </c>
      <c r="AB23" s="164" t="e">
        <f t="shared" si="1"/>
        <v>#DIV/0!</v>
      </c>
      <c r="AC23" s="88"/>
      <c r="AD23" s="14"/>
    </row>
    <row r="24" spans="1:30">
      <c r="A24" s="146" t="s">
        <v>39</v>
      </c>
      <c r="B24" s="120">
        <v>4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7">
        <f t="shared" si="0"/>
        <v>4</v>
      </c>
      <c r="AA24" s="164">
        <f t="shared" si="2"/>
        <v>1.9047619047619049E-2</v>
      </c>
      <c r="AB24" s="164" t="e">
        <f t="shared" si="1"/>
        <v>#DIV/0!</v>
      </c>
      <c r="AC24" s="88"/>
      <c r="AD24" s="14"/>
    </row>
    <row r="25" spans="1:30">
      <c r="A25" s="146" t="s">
        <v>40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47">
        <f t="shared" si="0"/>
        <v>0</v>
      </c>
      <c r="AA25" s="164">
        <f t="shared" si="2"/>
        <v>0</v>
      </c>
      <c r="AB25" s="164" t="e">
        <f t="shared" si="1"/>
        <v>#DIV/0!</v>
      </c>
      <c r="AC25" s="88"/>
      <c r="AD25" s="14"/>
    </row>
    <row r="26" spans="1:30">
      <c r="A26" s="146" t="s">
        <v>41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47">
        <f t="shared" si="0"/>
        <v>0</v>
      </c>
      <c r="AA26" s="164">
        <f t="shared" si="2"/>
        <v>0</v>
      </c>
      <c r="AB26" s="164" t="e">
        <f t="shared" si="1"/>
        <v>#DIV/0!</v>
      </c>
      <c r="AC26" s="88"/>
      <c r="AD26" s="14"/>
    </row>
    <row r="27" spans="1:30">
      <c r="A27" s="146" t="s">
        <v>112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47">
        <f t="shared" si="0"/>
        <v>0</v>
      </c>
      <c r="AA27" s="164">
        <f t="shared" si="2"/>
        <v>0</v>
      </c>
      <c r="AB27" s="164" t="e">
        <f t="shared" si="1"/>
        <v>#DIV/0!</v>
      </c>
      <c r="AC27" s="88"/>
      <c r="AD27" s="14"/>
    </row>
    <row r="28" spans="1:30">
      <c r="A28" s="146" t="s">
        <v>44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47">
        <f t="shared" si="0"/>
        <v>0</v>
      </c>
      <c r="AA28" s="164">
        <f t="shared" si="2"/>
        <v>0</v>
      </c>
      <c r="AB28" s="164" t="e">
        <f t="shared" si="1"/>
        <v>#DIV/0!</v>
      </c>
      <c r="AC28" s="88"/>
      <c r="AD28" s="14"/>
    </row>
    <row r="29" spans="1:30">
      <c r="A29" s="146" t="s">
        <v>45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>
        <v>4</v>
      </c>
      <c r="U29" s="120"/>
      <c r="V29" s="120"/>
      <c r="W29" s="120"/>
      <c r="X29" s="120"/>
      <c r="Y29" s="120"/>
      <c r="Z29" s="147">
        <f t="shared" si="0"/>
        <v>4</v>
      </c>
      <c r="AA29" s="164">
        <f t="shared" si="2"/>
        <v>1.9047619047619049E-2</v>
      </c>
      <c r="AB29" s="164" t="e">
        <f t="shared" si="1"/>
        <v>#DIV/0!</v>
      </c>
      <c r="AC29" s="88"/>
      <c r="AD29" s="14"/>
    </row>
    <row r="30" spans="1:30">
      <c r="A30" s="146" t="s">
        <v>46</v>
      </c>
      <c r="B30" s="120"/>
      <c r="C30" s="120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>
        <v>2</v>
      </c>
      <c r="U30" s="146"/>
      <c r="V30" s="146"/>
      <c r="W30" s="146"/>
      <c r="X30" s="146"/>
      <c r="Y30" s="146"/>
      <c r="Z30" s="147">
        <f t="shared" si="0"/>
        <v>2</v>
      </c>
      <c r="AA30" s="164">
        <f t="shared" si="2"/>
        <v>9.5238095238095247E-3</v>
      </c>
      <c r="AB30" s="164" t="e">
        <f t="shared" si="1"/>
        <v>#DIV/0!</v>
      </c>
      <c r="AC30" s="88"/>
      <c r="AD30" s="14"/>
    </row>
    <row r="31" spans="1:30">
      <c r="A31" s="146" t="s">
        <v>48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47">
        <f t="shared" si="0"/>
        <v>0</v>
      </c>
      <c r="AA31" s="164">
        <f t="shared" si="2"/>
        <v>0</v>
      </c>
      <c r="AB31" s="164" t="e">
        <f t="shared" si="1"/>
        <v>#DIV/0!</v>
      </c>
      <c r="AC31" s="88"/>
      <c r="AD31" s="14"/>
    </row>
    <row r="32" spans="1:30">
      <c r="A32" s="146" t="s">
        <v>114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47">
        <f t="shared" si="0"/>
        <v>0</v>
      </c>
      <c r="AA32" s="164">
        <f t="shared" si="2"/>
        <v>0</v>
      </c>
      <c r="AB32" s="164" t="e">
        <f t="shared" si="1"/>
        <v>#DIV/0!</v>
      </c>
      <c r="AC32" s="88"/>
      <c r="AD32" s="14"/>
    </row>
    <row r="33" spans="1:30">
      <c r="A33" s="146" t="s">
        <v>58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47">
        <f t="shared" si="0"/>
        <v>0</v>
      </c>
      <c r="AA33" s="164">
        <f t="shared" si="2"/>
        <v>0</v>
      </c>
      <c r="AB33" s="164" t="e">
        <f t="shared" si="1"/>
        <v>#DIV/0!</v>
      </c>
      <c r="AC33" s="88"/>
      <c r="AD33" s="14"/>
    </row>
    <row r="34" spans="1:30">
      <c r="A34" s="146" t="s">
        <v>60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47">
        <f t="shared" si="0"/>
        <v>0</v>
      </c>
      <c r="AA34" s="164">
        <f t="shared" si="2"/>
        <v>0</v>
      </c>
      <c r="AB34" s="164" t="e">
        <f t="shared" si="1"/>
        <v>#DIV/0!</v>
      </c>
      <c r="AC34" s="88"/>
      <c r="AD34" s="14"/>
    </row>
    <row r="35" spans="1:30">
      <c r="A35" s="146" t="s">
        <v>62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47">
        <f t="shared" si="0"/>
        <v>0</v>
      </c>
      <c r="AA35" s="164">
        <f t="shared" si="2"/>
        <v>0</v>
      </c>
      <c r="AB35" s="164" t="e">
        <f t="shared" si="1"/>
        <v>#DIV/0!</v>
      </c>
      <c r="AC35" s="88"/>
      <c r="AD35" s="14"/>
    </row>
    <row r="36" spans="1:30">
      <c r="A36" s="146" t="s">
        <v>61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47">
        <f t="shared" si="0"/>
        <v>0</v>
      </c>
      <c r="AA36" s="164">
        <f t="shared" si="2"/>
        <v>0</v>
      </c>
      <c r="AB36" s="164" t="e">
        <f t="shared" si="1"/>
        <v>#DIV/0!</v>
      </c>
      <c r="AC36" s="88"/>
      <c r="AD36" s="14"/>
    </row>
    <row r="37" spans="1:30">
      <c r="A37" s="146" t="s">
        <v>63</v>
      </c>
      <c r="B37" s="120"/>
      <c r="C37" s="120"/>
      <c r="D37" s="120"/>
      <c r="E37" s="120"/>
      <c r="F37" s="120"/>
      <c r="G37" s="120"/>
      <c r="H37" s="120"/>
      <c r="I37" s="120"/>
      <c r="J37" s="120">
        <v>2</v>
      </c>
      <c r="K37" s="120"/>
      <c r="L37" s="120"/>
      <c r="M37" s="120"/>
      <c r="N37" s="120"/>
      <c r="O37" s="120"/>
      <c r="P37" s="120"/>
      <c r="Q37" s="120"/>
      <c r="R37" s="120">
        <v>4</v>
      </c>
      <c r="S37" s="120"/>
      <c r="T37" s="120"/>
      <c r="U37" s="120"/>
      <c r="V37" s="120"/>
      <c r="W37" s="120"/>
      <c r="X37" s="120"/>
      <c r="Y37" s="120"/>
      <c r="Z37" s="147">
        <f t="shared" si="0"/>
        <v>6</v>
      </c>
      <c r="AA37" s="164">
        <f t="shared" si="2"/>
        <v>2.8571428571428571E-2</v>
      </c>
      <c r="AB37" s="164" t="e">
        <f t="shared" si="1"/>
        <v>#DIV/0!</v>
      </c>
      <c r="AC37" s="88"/>
      <c r="AD37" s="14"/>
    </row>
    <row r="38" spans="1:30">
      <c r="A38" s="146" t="s">
        <v>68</v>
      </c>
      <c r="B38" s="120"/>
      <c r="C38" s="120"/>
      <c r="D38" s="146"/>
      <c r="E38" s="146"/>
      <c r="F38" s="146"/>
      <c r="G38" s="146"/>
      <c r="H38" s="146"/>
      <c r="I38" s="146"/>
      <c r="J38" s="120"/>
      <c r="K38" s="120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7">
        <f t="shared" si="0"/>
        <v>0</v>
      </c>
      <c r="AA38" s="164">
        <f t="shared" si="2"/>
        <v>0</v>
      </c>
      <c r="AB38" s="164" t="e">
        <f t="shared" si="1"/>
        <v>#DIV/0!</v>
      </c>
      <c r="AC38" s="88"/>
      <c r="AD38" s="14"/>
    </row>
    <row r="39" spans="1:30">
      <c r="A39" s="146" t="s">
        <v>119</v>
      </c>
      <c r="B39" s="120"/>
      <c r="C39" s="120"/>
      <c r="D39" s="146"/>
      <c r="E39" s="146"/>
      <c r="F39" s="146"/>
      <c r="G39" s="146"/>
      <c r="H39" s="120"/>
      <c r="I39" s="120"/>
      <c r="J39" s="146"/>
      <c r="K39" s="146"/>
      <c r="L39" s="146"/>
      <c r="M39" s="146"/>
      <c r="N39" s="120"/>
      <c r="O39" s="120"/>
      <c r="P39" s="146"/>
      <c r="Q39" s="146"/>
      <c r="R39" s="146"/>
      <c r="S39" s="146"/>
      <c r="T39" s="120"/>
      <c r="U39" s="120"/>
      <c r="V39" s="146"/>
      <c r="W39" s="146"/>
      <c r="X39" s="146"/>
      <c r="Y39" s="146"/>
      <c r="Z39" s="147">
        <f t="shared" si="0"/>
        <v>0</v>
      </c>
      <c r="AA39" s="164">
        <f t="shared" si="2"/>
        <v>0</v>
      </c>
      <c r="AB39" s="164" t="e">
        <f t="shared" si="1"/>
        <v>#DIV/0!</v>
      </c>
      <c r="AC39" s="88"/>
      <c r="AD39" s="14"/>
    </row>
    <row r="40" spans="1:30">
      <c r="A40" s="146" t="s">
        <v>69</v>
      </c>
      <c r="B40" s="120"/>
      <c r="C40" s="120"/>
      <c r="D40" s="146"/>
      <c r="E40" s="146"/>
      <c r="F40" s="146"/>
      <c r="G40" s="146"/>
      <c r="H40" s="120"/>
      <c r="I40" s="120"/>
      <c r="J40" s="146"/>
      <c r="K40" s="146"/>
      <c r="L40" s="146"/>
      <c r="M40" s="146"/>
      <c r="N40" s="120"/>
      <c r="O40" s="120"/>
      <c r="P40" s="146"/>
      <c r="Q40" s="146"/>
      <c r="R40" s="146"/>
      <c r="S40" s="146"/>
      <c r="T40" s="120"/>
      <c r="U40" s="120"/>
      <c r="V40" s="146"/>
      <c r="W40" s="146"/>
      <c r="X40" s="146"/>
      <c r="Y40" s="146"/>
      <c r="Z40" s="147">
        <f t="shared" si="0"/>
        <v>0</v>
      </c>
      <c r="AA40" s="164">
        <f t="shared" si="2"/>
        <v>0</v>
      </c>
      <c r="AB40" s="164" t="e">
        <f t="shared" si="1"/>
        <v>#DIV/0!</v>
      </c>
      <c r="AC40" s="88"/>
      <c r="AD40" s="14"/>
    </row>
    <row r="41" spans="1:30">
      <c r="A41" s="146" t="s">
        <v>71</v>
      </c>
      <c r="B41" s="120"/>
      <c r="C41" s="120"/>
      <c r="D41" s="146"/>
      <c r="E41" s="146"/>
      <c r="F41" s="146"/>
      <c r="G41" s="146"/>
      <c r="H41" s="120"/>
      <c r="I41" s="120"/>
      <c r="J41" s="146"/>
      <c r="K41" s="146"/>
      <c r="L41" s="146"/>
      <c r="M41" s="146"/>
      <c r="N41" s="120"/>
      <c r="O41" s="120"/>
      <c r="P41" s="146"/>
      <c r="Q41" s="146"/>
      <c r="R41" s="146"/>
      <c r="S41" s="146"/>
      <c r="T41" s="120">
        <v>2</v>
      </c>
      <c r="U41" s="120"/>
      <c r="V41" s="146"/>
      <c r="W41" s="146"/>
      <c r="X41" s="146"/>
      <c r="Y41" s="146"/>
      <c r="Z41" s="147">
        <f t="shared" si="0"/>
        <v>2</v>
      </c>
      <c r="AA41" s="164">
        <f t="shared" si="2"/>
        <v>9.5238095238095247E-3</v>
      </c>
      <c r="AB41" s="164" t="e">
        <f t="shared" si="1"/>
        <v>#DIV/0!</v>
      </c>
      <c r="AC41" s="88"/>
      <c r="AD41" s="14"/>
    </row>
    <row r="42" spans="1:30">
      <c r="A42" s="146" t="s">
        <v>120</v>
      </c>
      <c r="B42" s="120"/>
      <c r="C42" s="120"/>
      <c r="D42" s="146"/>
      <c r="E42" s="146"/>
      <c r="F42" s="146"/>
      <c r="G42" s="146"/>
      <c r="H42" s="120"/>
      <c r="I42" s="120"/>
      <c r="J42" s="146"/>
      <c r="K42" s="146"/>
      <c r="L42" s="146"/>
      <c r="M42" s="146"/>
      <c r="N42" s="120"/>
      <c r="O42" s="120"/>
      <c r="P42" s="146"/>
      <c r="Q42" s="146"/>
      <c r="R42" s="146"/>
      <c r="S42" s="146"/>
      <c r="T42" s="120"/>
      <c r="U42" s="120"/>
      <c r="V42" s="146"/>
      <c r="W42" s="146"/>
      <c r="X42" s="146"/>
      <c r="Y42" s="146"/>
      <c r="Z42" s="147">
        <f t="shared" si="0"/>
        <v>0</v>
      </c>
      <c r="AA42" s="164">
        <f t="shared" si="2"/>
        <v>0</v>
      </c>
      <c r="AB42" s="164" t="e">
        <f t="shared" si="1"/>
        <v>#DIV/0!</v>
      </c>
      <c r="AC42" s="88"/>
      <c r="AD42" s="14"/>
    </row>
    <row r="43" spans="1:30">
      <c r="A43" s="146" t="s">
        <v>75</v>
      </c>
      <c r="B43" s="120"/>
      <c r="C43" s="120"/>
      <c r="D43" s="146"/>
      <c r="E43" s="146"/>
      <c r="F43" s="146"/>
      <c r="G43" s="146"/>
      <c r="H43" s="120"/>
      <c r="I43" s="120"/>
      <c r="J43" s="146"/>
      <c r="K43" s="146"/>
      <c r="L43" s="146"/>
      <c r="M43" s="146"/>
      <c r="N43" s="120"/>
      <c r="O43" s="120"/>
      <c r="P43" s="146"/>
      <c r="Q43" s="146"/>
      <c r="R43" s="146"/>
      <c r="S43" s="146"/>
      <c r="T43" s="120"/>
      <c r="U43" s="120"/>
      <c r="V43" s="146"/>
      <c r="W43" s="146"/>
      <c r="X43" s="146"/>
      <c r="Y43" s="146"/>
      <c r="Z43" s="147">
        <f t="shared" si="0"/>
        <v>0</v>
      </c>
      <c r="AA43" s="164">
        <f t="shared" si="2"/>
        <v>0</v>
      </c>
      <c r="AB43" s="164" t="e">
        <f t="shared" si="1"/>
        <v>#DIV/0!</v>
      </c>
      <c r="AC43" s="88"/>
      <c r="AD43" s="14"/>
    </row>
    <row r="44" spans="1:30">
      <c r="A44" s="146" t="s">
        <v>78</v>
      </c>
      <c r="B44" s="120"/>
      <c r="C44" s="120"/>
      <c r="D44" s="146"/>
      <c r="E44" s="146"/>
      <c r="F44" s="146"/>
      <c r="G44" s="146"/>
      <c r="H44" s="120"/>
      <c r="I44" s="120"/>
      <c r="J44" s="146"/>
      <c r="K44" s="146"/>
      <c r="L44" s="146"/>
      <c r="M44" s="146"/>
      <c r="N44" s="120"/>
      <c r="O44" s="120"/>
      <c r="P44" s="146"/>
      <c r="Q44" s="146"/>
      <c r="R44" s="146"/>
      <c r="S44" s="146"/>
      <c r="T44" s="120"/>
      <c r="U44" s="120"/>
      <c r="V44" s="146"/>
      <c r="W44" s="146"/>
      <c r="X44" s="146"/>
      <c r="Y44" s="146"/>
      <c r="Z44" s="147">
        <f t="shared" si="0"/>
        <v>0</v>
      </c>
      <c r="AA44" s="164">
        <f t="shared" si="2"/>
        <v>0</v>
      </c>
      <c r="AB44" s="164" t="e">
        <f t="shared" si="1"/>
        <v>#DIV/0!</v>
      </c>
      <c r="AC44" s="88"/>
      <c r="AD44" s="14"/>
    </row>
    <row r="45" spans="1:30">
      <c r="A45" s="146" t="s">
        <v>79</v>
      </c>
      <c r="B45" s="120"/>
      <c r="C45" s="120"/>
      <c r="D45" s="146"/>
      <c r="E45" s="146"/>
      <c r="F45" s="146"/>
      <c r="G45" s="146"/>
      <c r="H45" s="120"/>
      <c r="I45" s="120"/>
      <c r="J45" s="146"/>
      <c r="K45" s="146"/>
      <c r="L45" s="146"/>
      <c r="M45" s="146"/>
      <c r="N45" s="120"/>
      <c r="O45" s="120"/>
      <c r="P45" s="146"/>
      <c r="Q45" s="146"/>
      <c r="R45" s="146">
        <v>3</v>
      </c>
      <c r="S45" s="146"/>
      <c r="T45" s="120"/>
      <c r="U45" s="120"/>
      <c r="V45" s="146"/>
      <c r="W45" s="146"/>
      <c r="X45" s="146"/>
      <c r="Y45" s="146"/>
      <c r="Z45" s="147">
        <f t="shared" si="0"/>
        <v>3</v>
      </c>
      <c r="AA45" s="164">
        <f t="shared" si="2"/>
        <v>1.4285714285714285E-2</v>
      </c>
      <c r="AB45" s="164" t="e">
        <f t="shared" si="1"/>
        <v>#DIV/0!</v>
      </c>
      <c r="AC45" s="88"/>
      <c r="AD45" s="14"/>
    </row>
    <row r="46" spans="1:30">
      <c r="A46" s="146" t="s">
        <v>124</v>
      </c>
      <c r="B46" s="120"/>
      <c r="C46" s="120"/>
      <c r="D46" s="146"/>
      <c r="E46" s="146"/>
      <c r="F46" s="146"/>
      <c r="G46" s="146"/>
      <c r="H46" s="120"/>
      <c r="I46" s="120"/>
      <c r="J46" s="146"/>
      <c r="K46" s="146"/>
      <c r="L46" s="146"/>
      <c r="M46" s="146"/>
      <c r="N46" s="120"/>
      <c r="O46" s="120"/>
      <c r="P46" s="146"/>
      <c r="Q46" s="146"/>
      <c r="R46" s="146">
        <v>3</v>
      </c>
      <c r="S46" s="146"/>
      <c r="T46" s="120"/>
      <c r="U46" s="120"/>
      <c r="V46" s="146"/>
      <c r="W46" s="146"/>
      <c r="X46" s="146"/>
      <c r="Y46" s="146"/>
      <c r="Z46" s="147">
        <f t="shared" si="0"/>
        <v>3</v>
      </c>
      <c r="AA46" s="164">
        <f t="shared" si="2"/>
        <v>1.4285714285714285E-2</v>
      </c>
      <c r="AB46" s="164" t="e">
        <f t="shared" si="1"/>
        <v>#DIV/0!</v>
      </c>
      <c r="AC46" s="88"/>
      <c r="AD46" s="14"/>
    </row>
    <row r="47" spans="1:30">
      <c r="A47" s="146" t="s">
        <v>122</v>
      </c>
      <c r="B47" s="120"/>
      <c r="C47" s="120"/>
      <c r="D47" s="146"/>
      <c r="E47" s="146"/>
      <c r="F47" s="146"/>
      <c r="G47" s="146"/>
      <c r="H47" s="120"/>
      <c r="I47" s="120"/>
      <c r="J47" s="146"/>
      <c r="K47" s="146"/>
      <c r="L47" s="146"/>
      <c r="M47" s="146"/>
      <c r="N47" s="120"/>
      <c r="O47" s="120"/>
      <c r="P47" s="146"/>
      <c r="Q47" s="146"/>
      <c r="R47" s="146"/>
      <c r="S47" s="146"/>
      <c r="T47" s="120"/>
      <c r="U47" s="120"/>
      <c r="V47" s="146"/>
      <c r="W47" s="146"/>
      <c r="X47" s="146"/>
      <c r="Y47" s="146"/>
      <c r="Z47" s="147">
        <f t="shared" si="0"/>
        <v>0</v>
      </c>
      <c r="AA47" s="164">
        <f t="shared" si="2"/>
        <v>0</v>
      </c>
      <c r="AB47" s="164" t="e">
        <f t="shared" si="1"/>
        <v>#DIV/0!</v>
      </c>
      <c r="AC47" s="88"/>
      <c r="AD47" s="14"/>
    </row>
    <row r="48" spans="1:30">
      <c r="A48" s="146" t="s">
        <v>126</v>
      </c>
      <c r="B48" s="120"/>
      <c r="C48" s="120"/>
      <c r="D48" s="146"/>
      <c r="E48" s="146"/>
      <c r="F48" s="146"/>
      <c r="G48" s="146"/>
      <c r="H48" s="120"/>
      <c r="I48" s="120"/>
      <c r="J48" s="146">
        <v>2</v>
      </c>
      <c r="K48" s="146"/>
      <c r="L48" s="146"/>
      <c r="M48" s="146"/>
      <c r="N48" s="120"/>
      <c r="O48" s="120"/>
      <c r="P48" s="146"/>
      <c r="Q48" s="146"/>
      <c r="R48" s="146"/>
      <c r="S48" s="146"/>
      <c r="T48" s="120"/>
      <c r="U48" s="120"/>
      <c r="V48" s="146"/>
      <c r="W48" s="146"/>
      <c r="X48" s="146"/>
      <c r="Y48" s="146"/>
      <c r="Z48" s="147">
        <f t="shared" si="0"/>
        <v>2</v>
      </c>
      <c r="AA48" s="164">
        <f t="shared" si="2"/>
        <v>9.5238095238095247E-3</v>
      </c>
      <c r="AB48" s="164" t="e">
        <f t="shared" si="1"/>
        <v>#DIV/0!</v>
      </c>
      <c r="AC48" s="88"/>
      <c r="AD48" s="14"/>
    </row>
    <row r="49" spans="1:30">
      <c r="A49" s="146" t="s">
        <v>270</v>
      </c>
      <c r="B49" s="120"/>
      <c r="C49" s="120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20"/>
      <c r="O49" s="120"/>
      <c r="P49" s="146"/>
      <c r="Q49" s="146"/>
      <c r="R49" s="146"/>
      <c r="S49" s="146"/>
      <c r="T49" s="120"/>
      <c r="U49" s="120"/>
      <c r="V49" s="146"/>
      <c r="W49" s="146"/>
      <c r="X49" s="146"/>
      <c r="Y49" s="146"/>
      <c r="Z49" s="147">
        <f t="shared" si="0"/>
        <v>0</v>
      </c>
      <c r="AA49" s="164">
        <f t="shared" si="2"/>
        <v>0</v>
      </c>
      <c r="AB49" s="164" t="e">
        <f t="shared" si="1"/>
        <v>#DIV/0!</v>
      </c>
      <c r="AC49" s="88"/>
      <c r="AD49" s="14"/>
    </row>
    <row r="50" spans="1:30">
      <c r="A50" s="146" t="s">
        <v>121</v>
      </c>
      <c r="B50" s="120"/>
      <c r="C50" s="120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20"/>
      <c r="O50" s="120"/>
      <c r="P50" s="146"/>
      <c r="Q50" s="146"/>
      <c r="R50" s="146"/>
      <c r="S50" s="146"/>
      <c r="T50" s="120"/>
      <c r="U50" s="120"/>
      <c r="V50" s="146"/>
      <c r="W50" s="146"/>
      <c r="X50" s="146"/>
      <c r="Y50" s="146"/>
      <c r="Z50" s="147">
        <f t="shared" si="0"/>
        <v>0</v>
      </c>
      <c r="AA50" s="164">
        <f t="shared" si="2"/>
        <v>0</v>
      </c>
      <c r="AB50" s="164" t="e">
        <f t="shared" si="1"/>
        <v>#DIV/0!</v>
      </c>
      <c r="AC50" s="88"/>
      <c r="AD50" s="14"/>
    </row>
    <row r="51" spans="1:30">
      <c r="A51" s="118" t="s">
        <v>67</v>
      </c>
      <c r="B51" s="120"/>
      <c r="C51" s="120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20"/>
      <c r="O51" s="120"/>
      <c r="P51" s="72"/>
      <c r="Q51" s="72"/>
      <c r="R51" s="146"/>
      <c r="S51" s="146"/>
      <c r="T51" s="120"/>
      <c r="U51" s="120"/>
      <c r="V51" s="146"/>
      <c r="W51" s="146"/>
      <c r="X51" s="146"/>
      <c r="Y51" s="146"/>
      <c r="Z51" s="147">
        <f t="shared" si="0"/>
        <v>0</v>
      </c>
      <c r="AA51" s="164">
        <f t="shared" si="2"/>
        <v>0</v>
      </c>
      <c r="AB51" s="164" t="e">
        <f t="shared" si="1"/>
        <v>#DIV/0!</v>
      </c>
      <c r="AC51" s="72"/>
    </row>
    <row r="52" spans="1:30">
      <c r="A52" s="240" t="s">
        <v>127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17</v>
      </c>
      <c r="K52">
        <v>0</v>
      </c>
      <c r="L52">
        <v>0</v>
      </c>
      <c r="M52">
        <v>0</v>
      </c>
      <c r="N52">
        <v>22</v>
      </c>
      <c r="O52">
        <v>0</v>
      </c>
      <c r="P52">
        <v>4</v>
      </c>
      <c r="Q52">
        <v>0</v>
      </c>
      <c r="R52">
        <v>73</v>
      </c>
      <c r="S52">
        <v>0</v>
      </c>
      <c r="T52">
        <v>85</v>
      </c>
      <c r="U52">
        <v>0</v>
      </c>
      <c r="V52">
        <v>0</v>
      </c>
      <c r="W52">
        <v>0</v>
      </c>
      <c r="X52">
        <v>0</v>
      </c>
      <c r="Y52">
        <v>0</v>
      </c>
      <c r="Z52" s="147">
        <f>SUM(Z8:Z51)</f>
        <v>210</v>
      </c>
      <c r="AA52" s="168"/>
    </row>
    <row r="53" spans="1:30">
      <c r="A53" s="240" t="s">
        <v>357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30">
      <c r="A54" s="248" t="s">
        <v>372</v>
      </c>
      <c r="B54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17</v>
      </c>
      <c r="K54">
        <v>0</v>
      </c>
      <c r="L54">
        <v>0</v>
      </c>
      <c r="M54">
        <v>0</v>
      </c>
      <c r="N54">
        <v>22</v>
      </c>
      <c r="O54">
        <v>0</v>
      </c>
      <c r="P54">
        <v>4</v>
      </c>
      <c r="Q54">
        <v>0</v>
      </c>
      <c r="R54">
        <v>73</v>
      </c>
      <c r="S54">
        <v>0</v>
      </c>
      <c r="T54">
        <v>85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30">
      <c r="A55" s="248" t="s">
        <v>382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30">
      <c r="A56" s="248" t="s">
        <v>375</v>
      </c>
      <c r="B56">
        <v>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16</v>
      </c>
      <c r="K56">
        <v>0</v>
      </c>
      <c r="L56">
        <v>0</v>
      </c>
      <c r="M56">
        <v>0</v>
      </c>
      <c r="N56">
        <v>21</v>
      </c>
      <c r="O56">
        <v>0</v>
      </c>
      <c r="P56">
        <v>4</v>
      </c>
      <c r="Q56">
        <v>0</v>
      </c>
      <c r="R56">
        <v>56</v>
      </c>
      <c r="S56">
        <v>0</v>
      </c>
      <c r="T56">
        <v>56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30">
      <c r="A57" s="248" t="s">
        <v>383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30">
      <c r="A58" s="248" t="s">
        <v>97</v>
      </c>
      <c r="B58" s="120"/>
      <c r="C58" s="120"/>
      <c r="D58" s="120"/>
      <c r="E58" s="120"/>
      <c r="F58" s="120"/>
      <c r="G58" s="120"/>
      <c r="H58" s="120"/>
      <c r="I58" s="120"/>
      <c r="J58" s="120">
        <v>1</v>
      </c>
      <c r="K58" s="120"/>
      <c r="L58" s="120"/>
      <c r="M58" s="120"/>
      <c r="N58" s="120">
        <v>1</v>
      </c>
      <c r="O58" s="120"/>
      <c r="P58" s="120"/>
      <c r="Q58" s="120"/>
      <c r="R58" s="120">
        <v>17</v>
      </c>
      <c r="S58" s="120"/>
      <c r="T58" s="120">
        <v>29</v>
      </c>
      <c r="U58" s="120"/>
      <c r="V58" s="120"/>
      <c r="W58" s="120"/>
      <c r="X58" s="120"/>
      <c r="Y58" s="120"/>
    </row>
    <row r="59" spans="1:30">
      <c r="A59" s="240" t="s">
        <v>358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2:AC53"/>
  <sheetViews>
    <sheetView workbookViewId="0">
      <pane ySplit="7" topLeftCell="A33" activePane="bottomLeft" state="frozen"/>
      <selection pane="bottomLeft" activeCell="A48" sqref="A48:A52"/>
    </sheetView>
  </sheetViews>
  <sheetFormatPr baseColWidth="10" defaultColWidth="9.140625" defaultRowHeight="15"/>
  <cols>
    <col min="1" max="1" width="12.85546875" style="185" customWidth="1"/>
    <col min="2" max="3" width="7.7109375" style="185" customWidth="1"/>
    <col min="4" max="5" width="8.42578125" style="185" customWidth="1"/>
    <col min="6" max="7" width="6.7109375" style="185" customWidth="1"/>
    <col min="8" max="9" width="7.28515625" style="185" customWidth="1"/>
    <col min="10" max="11" width="6.7109375" style="185" customWidth="1"/>
    <col min="12" max="13" width="6.140625" style="185" customWidth="1"/>
    <col min="14" max="23" width="6.7109375" style="185" customWidth="1"/>
    <col min="24" max="25" width="7.42578125" style="185" customWidth="1"/>
    <col min="26" max="27" width="8.140625" style="213" customWidth="1"/>
    <col min="28" max="28" width="22.42578125" style="185" customWidth="1"/>
    <col min="29" max="16384" width="9.140625" style="185"/>
  </cols>
  <sheetData>
    <row r="2" spans="1:29" ht="15.75">
      <c r="A2" s="259" t="s">
        <v>282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184"/>
      <c r="AC2" s="184"/>
    </row>
    <row r="4" spans="1:29">
      <c r="A4" s="260" t="s">
        <v>3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</row>
    <row r="5" spans="1:29">
      <c r="A5" s="186" t="s">
        <v>253</v>
      </c>
      <c r="B5" s="187">
        <v>2015</v>
      </c>
      <c r="C5" s="187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8"/>
      <c r="AA5" s="226"/>
      <c r="AB5" s="188"/>
      <c r="AC5" s="188"/>
    </row>
    <row r="6" spans="1:29">
      <c r="A6" s="238" t="s">
        <v>361</v>
      </c>
      <c r="B6" s="238" t="s">
        <v>368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90"/>
      <c r="AA6" s="190"/>
      <c r="AB6" s="189"/>
      <c r="AC6" s="189"/>
    </row>
    <row r="7" spans="1:29" s="194" customFormat="1" ht="36">
      <c r="A7" s="191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232"/>
      <c r="AA7" s="232"/>
      <c r="AB7" s="232"/>
      <c r="AC7" s="232"/>
    </row>
    <row r="8" spans="1:29" s="194" customFormat="1" ht="12.75">
      <c r="A8" s="195" t="s">
        <v>134</v>
      </c>
      <c r="B8" s="196">
        <v>7</v>
      </c>
      <c r="C8" s="196"/>
      <c r="D8" s="197"/>
      <c r="E8" s="197"/>
      <c r="F8" s="197">
        <v>22</v>
      </c>
      <c r="G8" s="197"/>
      <c r="H8" s="197">
        <v>7</v>
      </c>
      <c r="I8" s="197"/>
      <c r="J8" s="197">
        <v>37</v>
      </c>
      <c r="K8" s="197"/>
      <c r="L8" s="197">
        <v>4</v>
      </c>
      <c r="M8" s="197"/>
      <c r="N8" s="197">
        <v>7</v>
      </c>
      <c r="O8" s="197"/>
      <c r="P8" s="197">
        <v>25</v>
      </c>
      <c r="Q8" s="197"/>
      <c r="R8" s="197">
        <v>22</v>
      </c>
      <c r="S8" s="197"/>
      <c r="T8" s="197">
        <v>25</v>
      </c>
      <c r="U8" s="197"/>
      <c r="V8" s="197">
        <v>41</v>
      </c>
      <c r="W8" s="197"/>
      <c r="X8" s="197">
        <v>225</v>
      </c>
      <c r="Y8" s="197"/>
      <c r="Z8" s="198">
        <f>SUM(B8:X8)</f>
        <v>422</v>
      </c>
      <c r="AA8" s="198"/>
      <c r="AB8" s="192"/>
      <c r="AC8" s="193"/>
    </row>
    <row r="9" spans="1:29" s="194" customFormat="1" ht="12.75">
      <c r="A9" s="195" t="s">
        <v>136</v>
      </c>
      <c r="B9" s="196">
        <v>83</v>
      </c>
      <c r="C9" s="196"/>
      <c r="D9" s="197">
        <v>112</v>
      </c>
      <c r="E9" s="197"/>
      <c r="F9" s="197"/>
      <c r="G9" s="197"/>
      <c r="H9" s="197">
        <v>18</v>
      </c>
      <c r="I9" s="197"/>
      <c r="J9" s="197">
        <v>7</v>
      </c>
      <c r="K9" s="197"/>
      <c r="L9" s="197">
        <v>4</v>
      </c>
      <c r="M9" s="197"/>
      <c r="N9" s="197">
        <v>23</v>
      </c>
      <c r="O9" s="197"/>
      <c r="P9" s="197">
        <v>21</v>
      </c>
      <c r="Q9" s="197"/>
      <c r="R9" s="197">
        <v>32</v>
      </c>
      <c r="S9" s="197"/>
      <c r="T9" s="197">
        <v>120</v>
      </c>
      <c r="U9" s="197"/>
      <c r="V9" s="197">
        <v>39</v>
      </c>
      <c r="W9" s="197"/>
      <c r="X9" s="197">
        <v>16</v>
      </c>
      <c r="Y9" s="197"/>
      <c r="Z9" s="198">
        <f t="shared" ref="Z9:Z45" si="0">SUM(B9:X9)</f>
        <v>475</v>
      </c>
      <c r="AA9" s="198"/>
      <c r="AB9" s="192"/>
      <c r="AC9" s="193"/>
    </row>
    <row r="10" spans="1:29" s="194" customFormat="1" ht="12.75">
      <c r="A10" s="195" t="s">
        <v>138</v>
      </c>
      <c r="B10" s="196"/>
      <c r="C10" s="196"/>
      <c r="D10" s="197">
        <v>39</v>
      </c>
      <c r="E10" s="197"/>
      <c r="F10" s="197"/>
      <c r="G10" s="197"/>
      <c r="H10" s="197"/>
      <c r="I10" s="197"/>
      <c r="J10" s="197">
        <v>2</v>
      </c>
      <c r="K10" s="197"/>
      <c r="L10" s="197"/>
      <c r="M10" s="197"/>
      <c r="N10" s="197"/>
      <c r="O10" s="197"/>
      <c r="P10" s="197"/>
      <c r="Q10" s="197"/>
      <c r="R10" s="197">
        <v>1</v>
      </c>
      <c r="S10" s="197"/>
      <c r="T10" s="197">
        <v>6</v>
      </c>
      <c r="U10" s="197"/>
      <c r="V10" s="197"/>
      <c r="W10" s="197"/>
      <c r="X10" s="197">
        <v>1</v>
      </c>
      <c r="Y10" s="197"/>
      <c r="Z10" s="198">
        <f t="shared" si="0"/>
        <v>49</v>
      </c>
      <c r="AA10" s="198"/>
      <c r="AB10" s="192"/>
      <c r="AC10" s="193"/>
    </row>
    <row r="11" spans="1:29" s="194" customFormat="1" ht="12.75">
      <c r="A11" s="195" t="s">
        <v>141</v>
      </c>
      <c r="B11" s="196"/>
      <c r="C11" s="196"/>
      <c r="D11" s="197"/>
      <c r="E11" s="197"/>
      <c r="F11" s="197"/>
      <c r="G11" s="197"/>
      <c r="H11" s="197"/>
      <c r="I11" s="197"/>
      <c r="J11" s="197"/>
      <c r="K11" s="197"/>
      <c r="L11" s="197">
        <v>4</v>
      </c>
      <c r="M11" s="197"/>
      <c r="N11" s="197"/>
      <c r="O11" s="197"/>
      <c r="P11" s="197">
        <v>4</v>
      </c>
      <c r="Q11" s="197"/>
      <c r="R11" s="197"/>
      <c r="S11" s="197"/>
      <c r="T11" s="197"/>
      <c r="U11" s="197"/>
      <c r="V11" s="197"/>
      <c r="W11" s="197"/>
      <c r="X11" s="197"/>
      <c r="Y11" s="197"/>
      <c r="Z11" s="198">
        <f t="shared" si="0"/>
        <v>8</v>
      </c>
      <c r="AA11" s="198"/>
      <c r="AB11" s="192"/>
      <c r="AC11" s="193"/>
    </row>
    <row r="12" spans="1:29" s="194" customFormat="1" ht="12.75">
      <c r="A12" s="195" t="s">
        <v>17</v>
      </c>
      <c r="B12" s="196"/>
      <c r="C12" s="196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>
        <v>1</v>
      </c>
      <c r="Q12" s="197"/>
      <c r="R12" s="197">
        <v>2</v>
      </c>
      <c r="S12" s="197"/>
      <c r="T12" s="197">
        <v>2</v>
      </c>
      <c r="U12" s="197"/>
      <c r="V12" s="197">
        <v>2</v>
      </c>
      <c r="W12" s="197"/>
      <c r="X12" s="197"/>
      <c r="Y12" s="197"/>
      <c r="Z12" s="198">
        <f t="shared" si="0"/>
        <v>7</v>
      </c>
      <c r="AA12" s="198"/>
      <c r="AB12" s="192"/>
      <c r="AC12" s="193"/>
    </row>
    <row r="13" spans="1:29" s="194" customFormat="1" ht="12.75">
      <c r="A13" s="195" t="s">
        <v>171</v>
      </c>
      <c r="B13" s="196"/>
      <c r="C13" s="196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8">
        <f t="shared" si="0"/>
        <v>0</v>
      </c>
      <c r="AA13" s="198"/>
      <c r="AB13" s="192"/>
      <c r="AC13" s="193"/>
    </row>
    <row r="14" spans="1:29" s="194" customFormat="1" ht="12.75">
      <c r="A14" s="195" t="s">
        <v>283</v>
      </c>
      <c r="B14" s="196">
        <v>173</v>
      </c>
      <c r="C14" s="196"/>
      <c r="D14" s="197">
        <v>154</v>
      </c>
      <c r="E14" s="197"/>
      <c r="F14" s="197"/>
      <c r="G14" s="197"/>
      <c r="H14" s="197">
        <v>4</v>
      </c>
      <c r="I14" s="197"/>
      <c r="J14" s="197">
        <v>15</v>
      </c>
      <c r="K14" s="197"/>
      <c r="L14" s="197">
        <v>10</v>
      </c>
      <c r="M14" s="197"/>
      <c r="N14" s="197">
        <v>5</v>
      </c>
      <c r="O14" s="197"/>
      <c r="P14" s="197">
        <v>49</v>
      </c>
      <c r="Q14" s="197"/>
      <c r="R14" s="197">
        <v>52</v>
      </c>
      <c r="S14" s="197"/>
      <c r="T14" s="197">
        <v>75</v>
      </c>
      <c r="U14" s="197"/>
      <c r="V14" s="197">
        <v>38</v>
      </c>
      <c r="W14" s="197"/>
      <c r="X14" s="197">
        <v>4</v>
      </c>
      <c r="Y14" s="197"/>
      <c r="Z14" s="198">
        <f t="shared" si="0"/>
        <v>579</v>
      </c>
      <c r="AA14" s="198"/>
      <c r="AB14" s="192"/>
      <c r="AC14" s="193"/>
    </row>
    <row r="15" spans="1:29" s="194" customFormat="1" ht="12.75">
      <c r="A15" s="195" t="s">
        <v>143</v>
      </c>
      <c r="B15" s="196"/>
      <c r="C15" s="196"/>
      <c r="D15" s="197"/>
      <c r="E15" s="197"/>
      <c r="F15" s="197"/>
      <c r="G15" s="197"/>
      <c r="H15" s="197">
        <v>1</v>
      </c>
      <c r="I15" s="197"/>
      <c r="J15" s="197"/>
      <c r="K15" s="197"/>
      <c r="L15" s="197"/>
      <c r="M15" s="197"/>
      <c r="N15" s="197"/>
      <c r="O15" s="197"/>
      <c r="P15" s="197">
        <v>1</v>
      </c>
      <c r="Q15" s="197"/>
      <c r="R15" s="197">
        <v>1</v>
      </c>
      <c r="S15" s="197"/>
      <c r="T15" s="197">
        <v>3</v>
      </c>
      <c r="U15" s="197"/>
      <c r="V15" s="197"/>
      <c r="W15" s="197"/>
      <c r="X15" s="197"/>
      <c r="Y15" s="197"/>
      <c r="Z15" s="198">
        <f t="shared" si="0"/>
        <v>6</v>
      </c>
      <c r="AA15" s="198"/>
      <c r="AB15" s="192"/>
      <c r="AC15" s="193"/>
    </row>
    <row r="16" spans="1:29" s="194" customFormat="1" ht="12.75">
      <c r="A16" s="195" t="s">
        <v>142</v>
      </c>
      <c r="B16" s="196"/>
      <c r="C16" s="196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>
        <v>4</v>
      </c>
      <c r="S16" s="197"/>
      <c r="T16" s="197"/>
      <c r="U16" s="197"/>
      <c r="V16" s="197"/>
      <c r="W16" s="197"/>
      <c r="X16" s="197"/>
      <c r="Y16" s="197"/>
      <c r="Z16" s="198">
        <f t="shared" si="0"/>
        <v>4</v>
      </c>
      <c r="AA16" s="198"/>
      <c r="AB16" s="192"/>
      <c r="AC16" s="193"/>
    </row>
    <row r="17" spans="1:29" s="194" customFormat="1" ht="12.75">
      <c r="A17" s="195" t="s">
        <v>145</v>
      </c>
      <c r="B17" s="196"/>
      <c r="C17" s="196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>
        <v>18</v>
      </c>
      <c r="U17" s="197"/>
      <c r="V17" s="197"/>
      <c r="W17" s="197"/>
      <c r="X17" s="197">
        <v>4</v>
      </c>
      <c r="Y17" s="197"/>
      <c r="Z17" s="198">
        <f t="shared" si="0"/>
        <v>22</v>
      </c>
      <c r="AA17" s="198"/>
      <c r="AB17" s="192"/>
      <c r="AC17" s="193"/>
    </row>
    <row r="18" spans="1:29" s="194" customFormat="1" ht="12.75">
      <c r="A18" s="195" t="s">
        <v>284</v>
      </c>
      <c r="B18" s="196"/>
      <c r="C18" s="196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8">
        <f t="shared" si="0"/>
        <v>0</v>
      </c>
      <c r="AA18" s="198"/>
      <c r="AB18" s="192"/>
      <c r="AC18" s="193"/>
    </row>
    <row r="19" spans="1:29" s="194" customFormat="1" ht="12.75">
      <c r="A19" s="195" t="s">
        <v>285</v>
      </c>
      <c r="B19" s="196"/>
      <c r="C19" s="196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8">
        <f t="shared" si="0"/>
        <v>0</v>
      </c>
      <c r="AA19" s="198"/>
      <c r="AB19" s="192"/>
      <c r="AC19" s="193"/>
    </row>
    <row r="20" spans="1:29" s="194" customFormat="1" ht="12.75">
      <c r="A20" s="195" t="s">
        <v>32</v>
      </c>
      <c r="B20" s="196"/>
      <c r="C20" s="196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>
        <v>2</v>
      </c>
      <c r="O20" s="197"/>
      <c r="P20" s="197">
        <v>2</v>
      </c>
      <c r="Q20" s="197"/>
      <c r="R20" s="197"/>
      <c r="S20" s="197"/>
      <c r="T20" s="197">
        <v>3</v>
      </c>
      <c r="U20" s="197"/>
      <c r="V20" s="197">
        <v>2</v>
      </c>
      <c r="W20" s="197"/>
      <c r="X20" s="197"/>
      <c r="Y20" s="197"/>
      <c r="Z20" s="198">
        <f t="shared" si="0"/>
        <v>9</v>
      </c>
      <c r="AA20" s="198"/>
      <c r="AB20" s="192"/>
      <c r="AC20" s="193"/>
    </row>
    <row r="21" spans="1:29" s="194" customFormat="1" ht="12.75">
      <c r="A21" s="195" t="s">
        <v>151</v>
      </c>
      <c r="B21" s="196"/>
      <c r="C21" s="196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>
        <v>1</v>
      </c>
      <c r="Q21" s="197"/>
      <c r="R21" s="197"/>
      <c r="S21" s="197"/>
      <c r="T21" s="197"/>
      <c r="U21" s="197"/>
      <c r="V21" s="197">
        <v>2</v>
      </c>
      <c r="W21" s="197"/>
      <c r="X21" s="197"/>
      <c r="Y21" s="197"/>
      <c r="Z21" s="198">
        <f t="shared" si="0"/>
        <v>3</v>
      </c>
      <c r="AA21" s="198"/>
      <c r="AB21" s="192"/>
      <c r="AC21" s="193"/>
    </row>
    <row r="22" spans="1:29" s="194" customFormat="1" ht="12.75">
      <c r="A22" s="195" t="s">
        <v>129</v>
      </c>
      <c r="B22" s="196">
        <v>20</v>
      </c>
      <c r="C22" s="196"/>
      <c r="D22" s="197">
        <v>22</v>
      </c>
      <c r="E22" s="197"/>
      <c r="F22" s="197"/>
      <c r="G22" s="197"/>
      <c r="H22" s="197">
        <v>18</v>
      </c>
      <c r="I22" s="197"/>
      <c r="J22" s="197">
        <v>8</v>
      </c>
      <c r="K22" s="197"/>
      <c r="L22" s="197">
        <v>2</v>
      </c>
      <c r="M22" s="197"/>
      <c r="N22" s="197">
        <v>11</v>
      </c>
      <c r="O22" s="197"/>
      <c r="P22" s="197">
        <v>27</v>
      </c>
      <c r="Q22" s="197"/>
      <c r="R22" s="197">
        <v>105</v>
      </c>
      <c r="S22" s="197"/>
      <c r="T22" s="197">
        <v>75</v>
      </c>
      <c r="U22" s="197"/>
      <c r="V22" s="197">
        <v>56</v>
      </c>
      <c r="W22" s="197"/>
      <c r="X22" s="197">
        <v>17</v>
      </c>
      <c r="Y22" s="197"/>
      <c r="Z22" s="198">
        <f t="shared" si="0"/>
        <v>361</v>
      </c>
      <c r="AA22" s="198"/>
      <c r="AB22" s="192"/>
      <c r="AC22" s="193"/>
    </row>
    <row r="23" spans="1:29" s="194" customFormat="1" ht="15" customHeight="1">
      <c r="A23" s="195" t="s">
        <v>37</v>
      </c>
      <c r="B23" s="196"/>
      <c r="C23" s="196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8">
        <f>SUM(B23:X23)</f>
        <v>0</v>
      </c>
      <c r="AA23" s="198"/>
      <c r="AB23" s="192"/>
      <c r="AC23" s="193"/>
    </row>
    <row r="24" spans="1:29" s="194" customFormat="1" ht="12.75">
      <c r="A24" s="195" t="s">
        <v>135</v>
      </c>
      <c r="B24" s="196">
        <v>1</v>
      </c>
      <c r="C24" s="196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>
        <v>2</v>
      </c>
      <c r="O24" s="197"/>
      <c r="P24" s="197">
        <v>4</v>
      </c>
      <c r="Q24" s="197"/>
      <c r="R24" s="197">
        <v>1</v>
      </c>
      <c r="S24" s="197"/>
      <c r="T24" s="197">
        <v>9</v>
      </c>
      <c r="U24" s="197"/>
      <c r="V24" s="197">
        <v>28</v>
      </c>
      <c r="W24" s="197"/>
      <c r="X24" s="197"/>
      <c r="Y24" s="197"/>
      <c r="Z24" s="198">
        <f t="shared" si="0"/>
        <v>45</v>
      </c>
      <c r="AA24" s="198"/>
      <c r="AB24" s="192"/>
      <c r="AC24" s="193"/>
    </row>
    <row r="25" spans="1:29" s="194" customFormat="1" ht="12.75">
      <c r="A25" s="195" t="s">
        <v>157</v>
      </c>
      <c r="B25" s="196"/>
      <c r="C25" s="196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8">
        <f t="shared" si="0"/>
        <v>0</v>
      </c>
      <c r="AA25" s="198"/>
      <c r="AB25" s="192"/>
      <c r="AC25" s="193"/>
    </row>
    <row r="26" spans="1:29" s="194" customFormat="1" ht="12.75">
      <c r="A26" s="199" t="s">
        <v>163</v>
      </c>
      <c r="B26" s="196"/>
      <c r="C26" s="196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>
        <v>4</v>
      </c>
      <c r="S26" s="197"/>
      <c r="T26" s="197">
        <v>10</v>
      </c>
      <c r="U26" s="197"/>
      <c r="V26" s="197">
        <v>7</v>
      </c>
      <c r="W26" s="197"/>
      <c r="X26" s="197"/>
      <c r="Y26" s="197"/>
      <c r="Z26" s="198">
        <f t="shared" si="0"/>
        <v>21</v>
      </c>
      <c r="AA26" s="198"/>
      <c r="AB26" s="192"/>
      <c r="AC26" s="193"/>
    </row>
    <row r="27" spans="1:29" s="194" customFormat="1" ht="12.75">
      <c r="A27" s="200" t="s">
        <v>147</v>
      </c>
      <c r="B27" s="196"/>
      <c r="C27" s="196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>
        <v>1</v>
      </c>
      <c r="Q27" s="197"/>
      <c r="R27" s="197">
        <v>6</v>
      </c>
      <c r="S27" s="197"/>
      <c r="T27" s="197"/>
      <c r="U27" s="197"/>
      <c r="V27" s="197"/>
      <c r="W27" s="197"/>
      <c r="X27" s="197"/>
      <c r="Y27" s="197"/>
      <c r="Z27" s="198">
        <f t="shared" si="0"/>
        <v>7</v>
      </c>
      <c r="AA27" s="198"/>
      <c r="AB27" s="192"/>
      <c r="AC27" s="193"/>
    </row>
    <row r="28" spans="1:29" s="194" customFormat="1" ht="12.75">
      <c r="A28" s="195" t="s">
        <v>132</v>
      </c>
      <c r="B28" s="196"/>
      <c r="C28" s="196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>
        <v>1</v>
      </c>
      <c r="O28" s="197"/>
      <c r="P28" s="197">
        <v>16</v>
      </c>
      <c r="Q28" s="197"/>
      <c r="R28" s="197">
        <v>19</v>
      </c>
      <c r="S28" s="197"/>
      <c r="T28" s="197"/>
      <c r="U28" s="197"/>
      <c r="V28" s="197">
        <v>2</v>
      </c>
      <c r="W28" s="197"/>
      <c r="X28" s="197"/>
      <c r="Y28" s="197"/>
      <c r="Z28" s="198">
        <f>SUM(B28:X28)</f>
        <v>38</v>
      </c>
      <c r="AA28" s="198"/>
      <c r="AB28" s="192"/>
      <c r="AC28" s="193"/>
    </row>
    <row r="29" spans="1:29" s="194" customFormat="1" ht="12.75">
      <c r="A29" s="195" t="s">
        <v>235</v>
      </c>
      <c r="B29" s="196"/>
      <c r="C29" s="196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>
        <v>3</v>
      </c>
      <c r="Q29" s="197"/>
      <c r="R29" s="197"/>
      <c r="S29" s="197"/>
      <c r="T29" s="197"/>
      <c r="U29" s="197"/>
      <c r="V29" s="197"/>
      <c r="W29" s="197"/>
      <c r="X29" s="197"/>
      <c r="Y29" s="197"/>
      <c r="Z29" s="198">
        <f t="shared" si="0"/>
        <v>3</v>
      </c>
      <c r="AA29" s="198"/>
      <c r="AB29" s="192"/>
      <c r="AC29" s="193"/>
    </row>
    <row r="30" spans="1:29" s="194" customFormat="1" ht="12.75">
      <c r="A30" s="195" t="s">
        <v>238</v>
      </c>
      <c r="B30" s="196"/>
      <c r="C30" s="196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8">
        <f t="shared" si="0"/>
        <v>0</v>
      </c>
      <c r="AA30" s="198"/>
      <c r="AB30" s="192"/>
      <c r="AC30" s="193"/>
    </row>
    <row r="31" spans="1:29" s="194" customFormat="1" ht="15.75" customHeight="1">
      <c r="A31" s="195" t="s">
        <v>160</v>
      </c>
      <c r="B31" s="196"/>
      <c r="C31" s="196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8">
        <f t="shared" si="0"/>
        <v>0</v>
      </c>
      <c r="AA31" s="198"/>
      <c r="AB31" s="192"/>
      <c r="AC31" s="193"/>
    </row>
    <row r="32" spans="1:29" s="194" customFormat="1" ht="12.75">
      <c r="A32" s="201" t="s">
        <v>9</v>
      </c>
      <c r="B32" s="202">
        <v>73</v>
      </c>
      <c r="C32" s="202"/>
      <c r="D32" s="197">
        <v>23</v>
      </c>
      <c r="E32" s="197"/>
      <c r="F32" s="197">
        <v>14</v>
      </c>
      <c r="G32" s="197"/>
      <c r="H32" s="197">
        <v>35</v>
      </c>
      <c r="I32" s="197"/>
      <c r="J32" s="197">
        <v>33</v>
      </c>
      <c r="K32" s="197"/>
      <c r="L32" s="197">
        <v>16</v>
      </c>
      <c r="M32" s="197"/>
      <c r="N32" s="197">
        <v>8</v>
      </c>
      <c r="O32" s="197"/>
      <c r="P32" s="197">
        <v>34</v>
      </c>
      <c r="Q32" s="197"/>
      <c r="R32" s="197">
        <v>53</v>
      </c>
      <c r="S32" s="197"/>
      <c r="T32" s="197">
        <v>68</v>
      </c>
      <c r="U32" s="197"/>
      <c r="V32" s="197">
        <v>95</v>
      </c>
      <c r="W32" s="197"/>
      <c r="X32" s="197">
        <v>55</v>
      </c>
      <c r="Y32" s="197"/>
      <c r="Z32" s="198">
        <f t="shared" si="0"/>
        <v>507</v>
      </c>
      <c r="AA32" s="198"/>
      <c r="AB32" s="192"/>
      <c r="AC32" s="193"/>
    </row>
    <row r="33" spans="1:29" s="194" customFormat="1" ht="12.75">
      <c r="A33" s="201" t="s">
        <v>286</v>
      </c>
      <c r="B33" s="202"/>
      <c r="C33" s="202"/>
      <c r="D33" s="197"/>
      <c r="E33" s="197"/>
      <c r="F33" s="197"/>
      <c r="G33" s="197"/>
      <c r="H33" s="197">
        <v>4</v>
      </c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8">
        <f t="shared" si="0"/>
        <v>4</v>
      </c>
      <c r="AA33" s="198"/>
      <c r="AB33" s="192"/>
      <c r="AC33" s="193"/>
    </row>
    <row r="34" spans="1:29" s="194" customFormat="1" ht="12.75">
      <c r="A34" s="201" t="s">
        <v>175</v>
      </c>
      <c r="B34" s="202"/>
      <c r="C34" s="202"/>
      <c r="D34" s="197"/>
      <c r="E34" s="197"/>
      <c r="F34" s="197"/>
      <c r="G34" s="197"/>
      <c r="H34" s="197"/>
      <c r="I34" s="197"/>
      <c r="J34" s="197"/>
      <c r="K34" s="197"/>
      <c r="L34" s="197">
        <v>2</v>
      </c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8">
        <f t="shared" si="0"/>
        <v>2</v>
      </c>
      <c r="AA34" s="198"/>
      <c r="AB34" s="192"/>
      <c r="AC34" s="193"/>
    </row>
    <row r="35" spans="1:29" s="194" customFormat="1" ht="12.75">
      <c r="A35" s="201" t="s">
        <v>176</v>
      </c>
      <c r="B35" s="202"/>
      <c r="C35" s="202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>
        <v>4</v>
      </c>
      <c r="Y35" s="197"/>
      <c r="Z35" s="198">
        <f t="shared" si="0"/>
        <v>4</v>
      </c>
      <c r="AA35" s="198"/>
      <c r="AB35" s="192"/>
      <c r="AC35" s="193"/>
    </row>
    <row r="36" spans="1:29" s="194" customFormat="1" ht="12.75">
      <c r="A36" s="201" t="s">
        <v>287</v>
      </c>
      <c r="B36" s="202"/>
      <c r="C36" s="202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8">
        <f t="shared" si="0"/>
        <v>0</v>
      </c>
      <c r="AA36" s="198"/>
      <c r="AB36" s="192"/>
      <c r="AC36" s="193"/>
    </row>
    <row r="37" spans="1:29" s="194" customFormat="1" ht="12.75">
      <c r="A37" s="201" t="s">
        <v>140</v>
      </c>
      <c r="B37" s="202"/>
      <c r="C37" s="202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>
        <v>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8">
        <f t="shared" si="0"/>
        <v>1</v>
      </c>
      <c r="AA37" s="198"/>
      <c r="AB37" s="192"/>
      <c r="AC37" s="193"/>
    </row>
    <row r="38" spans="1:29" s="194" customFormat="1" ht="12.75">
      <c r="A38" s="201" t="s">
        <v>159</v>
      </c>
      <c r="B38" s="202"/>
      <c r="C38" s="202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8">
        <f t="shared" si="0"/>
        <v>0</v>
      </c>
      <c r="AA38" s="198"/>
      <c r="AB38" s="192"/>
      <c r="AC38" s="193"/>
    </row>
    <row r="39" spans="1:29" s="194" customFormat="1" ht="12.75">
      <c r="A39" s="201" t="s">
        <v>71</v>
      </c>
      <c r="B39" s="202"/>
      <c r="C39" s="202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>
        <v>2</v>
      </c>
      <c r="W39" s="197"/>
      <c r="X39" s="197"/>
      <c r="Y39" s="197"/>
      <c r="Z39" s="198">
        <f t="shared" si="0"/>
        <v>2</v>
      </c>
      <c r="AA39" s="198"/>
      <c r="AB39" s="192"/>
      <c r="AC39" s="193"/>
    </row>
    <row r="40" spans="1:29" s="194" customFormat="1" ht="12.75">
      <c r="A40" s="199" t="s">
        <v>245</v>
      </c>
      <c r="B40" s="202"/>
      <c r="C40" s="202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>
        <v>2</v>
      </c>
      <c r="U40" s="197"/>
      <c r="V40" s="197">
        <v>2</v>
      </c>
      <c r="W40" s="197"/>
      <c r="X40" s="197"/>
      <c r="Y40" s="197"/>
      <c r="Z40" s="198">
        <f t="shared" si="0"/>
        <v>4</v>
      </c>
      <c r="AA40" s="198"/>
      <c r="AB40" s="192"/>
      <c r="AC40" s="193"/>
    </row>
    <row r="41" spans="1:29" s="194" customFormat="1" ht="12.75">
      <c r="A41" s="201" t="s">
        <v>288</v>
      </c>
      <c r="B41" s="202"/>
      <c r="C41" s="202"/>
      <c r="D41" s="197"/>
      <c r="E41" s="197"/>
      <c r="F41" s="197"/>
      <c r="G41" s="197"/>
      <c r="H41" s="197">
        <v>2</v>
      </c>
      <c r="I41" s="197"/>
      <c r="J41" s="197"/>
      <c r="K41" s="197"/>
      <c r="L41" s="197">
        <v>2</v>
      </c>
      <c r="M41" s="197"/>
      <c r="N41" s="197"/>
      <c r="O41" s="197"/>
      <c r="P41" s="197">
        <v>2</v>
      </c>
      <c r="Q41" s="197"/>
      <c r="R41" s="197"/>
      <c r="S41" s="197"/>
      <c r="T41" s="197">
        <v>1</v>
      </c>
      <c r="U41" s="197"/>
      <c r="V41" s="197"/>
      <c r="W41" s="197"/>
      <c r="X41" s="197">
        <v>4</v>
      </c>
      <c r="Y41" s="197"/>
      <c r="Z41" s="198">
        <f t="shared" si="0"/>
        <v>11</v>
      </c>
      <c r="AA41" s="198"/>
      <c r="AB41" s="192"/>
      <c r="AC41" s="193"/>
    </row>
    <row r="42" spans="1:29" s="194" customFormat="1" ht="12.75">
      <c r="A42" s="201" t="s">
        <v>144</v>
      </c>
      <c r="B42" s="202"/>
      <c r="C42" s="202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>
        <v>12</v>
      </c>
      <c r="U42" s="197"/>
      <c r="V42" s="197">
        <v>32</v>
      </c>
      <c r="W42" s="197"/>
      <c r="X42" s="197"/>
      <c r="Y42" s="197"/>
      <c r="Z42" s="198">
        <f>SUM(B42:X42)</f>
        <v>44</v>
      </c>
      <c r="AA42" s="198"/>
      <c r="AB42" s="192"/>
      <c r="AC42" s="193"/>
    </row>
    <row r="43" spans="1:29" s="194" customFormat="1" ht="12.75">
      <c r="A43" s="201" t="s">
        <v>80</v>
      </c>
      <c r="B43" s="202">
        <v>24</v>
      </c>
      <c r="C43" s="202"/>
      <c r="D43" s="197">
        <v>3</v>
      </c>
      <c r="E43" s="197"/>
      <c r="F43" s="197"/>
      <c r="G43" s="197"/>
      <c r="H43" s="197">
        <v>66</v>
      </c>
      <c r="I43" s="197"/>
      <c r="J43" s="197">
        <v>36</v>
      </c>
      <c r="K43" s="197"/>
      <c r="L43" s="197">
        <v>9</v>
      </c>
      <c r="M43" s="197"/>
      <c r="N43" s="197">
        <v>16</v>
      </c>
      <c r="O43" s="197"/>
      <c r="P43" s="197">
        <v>52</v>
      </c>
      <c r="Q43" s="197"/>
      <c r="R43" s="197">
        <v>76</v>
      </c>
      <c r="S43" s="197"/>
      <c r="T43" s="197">
        <v>110</v>
      </c>
      <c r="U43" s="197"/>
      <c r="V43" s="197">
        <v>54</v>
      </c>
      <c r="W43" s="197"/>
      <c r="X43" s="197">
        <v>23</v>
      </c>
      <c r="Y43" s="197"/>
      <c r="Z43" s="198">
        <f t="shared" si="0"/>
        <v>469</v>
      </c>
      <c r="AA43" s="198"/>
      <c r="AB43" s="192"/>
      <c r="AC43" s="193"/>
    </row>
    <row r="44" spans="1:29" s="194" customFormat="1" ht="11.25">
      <c r="A44" s="203" t="s">
        <v>83</v>
      </c>
      <c r="B44" s="197"/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204"/>
      <c r="Q44" s="204"/>
      <c r="R44" s="204"/>
      <c r="S44" s="204"/>
      <c r="T44" s="204">
        <v>16</v>
      </c>
      <c r="U44" s="204"/>
      <c r="V44" s="197"/>
      <c r="W44" s="197"/>
      <c r="X44" s="197">
        <v>12</v>
      </c>
      <c r="Y44" s="197"/>
      <c r="Z44" s="198">
        <f t="shared" si="0"/>
        <v>28</v>
      </c>
      <c r="AA44" s="198"/>
      <c r="AB44" s="192"/>
      <c r="AC44" s="193"/>
    </row>
    <row r="45" spans="1:29" s="194" customFormat="1" ht="11.25">
      <c r="A45" s="203" t="s">
        <v>87</v>
      </c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204"/>
      <c r="Q45" s="204"/>
      <c r="R45" s="204"/>
      <c r="S45" s="204"/>
      <c r="T45" s="204"/>
      <c r="U45" s="204"/>
      <c r="V45" s="197"/>
      <c r="W45" s="197"/>
      <c r="X45" s="197">
        <v>1</v>
      </c>
      <c r="Y45" s="197"/>
      <c r="Z45" s="198">
        <f t="shared" si="0"/>
        <v>1</v>
      </c>
      <c r="AA45" s="198"/>
      <c r="AB45" s="205"/>
      <c r="AC45" s="193"/>
    </row>
    <row r="46" spans="1:29" s="208" customFormat="1" ht="15.75" customHeight="1">
      <c r="A46" s="240" t="s">
        <v>127</v>
      </c>
      <c r="B46" s="206">
        <v>381</v>
      </c>
      <c r="C46" s="206">
        <v>0</v>
      </c>
      <c r="D46" s="206">
        <v>353</v>
      </c>
      <c r="E46" s="206">
        <v>0</v>
      </c>
      <c r="F46" s="206">
        <v>36</v>
      </c>
      <c r="G46" s="206">
        <v>0</v>
      </c>
      <c r="H46" s="206">
        <v>155</v>
      </c>
      <c r="I46" s="206">
        <v>0</v>
      </c>
      <c r="J46" s="206">
        <v>138</v>
      </c>
      <c r="K46" s="206">
        <v>0</v>
      </c>
      <c r="L46" s="206">
        <v>53</v>
      </c>
      <c r="M46" s="206">
        <v>0</v>
      </c>
      <c r="N46" s="206">
        <v>76</v>
      </c>
      <c r="O46" s="206">
        <v>0</v>
      </c>
      <c r="P46" s="206">
        <v>243</v>
      </c>
      <c r="Q46" s="206">
        <v>0</v>
      </c>
      <c r="R46" s="206">
        <v>378</v>
      </c>
      <c r="S46" s="206">
        <v>0</v>
      </c>
      <c r="T46" s="206">
        <v>555</v>
      </c>
      <c r="U46" s="206">
        <v>0</v>
      </c>
      <c r="V46" s="206">
        <v>402</v>
      </c>
      <c r="W46" s="206">
        <v>0</v>
      </c>
      <c r="X46" s="206">
        <v>366</v>
      </c>
      <c r="Y46" s="206">
        <v>0</v>
      </c>
      <c r="Z46" s="207">
        <f>SUM(Z8:Z45)</f>
        <v>3136</v>
      </c>
      <c r="AA46" s="207"/>
    </row>
    <row r="47" spans="1:29">
      <c r="A47" s="240" t="s">
        <v>357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9" s="209" customFormat="1" ht="11.25">
      <c r="A48" s="248" t="s">
        <v>372</v>
      </c>
      <c r="B48" s="206">
        <v>381</v>
      </c>
      <c r="C48" s="206">
        <v>0</v>
      </c>
      <c r="D48" s="206">
        <v>353</v>
      </c>
      <c r="E48" s="206">
        <v>0</v>
      </c>
      <c r="F48" s="206">
        <v>36</v>
      </c>
      <c r="G48" s="206">
        <v>0</v>
      </c>
      <c r="H48" s="206">
        <v>155</v>
      </c>
      <c r="I48" s="206">
        <v>0</v>
      </c>
      <c r="J48" s="206">
        <v>138</v>
      </c>
      <c r="K48" s="206">
        <v>0</v>
      </c>
      <c r="L48" s="206">
        <v>53</v>
      </c>
      <c r="M48" s="206">
        <v>0</v>
      </c>
      <c r="N48" s="206">
        <v>76</v>
      </c>
      <c r="O48" s="206">
        <v>0</v>
      </c>
      <c r="P48" s="206">
        <v>243</v>
      </c>
      <c r="Q48" s="206">
        <v>0</v>
      </c>
      <c r="R48" s="206">
        <v>378</v>
      </c>
      <c r="S48" s="206">
        <v>0</v>
      </c>
      <c r="T48" s="206">
        <v>555</v>
      </c>
      <c r="U48" s="206">
        <v>0</v>
      </c>
      <c r="V48" s="206">
        <v>402</v>
      </c>
      <c r="W48" s="206">
        <v>0</v>
      </c>
      <c r="X48" s="206">
        <v>366</v>
      </c>
      <c r="Y48" s="206">
        <v>0</v>
      </c>
      <c r="Z48" s="210">
        <f>Z46-Z32</f>
        <v>2629</v>
      </c>
      <c r="AA48" s="210"/>
    </row>
    <row r="49" spans="1:27" s="209" customFormat="1" ht="12.75">
      <c r="A49" s="248" t="s">
        <v>382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11">
        <f>Z32</f>
        <v>507</v>
      </c>
      <c r="AA49" s="239"/>
    </row>
    <row r="50" spans="1:27" s="209" customFormat="1" ht="12.75">
      <c r="A50" s="248" t="s">
        <v>375</v>
      </c>
      <c r="B50" s="245">
        <v>308</v>
      </c>
      <c r="C50" s="245">
        <v>0</v>
      </c>
      <c r="D50" s="245">
        <v>330</v>
      </c>
      <c r="E50" s="245">
        <v>0</v>
      </c>
      <c r="F50" s="245">
        <v>22</v>
      </c>
      <c r="G50" s="245">
        <v>0</v>
      </c>
      <c r="H50" s="245">
        <v>120</v>
      </c>
      <c r="I50" s="245">
        <v>0</v>
      </c>
      <c r="J50" s="245">
        <v>105</v>
      </c>
      <c r="K50" s="245">
        <v>0</v>
      </c>
      <c r="L50" s="245">
        <v>37</v>
      </c>
      <c r="M50" s="245">
        <v>0</v>
      </c>
      <c r="N50" s="245">
        <v>68</v>
      </c>
      <c r="O50" s="245">
        <v>0</v>
      </c>
      <c r="P50" s="245">
        <v>209</v>
      </c>
      <c r="Q50" s="245">
        <v>0</v>
      </c>
      <c r="R50" s="245">
        <v>325</v>
      </c>
      <c r="S50" s="245">
        <v>0</v>
      </c>
      <c r="T50" s="245">
        <v>487</v>
      </c>
      <c r="U50" s="245">
        <v>0</v>
      </c>
      <c r="V50" s="245">
        <v>307</v>
      </c>
      <c r="W50" s="245">
        <v>0</v>
      </c>
      <c r="X50" s="245">
        <v>311</v>
      </c>
      <c r="Y50" s="245">
        <v>0</v>
      </c>
      <c r="Z50" s="212">
        <f>SUM(Z48:Z49)</f>
        <v>3136</v>
      </c>
      <c r="AA50" s="212"/>
    </row>
    <row r="51" spans="1:27">
      <c r="A51" s="248" t="s">
        <v>383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7">
      <c r="A52" s="248" t="s">
        <v>97</v>
      </c>
      <c r="B52" s="202">
        <v>73</v>
      </c>
      <c r="C52" s="202"/>
      <c r="D52" s="197">
        <v>23</v>
      </c>
      <c r="E52" s="197"/>
      <c r="F52" s="197">
        <v>14</v>
      </c>
      <c r="G52" s="197"/>
      <c r="H52" s="197">
        <v>35</v>
      </c>
      <c r="I52" s="197"/>
      <c r="J52" s="197">
        <v>33</v>
      </c>
      <c r="K52" s="197"/>
      <c r="L52" s="197">
        <v>16</v>
      </c>
      <c r="M52" s="197"/>
      <c r="N52" s="197">
        <v>8</v>
      </c>
      <c r="O52" s="197"/>
      <c r="P52" s="197">
        <v>34</v>
      </c>
      <c r="Q52" s="197"/>
      <c r="R52" s="197">
        <v>53</v>
      </c>
      <c r="S52" s="197"/>
      <c r="T52" s="197">
        <v>68</v>
      </c>
      <c r="U52" s="197"/>
      <c r="V52" s="197">
        <v>95</v>
      </c>
      <c r="W52" s="197"/>
      <c r="X52" s="197">
        <v>55</v>
      </c>
      <c r="Y52" s="197"/>
    </row>
    <row r="53" spans="1:27">
      <c r="A53" s="240" t="s">
        <v>358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</sheetData>
  <mergeCells count="2">
    <mergeCell ref="A2:AA2"/>
    <mergeCell ref="A4:AC4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Z63"/>
  <sheetViews>
    <sheetView topLeftCell="A38" workbookViewId="0">
      <selection activeCell="A58" sqref="A58:A62"/>
    </sheetView>
  </sheetViews>
  <sheetFormatPr baseColWidth="10" defaultColWidth="10.85546875" defaultRowHeight="15"/>
  <cols>
    <col min="1" max="1" width="21" style="214" customWidth="1"/>
    <col min="2" max="7" width="6.28515625" style="214" customWidth="1"/>
    <col min="8" max="9" width="7.28515625" style="214" customWidth="1"/>
    <col min="10" max="11" width="8" style="214" customWidth="1"/>
    <col min="12" max="25" width="6.28515625" style="214" customWidth="1"/>
    <col min="26" max="26" width="10" style="214" customWidth="1"/>
    <col min="27" max="16384" width="10.85546875" style="214"/>
  </cols>
  <sheetData>
    <row r="1" spans="1:26">
      <c r="A1" s="261" t="s">
        <v>289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</row>
    <row r="2" spans="1:26">
      <c r="A2" s="262" t="s">
        <v>290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</row>
    <row r="3" spans="1:26">
      <c r="A3" s="262" t="s">
        <v>291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</row>
    <row r="4" spans="1:26">
      <c r="A4" s="262" t="s">
        <v>292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</row>
    <row r="5" spans="1:26">
      <c r="A5" s="227" t="s">
        <v>366</v>
      </c>
      <c r="B5" s="227">
        <v>2015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</row>
    <row r="6" spans="1:26">
      <c r="A6" s="227" t="s">
        <v>361</v>
      </c>
      <c r="B6" s="227" t="s">
        <v>369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</row>
    <row r="7" spans="1:26" s="215" customFormat="1" ht="36">
      <c r="A7" s="7" t="s">
        <v>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228"/>
    </row>
    <row r="8" spans="1:26">
      <c r="A8" s="216" t="s">
        <v>293</v>
      </c>
      <c r="B8" s="217" t="s">
        <v>294</v>
      </c>
      <c r="C8" s="217"/>
      <c r="D8" s="217" t="s">
        <v>294</v>
      </c>
      <c r="E8" s="217"/>
      <c r="F8" s="217">
        <v>2</v>
      </c>
      <c r="G8" s="217"/>
      <c r="H8" s="217">
        <v>2</v>
      </c>
      <c r="I8" s="217"/>
      <c r="J8" s="217">
        <v>1</v>
      </c>
      <c r="K8" s="217"/>
      <c r="L8" s="217">
        <v>7</v>
      </c>
      <c r="M8" s="217"/>
      <c r="N8" s="217">
        <v>1</v>
      </c>
      <c r="O8" s="217"/>
      <c r="P8" s="217">
        <v>2</v>
      </c>
      <c r="Q8" s="217"/>
      <c r="R8" s="217">
        <v>3</v>
      </c>
      <c r="S8" s="217"/>
      <c r="T8" s="217">
        <v>2</v>
      </c>
      <c r="U8" s="217"/>
      <c r="V8" s="217">
        <v>7</v>
      </c>
      <c r="W8" s="217"/>
      <c r="X8" s="217">
        <v>3</v>
      </c>
      <c r="Y8" s="217"/>
      <c r="Z8" s="218">
        <f t="shared" ref="Z8:Z55" si="0">SUM(B8:X8)</f>
        <v>30</v>
      </c>
    </row>
    <row r="9" spans="1:26">
      <c r="A9" s="216" t="s">
        <v>295</v>
      </c>
      <c r="B9" s="217">
        <v>6</v>
      </c>
      <c r="C9" s="217"/>
      <c r="D9" s="217">
        <v>3</v>
      </c>
      <c r="E9" s="217"/>
      <c r="F9" s="217">
        <v>8</v>
      </c>
      <c r="G9" s="217"/>
      <c r="H9" s="217">
        <v>22</v>
      </c>
      <c r="I9" s="217"/>
      <c r="J9" s="217">
        <v>4</v>
      </c>
      <c r="K9" s="217"/>
      <c r="L9" s="217">
        <v>0</v>
      </c>
      <c r="M9" s="217"/>
      <c r="N9" s="217">
        <v>49</v>
      </c>
      <c r="O9" s="217"/>
      <c r="P9" s="217">
        <v>17</v>
      </c>
      <c r="Q9" s="217"/>
      <c r="R9" s="217">
        <v>24</v>
      </c>
      <c r="S9" s="217"/>
      <c r="T9" s="217">
        <v>18</v>
      </c>
      <c r="U9" s="217"/>
      <c r="V9" s="217">
        <v>8</v>
      </c>
      <c r="W9" s="217"/>
      <c r="X9" s="217">
        <v>5</v>
      </c>
      <c r="Y9" s="217"/>
      <c r="Z9" s="218">
        <f t="shared" si="0"/>
        <v>164</v>
      </c>
    </row>
    <row r="10" spans="1:26">
      <c r="A10" s="216" t="s">
        <v>296</v>
      </c>
      <c r="B10" s="217">
        <v>5</v>
      </c>
      <c r="C10" s="217"/>
      <c r="D10" s="217">
        <v>2</v>
      </c>
      <c r="E10" s="217"/>
      <c r="F10" s="217">
        <v>3</v>
      </c>
      <c r="G10" s="217"/>
      <c r="H10" s="217">
        <v>6</v>
      </c>
      <c r="I10" s="217"/>
      <c r="J10" s="217">
        <v>5</v>
      </c>
      <c r="K10" s="217"/>
      <c r="L10" s="217">
        <v>8</v>
      </c>
      <c r="M10" s="217"/>
      <c r="N10" s="217">
        <v>11</v>
      </c>
      <c r="O10" s="217"/>
      <c r="P10" s="217">
        <v>10</v>
      </c>
      <c r="Q10" s="217"/>
      <c r="R10" s="217">
        <v>12</v>
      </c>
      <c r="S10" s="217"/>
      <c r="T10" s="217">
        <v>18</v>
      </c>
      <c r="U10" s="217"/>
      <c r="V10" s="217">
        <v>4</v>
      </c>
      <c r="W10" s="217"/>
      <c r="X10" s="217">
        <v>2</v>
      </c>
      <c r="Y10" s="217"/>
      <c r="Z10" s="218">
        <f t="shared" si="0"/>
        <v>86</v>
      </c>
    </row>
    <row r="11" spans="1:26">
      <c r="A11" s="216" t="s">
        <v>297</v>
      </c>
      <c r="B11" s="217" t="s">
        <v>294</v>
      </c>
      <c r="C11" s="217"/>
      <c r="D11" s="217" t="s">
        <v>294</v>
      </c>
      <c r="E11" s="217"/>
      <c r="F11" s="217">
        <v>0</v>
      </c>
      <c r="G11" s="217"/>
      <c r="H11" s="217">
        <v>0</v>
      </c>
      <c r="I11" s="217"/>
      <c r="J11" s="217">
        <v>0</v>
      </c>
      <c r="K11" s="217"/>
      <c r="L11" s="217">
        <v>0</v>
      </c>
      <c r="M11" s="217"/>
      <c r="N11" s="217">
        <v>0</v>
      </c>
      <c r="O11" s="217"/>
      <c r="P11" s="217" t="s">
        <v>294</v>
      </c>
      <c r="Q11" s="217"/>
      <c r="R11" s="217" t="s">
        <v>294</v>
      </c>
      <c r="S11" s="217"/>
      <c r="T11" s="217" t="s">
        <v>294</v>
      </c>
      <c r="U11" s="217"/>
      <c r="V11" s="217" t="s">
        <v>294</v>
      </c>
      <c r="W11" s="217"/>
      <c r="X11" s="217" t="s">
        <v>294</v>
      </c>
      <c r="Y11" s="217"/>
      <c r="Z11" s="218">
        <f t="shared" si="0"/>
        <v>0</v>
      </c>
    </row>
    <row r="12" spans="1:26">
      <c r="A12" s="216" t="s">
        <v>298</v>
      </c>
      <c r="B12" s="217">
        <v>6</v>
      </c>
      <c r="C12" s="217"/>
      <c r="D12" s="217">
        <v>1</v>
      </c>
      <c r="E12" s="217"/>
      <c r="F12" s="217">
        <v>0</v>
      </c>
      <c r="G12" s="217"/>
      <c r="H12" s="217">
        <v>0</v>
      </c>
      <c r="I12" s="217"/>
      <c r="J12" s="217">
        <v>1</v>
      </c>
      <c r="K12" s="217"/>
      <c r="L12" s="217">
        <v>2</v>
      </c>
      <c r="M12" s="217"/>
      <c r="N12" s="217">
        <v>8</v>
      </c>
      <c r="O12" s="217"/>
      <c r="P12" s="217">
        <v>1</v>
      </c>
      <c r="Q12" s="217"/>
      <c r="R12" s="217">
        <v>2</v>
      </c>
      <c r="S12" s="217"/>
      <c r="T12" s="217">
        <v>8</v>
      </c>
      <c r="U12" s="217"/>
      <c r="V12" s="217">
        <v>4</v>
      </c>
      <c r="W12" s="217"/>
      <c r="X12" s="217"/>
      <c r="Y12" s="217"/>
      <c r="Z12" s="218">
        <f t="shared" si="0"/>
        <v>33</v>
      </c>
    </row>
    <row r="13" spans="1:26">
      <c r="A13" s="216" t="s">
        <v>299</v>
      </c>
      <c r="B13" s="217" t="s">
        <v>294</v>
      </c>
      <c r="C13" s="217"/>
      <c r="D13" s="217">
        <v>8</v>
      </c>
      <c r="E13" s="217"/>
      <c r="F13" s="217">
        <v>0</v>
      </c>
      <c r="G13" s="217"/>
      <c r="H13" s="217">
        <v>0</v>
      </c>
      <c r="I13" s="217"/>
      <c r="J13" s="217">
        <v>0</v>
      </c>
      <c r="K13" s="217"/>
      <c r="L13" s="217">
        <v>0</v>
      </c>
      <c r="M13" s="217"/>
      <c r="N13" s="217">
        <v>0</v>
      </c>
      <c r="O13" s="217"/>
      <c r="P13" s="217" t="s">
        <v>294</v>
      </c>
      <c r="Q13" s="217"/>
      <c r="R13" s="217" t="s">
        <v>294</v>
      </c>
      <c r="S13" s="217"/>
      <c r="T13" s="217" t="s">
        <v>294</v>
      </c>
      <c r="U13" s="217"/>
      <c r="V13" s="217" t="s">
        <v>294</v>
      </c>
      <c r="W13" s="217"/>
      <c r="X13" s="217" t="s">
        <v>294</v>
      </c>
      <c r="Y13" s="217"/>
      <c r="Z13" s="218">
        <f t="shared" si="0"/>
        <v>8</v>
      </c>
    </row>
    <row r="14" spans="1:26">
      <c r="A14" s="216" t="s">
        <v>300</v>
      </c>
      <c r="B14" s="217" t="s">
        <v>294</v>
      </c>
      <c r="C14" s="217"/>
      <c r="D14" s="217" t="s">
        <v>294</v>
      </c>
      <c r="E14" s="217"/>
      <c r="F14" s="217">
        <v>0</v>
      </c>
      <c r="G14" s="217"/>
      <c r="H14" s="217">
        <v>0</v>
      </c>
      <c r="I14" s="217"/>
      <c r="J14" s="217">
        <v>0</v>
      </c>
      <c r="K14" s="217"/>
      <c r="L14" s="217">
        <v>0</v>
      </c>
      <c r="M14" s="217"/>
      <c r="N14" s="217">
        <v>0</v>
      </c>
      <c r="O14" s="217"/>
      <c r="P14" s="217" t="s">
        <v>294</v>
      </c>
      <c r="Q14" s="217"/>
      <c r="R14" s="217" t="s">
        <v>294</v>
      </c>
      <c r="S14" s="217"/>
      <c r="T14" s="217" t="s">
        <v>294</v>
      </c>
      <c r="U14" s="217"/>
      <c r="V14" s="217" t="s">
        <v>294</v>
      </c>
      <c r="W14" s="217"/>
      <c r="X14" s="217" t="s">
        <v>294</v>
      </c>
      <c r="Y14" s="217"/>
      <c r="Z14" s="218">
        <f t="shared" si="0"/>
        <v>0</v>
      </c>
    </row>
    <row r="15" spans="1:26">
      <c r="A15" s="216" t="s">
        <v>301</v>
      </c>
      <c r="B15" s="217" t="s">
        <v>294</v>
      </c>
      <c r="C15" s="217"/>
      <c r="D15" s="217" t="s">
        <v>294</v>
      </c>
      <c r="E15" s="217"/>
      <c r="F15" s="217">
        <v>4</v>
      </c>
      <c r="G15" s="217"/>
      <c r="H15" s="217">
        <v>0</v>
      </c>
      <c r="I15" s="217"/>
      <c r="J15" s="217">
        <v>1</v>
      </c>
      <c r="K15" s="217"/>
      <c r="L15" s="217">
        <v>0</v>
      </c>
      <c r="M15" s="217"/>
      <c r="N15" s="217">
        <v>2</v>
      </c>
      <c r="O15" s="217"/>
      <c r="P15" s="217" t="s">
        <v>294</v>
      </c>
      <c r="Q15" s="217"/>
      <c r="R15" s="217" t="s">
        <v>294</v>
      </c>
      <c r="S15" s="217"/>
      <c r="T15" s="217" t="s">
        <v>294</v>
      </c>
      <c r="U15" s="217"/>
      <c r="V15" s="217">
        <v>1</v>
      </c>
      <c r="W15" s="217"/>
      <c r="X15" s="217" t="s">
        <v>294</v>
      </c>
      <c r="Y15" s="217"/>
      <c r="Z15" s="218">
        <f t="shared" si="0"/>
        <v>8</v>
      </c>
    </row>
    <row r="16" spans="1:26">
      <c r="A16" s="216" t="s">
        <v>302</v>
      </c>
      <c r="B16" s="217" t="s">
        <v>294</v>
      </c>
      <c r="C16" s="217"/>
      <c r="D16" s="217" t="s">
        <v>294</v>
      </c>
      <c r="E16" s="217"/>
      <c r="F16" s="217">
        <v>0</v>
      </c>
      <c r="G16" s="217"/>
      <c r="H16" s="217">
        <v>0</v>
      </c>
      <c r="I16" s="217"/>
      <c r="J16" s="217">
        <v>0</v>
      </c>
      <c r="K16" s="217"/>
      <c r="L16" s="217">
        <v>0</v>
      </c>
      <c r="M16" s="217"/>
      <c r="N16" s="217">
        <v>0</v>
      </c>
      <c r="O16" s="217"/>
      <c r="P16" s="217" t="s">
        <v>294</v>
      </c>
      <c r="Q16" s="217"/>
      <c r="R16" s="217" t="s">
        <v>294</v>
      </c>
      <c r="S16" s="217"/>
      <c r="T16" s="217" t="s">
        <v>294</v>
      </c>
      <c r="U16" s="217"/>
      <c r="V16" s="217" t="s">
        <v>294</v>
      </c>
      <c r="W16" s="217"/>
      <c r="X16" s="217" t="s">
        <v>294</v>
      </c>
      <c r="Y16" s="217"/>
      <c r="Z16" s="218">
        <f t="shared" si="0"/>
        <v>0</v>
      </c>
    </row>
    <row r="17" spans="1:26">
      <c r="A17" s="216" t="s">
        <v>303</v>
      </c>
      <c r="B17" s="217">
        <v>1</v>
      </c>
      <c r="C17" s="217"/>
      <c r="D17" s="217" t="s">
        <v>294</v>
      </c>
      <c r="E17" s="217"/>
      <c r="F17" s="217">
        <v>1</v>
      </c>
      <c r="G17" s="217"/>
      <c r="H17" s="217">
        <v>1</v>
      </c>
      <c r="I17" s="217"/>
      <c r="J17" s="217">
        <v>1</v>
      </c>
      <c r="K17" s="217"/>
      <c r="L17" s="217">
        <v>0</v>
      </c>
      <c r="M17" s="217"/>
      <c r="N17" s="217">
        <v>2</v>
      </c>
      <c r="O17" s="217"/>
      <c r="P17" s="217" t="s">
        <v>294</v>
      </c>
      <c r="Q17" s="217"/>
      <c r="R17" s="217" t="s">
        <v>294</v>
      </c>
      <c r="S17" s="217"/>
      <c r="T17" s="217" t="s">
        <v>294</v>
      </c>
      <c r="U17" s="217"/>
      <c r="V17" s="217" t="s">
        <v>294</v>
      </c>
      <c r="W17" s="217"/>
      <c r="X17" s="217" t="s">
        <v>294</v>
      </c>
      <c r="Y17" s="217"/>
      <c r="Z17" s="218">
        <f t="shared" si="0"/>
        <v>6</v>
      </c>
    </row>
    <row r="18" spans="1:26">
      <c r="A18" s="216" t="s">
        <v>304</v>
      </c>
      <c r="B18" s="217">
        <v>3</v>
      </c>
      <c r="C18" s="217"/>
      <c r="D18" s="217">
        <v>2</v>
      </c>
      <c r="E18" s="217"/>
      <c r="F18" s="217">
        <v>1</v>
      </c>
      <c r="G18" s="217"/>
      <c r="H18" s="217">
        <v>1</v>
      </c>
      <c r="I18" s="217"/>
      <c r="J18" s="217">
        <v>3</v>
      </c>
      <c r="K18" s="217"/>
      <c r="L18" s="217">
        <v>5</v>
      </c>
      <c r="M18" s="217"/>
      <c r="N18" s="217">
        <v>12</v>
      </c>
      <c r="O18" s="217"/>
      <c r="P18" s="217">
        <v>4</v>
      </c>
      <c r="Q18" s="217"/>
      <c r="R18" s="217">
        <v>2</v>
      </c>
      <c r="S18" s="217"/>
      <c r="T18" s="217" t="s">
        <v>294</v>
      </c>
      <c r="U18" s="217"/>
      <c r="V18" s="217" t="s">
        <v>294</v>
      </c>
      <c r="W18" s="217"/>
      <c r="X18" s="217">
        <v>2</v>
      </c>
      <c r="Y18" s="217"/>
      <c r="Z18" s="218">
        <f t="shared" si="0"/>
        <v>35</v>
      </c>
    </row>
    <row r="19" spans="1:26">
      <c r="A19" s="216" t="s">
        <v>305</v>
      </c>
      <c r="B19" s="217" t="s">
        <v>294</v>
      </c>
      <c r="C19" s="217"/>
      <c r="D19" s="217">
        <v>3</v>
      </c>
      <c r="E19" s="217"/>
      <c r="F19" s="217">
        <v>1</v>
      </c>
      <c r="G19" s="217"/>
      <c r="H19" s="217">
        <v>3</v>
      </c>
      <c r="I19" s="217"/>
      <c r="J19" s="217">
        <v>0</v>
      </c>
      <c r="K19" s="217"/>
      <c r="L19" s="217">
        <v>1</v>
      </c>
      <c r="M19" s="217"/>
      <c r="N19" s="217">
        <v>4</v>
      </c>
      <c r="O19" s="217"/>
      <c r="P19" s="217">
        <v>5</v>
      </c>
      <c r="Q19" s="217"/>
      <c r="R19" s="217">
        <v>4</v>
      </c>
      <c r="S19" s="217"/>
      <c r="T19" s="217">
        <v>3</v>
      </c>
      <c r="U19" s="217"/>
      <c r="V19" s="217">
        <v>1</v>
      </c>
      <c r="W19" s="217"/>
      <c r="X19" s="217">
        <v>2</v>
      </c>
      <c r="Y19" s="217"/>
      <c r="Z19" s="218">
        <f t="shared" si="0"/>
        <v>27</v>
      </c>
    </row>
    <row r="20" spans="1:26">
      <c r="A20" s="216" t="s">
        <v>306</v>
      </c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>
        <v>1</v>
      </c>
      <c r="W20" s="217"/>
      <c r="X20" s="217" t="s">
        <v>294</v>
      </c>
      <c r="Y20" s="217"/>
      <c r="Z20" s="218">
        <f t="shared" si="0"/>
        <v>1</v>
      </c>
    </row>
    <row r="21" spans="1:26">
      <c r="A21" s="216" t="s">
        <v>307</v>
      </c>
      <c r="B21" s="217" t="s">
        <v>294</v>
      </c>
      <c r="C21" s="217"/>
      <c r="D21" s="217" t="s">
        <v>294</v>
      </c>
      <c r="E21" s="217"/>
      <c r="F21" s="217" t="s">
        <v>294</v>
      </c>
      <c r="G21" s="217"/>
      <c r="H21" s="217" t="s">
        <v>294</v>
      </c>
      <c r="I21" s="217"/>
      <c r="J21" s="217" t="s">
        <v>294</v>
      </c>
      <c r="K21" s="217"/>
      <c r="L21" s="217" t="s">
        <v>294</v>
      </c>
      <c r="M21" s="217"/>
      <c r="N21" s="217" t="s">
        <v>294</v>
      </c>
      <c r="O21" s="217"/>
      <c r="P21" s="217">
        <v>1</v>
      </c>
      <c r="Q21" s="217"/>
      <c r="R21" s="217" t="s">
        <v>294</v>
      </c>
      <c r="S21" s="217"/>
      <c r="T21" s="217" t="s">
        <v>294</v>
      </c>
      <c r="U21" s="217"/>
      <c r="V21" s="217" t="s">
        <v>294</v>
      </c>
      <c r="W21" s="217"/>
      <c r="X21" s="217" t="s">
        <v>294</v>
      </c>
      <c r="Y21" s="217"/>
      <c r="Z21" s="218">
        <f t="shared" si="0"/>
        <v>1</v>
      </c>
    </row>
    <row r="22" spans="1:26">
      <c r="A22" s="216" t="s">
        <v>308</v>
      </c>
      <c r="B22" s="217">
        <v>0</v>
      </c>
      <c r="C22" s="217"/>
      <c r="D22" s="217">
        <v>0</v>
      </c>
      <c r="E22" s="217"/>
      <c r="F22" s="217">
        <v>1</v>
      </c>
      <c r="G22" s="217"/>
      <c r="H22" s="217">
        <v>0</v>
      </c>
      <c r="I22" s="217"/>
      <c r="J22" s="217">
        <v>0</v>
      </c>
      <c r="K22" s="217"/>
      <c r="L22" s="217">
        <v>0</v>
      </c>
      <c r="M22" s="217"/>
      <c r="N22" s="217">
        <v>0</v>
      </c>
      <c r="O22" s="217"/>
      <c r="P22" s="217" t="s">
        <v>294</v>
      </c>
      <c r="Q22" s="217"/>
      <c r="R22" s="217" t="s">
        <v>294</v>
      </c>
      <c r="S22" s="217"/>
      <c r="T22" s="217">
        <v>6</v>
      </c>
      <c r="U22" s="217"/>
      <c r="V22" s="217" t="s">
        <v>294</v>
      </c>
      <c r="W22" s="217"/>
      <c r="X22" s="217" t="s">
        <v>294</v>
      </c>
      <c r="Y22" s="217"/>
      <c r="Z22" s="218">
        <f t="shared" si="0"/>
        <v>7</v>
      </c>
    </row>
    <row r="23" spans="1:26">
      <c r="A23" s="216" t="s">
        <v>309</v>
      </c>
      <c r="B23" s="217" t="s">
        <v>294</v>
      </c>
      <c r="C23" s="217"/>
      <c r="D23" s="217" t="s">
        <v>294</v>
      </c>
      <c r="E23" s="217"/>
      <c r="F23" s="217">
        <v>0</v>
      </c>
      <c r="G23" s="217"/>
      <c r="H23" s="217">
        <v>0</v>
      </c>
      <c r="I23" s="217"/>
      <c r="J23" s="217">
        <v>0</v>
      </c>
      <c r="K23" s="217"/>
      <c r="L23" s="217">
        <v>0</v>
      </c>
      <c r="M23" s="217"/>
      <c r="N23" s="217">
        <v>0</v>
      </c>
      <c r="O23" s="217"/>
      <c r="P23" s="217" t="s">
        <v>294</v>
      </c>
      <c r="Q23" s="217"/>
      <c r="R23" s="217" t="s">
        <v>294</v>
      </c>
      <c r="S23" s="217"/>
      <c r="T23" s="217" t="s">
        <v>294</v>
      </c>
      <c r="U23" s="217"/>
      <c r="V23" s="217" t="s">
        <v>294</v>
      </c>
      <c r="W23" s="217"/>
      <c r="X23" s="217" t="s">
        <v>294</v>
      </c>
      <c r="Y23" s="217"/>
      <c r="Z23" s="218">
        <f t="shared" si="0"/>
        <v>0</v>
      </c>
    </row>
    <row r="24" spans="1:26">
      <c r="A24" s="216" t="s">
        <v>310</v>
      </c>
      <c r="B24" s="217" t="s">
        <v>294</v>
      </c>
      <c r="C24" s="217"/>
      <c r="D24" s="217">
        <v>2</v>
      </c>
      <c r="E24" s="217"/>
      <c r="F24" s="217">
        <v>2</v>
      </c>
      <c r="G24" s="217"/>
      <c r="H24" s="217">
        <v>0</v>
      </c>
      <c r="I24" s="217"/>
      <c r="J24" s="217">
        <v>0</v>
      </c>
      <c r="K24" s="217"/>
      <c r="L24" s="217">
        <v>1</v>
      </c>
      <c r="M24" s="217"/>
      <c r="N24" s="217">
        <v>0</v>
      </c>
      <c r="O24" s="217"/>
      <c r="P24" s="217" t="s">
        <v>294</v>
      </c>
      <c r="Q24" s="217"/>
      <c r="R24" s="217">
        <v>1</v>
      </c>
      <c r="S24" s="217"/>
      <c r="T24" s="217" t="s">
        <v>294</v>
      </c>
      <c r="U24" s="217"/>
      <c r="V24" s="217" t="s">
        <v>294</v>
      </c>
      <c r="W24" s="217"/>
      <c r="X24" s="217">
        <v>2</v>
      </c>
      <c r="Y24" s="217"/>
      <c r="Z24" s="218">
        <f t="shared" si="0"/>
        <v>8</v>
      </c>
    </row>
    <row r="25" spans="1:26">
      <c r="A25" s="216" t="s">
        <v>311</v>
      </c>
      <c r="B25" s="217" t="s">
        <v>294</v>
      </c>
      <c r="C25" s="217"/>
      <c r="D25" s="217" t="s">
        <v>294</v>
      </c>
      <c r="E25" s="217"/>
      <c r="F25" s="217">
        <v>0</v>
      </c>
      <c r="G25" s="217"/>
      <c r="H25" s="217">
        <v>0</v>
      </c>
      <c r="I25" s="217"/>
      <c r="J25" s="217">
        <v>0</v>
      </c>
      <c r="K25" s="217"/>
      <c r="L25" s="217">
        <v>0</v>
      </c>
      <c r="M25" s="217"/>
      <c r="N25" s="217">
        <v>0</v>
      </c>
      <c r="O25" s="217"/>
      <c r="P25" s="217" t="s">
        <v>294</v>
      </c>
      <c r="Q25" s="217"/>
      <c r="R25" s="217" t="s">
        <v>294</v>
      </c>
      <c r="S25" s="217"/>
      <c r="T25" s="217" t="s">
        <v>294</v>
      </c>
      <c r="U25" s="217"/>
      <c r="V25" s="217" t="s">
        <v>294</v>
      </c>
      <c r="W25" s="217"/>
      <c r="X25" s="217" t="s">
        <v>294</v>
      </c>
      <c r="Y25" s="217"/>
      <c r="Z25" s="218">
        <f t="shared" si="0"/>
        <v>0</v>
      </c>
    </row>
    <row r="26" spans="1:26">
      <c r="A26" s="216" t="s">
        <v>312</v>
      </c>
      <c r="B26" s="217">
        <v>30</v>
      </c>
      <c r="C26" s="217"/>
      <c r="D26" s="217">
        <v>13</v>
      </c>
      <c r="E26" s="217"/>
      <c r="F26" s="217">
        <v>13</v>
      </c>
      <c r="G26" s="217"/>
      <c r="H26" s="217">
        <v>21</v>
      </c>
      <c r="I26" s="217"/>
      <c r="J26" s="217">
        <v>27</v>
      </c>
      <c r="K26" s="217"/>
      <c r="L26" s="217">
        <v>8</v>
      </c>
      <c r="M26" s="217"/>
      <c r="N26" s="217">
        <v>21</v>
      </c>
      <c r="O26" s="217"/>
      <c r="P26" s="217">
        <v>26</v>
      </c>
      <c r="Q26" s="217"/>
      <c r="R26" s="217">
        <v>38</v>
      </c>
      <c r="S26" s="217"/>
      <c r="T26" s="217">
        <v>60</v>
      </c>
      <c r="U26" s="217"/>
      <c r="V26" s="217">
        <v>10</v>
      </c>
      <c r="W26" s="217"/>
      <c r="X26" s="217">
        <v>3</v>
      </c>
      <c r="Y26" s="217"/>
      <c r="Z26" s="218">
        <f t="shared" si="0"/>
        <v>270</v>
      </c>
    </row>
    <row r="27" spans="1:26">
      <c r="A27" s="216" t="s">
        <v>313</v>
      </c>
      <c r="B27" s="217" t="s">
        <v>294</v>
      </c>
      <c r="C27" s="217"/>
      <c r="D27" s="217" t="s">
        <v>294</v>
      </c>
      <c r="E27" s="217"/>
      <c r="F27" s="217">
        <v>0</v>
      </c>
      <c r="G27" s="217"/>
      <c r="H27" s="217">
        <v>0</v>
      </c>
      <c r="I27" s="217"/>
      <c r="J27" s="217">
        <v>0</v>
      </c>
      <c r="K27" s="217"/>
      <c r="L27" s="217">
        <v>0</v>
      </c>
      <c r="M27" s="217"/>
      <c r="N27" s="217">
        <v>0</v>
      </c>
      <c r="O27" s="217"/>
      <c r="P27" s="217" t="s">
        <v>294</v>
      </c>
      <c r="Q27" s="217"/>
      <c r="R27" s="217" t="s">
        <v>294</v>
      </c>
      <c r="S27" s="217"/>
      <c r="T27" s="217" t="s">
        <v>294</v>
      </c>
      <c r="U27" s="217"/>
      <c r="V27" s="217" t="s">
        <v>294</v>
      </c>
      <c r="W27" s="217"/>
      <c r="X27" s="217" t="s">
        <v>294</v>
      </c>
      <c r="Y27" s="217"/>
      <c r="Z27" s="218">
        <f t="shared" si="0"/>
        <v>0</v>
      </c>
    </row>
    <row r="28" spans="1:26">
      <c r="A28" s="216" t="s">
        <v>314</v>
      </c>
      <c r="B28" s="217" t="s">
        <v>294</v>
      </c>
      <c r="C28" s="217"/>
      <c r="D28" s="217" t="s">
        <v>294</v>
      </c>
      <c r="E28" s="217"/>
      <c r="F28" s="217">
        <v>0</v>
      </c>
      <c r="G28" s="217"/>
      <c r="H28" s="217">
        <v>0</v>
      </c>
      <c r="I28" s="217"/>
      <c r="J28" s="217">
        <v>0</v>
      </c>
      <c r="K28" s="217"/>
      <c r="L28" s="217">
        <v>0</v>
      </c>
      <c r="M28" s="217"/>
      <c r="N28" s="217">
        <v>0</v>
      </c>
      <c r="O28" s="217"/>
      <c r="P28" s="217" t="s">
        <v>294</v>
      </c>
      <c r="Q28" s="217"/>
      <c r="R28" s="217">
        <v>1</v>
      </c>
      <c r="S28" s="217"/>
      <c r="T28" s="217" t="s">
        <v>294</v>
      </c>
      <c r="U28" s="217"/>
      <c r="V28" s="217">
        <v>2</v>
      </c>
      <c r="W28" s="217"/>
      <c r="X28" s="217" t="s">
        <v>294</v>
      </c>
      <c r="Y28" s="217"/>
      <c r="Z28" s="218">
        <f t="shared" si="0"/>
        <v>3</v>
      </c>
    </row>
    <row r="29" spans="1:26">
      <c r="A29" s="216" t="s">
        <v>315</v>
      </c>
      <c r="B29" s="217" t="s">
        <v>294</v>
      </c>
      <c r="C29" s="217"/>
      <c r="D29" s="217" t="s">
        <v>294</v>
      </c>
      <c r="E29" s="217"/>
      <c r="F29" s="217">
        <v>0</v>
      </c>
      <c r="G29" s="217"/>
      <c r="H29" s="217">
        <v>0</v>
      </c>
      <c r="I29" s="217"/>
      <c r="J29" s="217">
        <v>0</v>
      </c>
      <c r="K29" s="217"/>
      <c r="L29" s="217">
        <v>0</v>
      </c>
      <c r="M29" s="217"/>
      <c r="N29" s="217">
        <v>1</v>
      </c>
      <c r="O29" s="217"/>
      <c r="P29" s="217" t="s">
        <v>294</v>
      </c>
      <c r="Q29" s="217"/>
      <c r="R29" s="217" t="s">
        <v>294</v>
      </c>
      <c r="S29" s="217"/>
      <c r="T29" s="217" t="s">
        <v>294</v>
      </c>
      <c r="U29" s="217"/>
      <c r="V29" s="217">
        <v>1</v>
      </c>
      <c r="W29" s="217"/>
      <c r="X29" s="217" t="s">
        <v>294</v>
      </c>
      <c r="Y29" s="217"/>
      <c r="Z29" s="218">
        <f t="shared" si="0"/>
        <v>2</v>
      </c>
    </row>
    <row r="30" spans="1:26">
      <c r="A30" s="216" t="s">
        <v>316</v>
      </c>
      <c r="B30" s="217" t="s">
        <v>294</v>
      </c>
      <c r="C30" s="217"/>
      <c r="D30" s="217" t="s">
        <v>294</v>
      </c>
      <c r="E30" s="217"/>
      <c r="F30" s="217">
        <v>0</v>
      </c>
      <c r="G30" s="217"/>
      <c r="H30" s="217">
        <v>0</v>
      </c>
      <c r="I30" s="217"/>
      <c r="J30" s="217">
        <v>0</v>
      </c>
      <c r="K30" s="217"/>
      <c r="L30" s="217">
        <v>0</v>
      </c>
      <c r="M30" s="217"/>
      <c r="N30" s="217">
        <v>0</v>
      </c>
      <c r="O30" s="217"/>
      <c r="P30" s="217" t="s">
        <v>294</v>
      </c>
      <c r="Q30" s="217"/>
      <c r="R30" s="217" t="s">
        <v>294</v>
      </c>
      <c r="S30" s="217"/>
      <c r="T30" s="217" t="s">
        <v>294</v>
      </c>
      <c r="U30" s="217"/>
      <c r="V30" s="217" t="s">
        <v>294</v>
      </c>
      <c r="W30" s="217"/>
      <c r="X30" s="217" t="s">
        <v>294</v>
      </c>
      <c r="Y30" s="217"/>
      <c r="Z30" s="218">
        <f t="shared" si="0"/>
        <v>0</v>
      </c>
    </row>
    <row r="31" spans="1:26">
      <c r="A31" s="216" t="s">
        <v>317</v>
      </c>
      <c r="B31" s="217">
        <v>2</v>
      </c>
      <c r="C31" s="217"/>
      <c r="D31" s="217" t="s">
        <v>294</v>
      </c>
      <c r="E31" s="217"/>
      <c r="F31" s="217">
        <v>4</v>
      </c>
      <c r="G31" s="217"/>
      <c r="H31" s="217">
        <v>1</v>
      </c>
      <c r="I31" s="217"/>
      <c r="J31" s="217">
        <v>5</v>
      </c>
      <c r="K31" s="217"/>
      <c r="L31" s="217">
        <v>3</v>
      </c>
      <c r="M31" s="217"/>
      <c r="N31" s="217">
        <v>5</v>
      </c>
      <c r="O31" s="217"/>
      <c r="P31" s="217">
        <v>7</v>
      </c>
      <c r="Q31" s="217"/>
      <c r="R31" s="217">
        <v>4</v>
      </c>
      <c r="S31" s="217"/>
      <c r="T31" s="217">
        <v>9</v>
      </c>
      <c r="U31" s="217"/>
      <c r="V31" s="217">
        <v>1</v>
      </c>
      <c r="W31" s="217"/>
      <c r="X31" s="217" t="s">
        <v>294</v>
      </c>
      <c r="Y31" s="217"/>
      <c r="Z31" s="218">
        <f t="shared" si="0"/>
        <v>41</v>
      </c>
    </row>
    <row r="32" spans="1:26">
      <c r="A32" s="216" t="s">
        <v>318</v>
      </c>
      <c r="B32" s="217" t="s">
        <v>294</v>
      </c>
      <c r="C32" s="217"/>
      <c r="D32" s="217" t="s">
        <v>294</v>
      </c>
      <c r="E32" s="217"/>
      <c r="F32" s="217">
        <v>0</v>
      </c>
      <c r="G32" s="217"/>
      <c r="H32" s="217">
        <v>0</v>
      </c>
      <c r="I32" s="217"/>
      <c r="J32" s="217">
        <v>0</v>
      </c>
      <c r="K32" s="217"/>
      <c r="L32" s="217">
        <v>0</v>
      </c>
      <c r="M32" s="217"/>
      <c r="N32" s="217">
        <v>2</v>
      </c>
      <c r="O32" s="217"/>
      <c r="P32" s="217" t="s">
        <v>294</v>
      </c>
      <c r="Q32" s="217"/>
      <c r="R32" s="217" t="s">
        <v>294</v>
      </c>
      <c r="S32" s="217"/>
      <c r="T32" s="217" t="s">
        <v>294</v>
      </c>
      <c r="U32" s="217"/>
      <c r="V32" s="217" t="s">
        <v>294</v>
      </c>
      <c r="W32" s="217"/>
      <c r="X32" s="217" t="s">
        <v>294</v>
      </c>
      <c r="Y32" s="217"/>
      <c r="Z32" s="218">
        <f t="shared" si="0"/>
        <v>2</v>
      </c>
    </row>
    <row r="33" spans="1:26">
      <c r="A33" s="216" t="s">
        <v>319</v>
      </c>
      <c r="B33" s="217" t="s">
        <v>294</v>
      </c>
      <c r="C33" s="217"/>
      <c r="D33" s="217" t="s">
        <v>294</v>
      </c>
      <c r="E33" s="217"/>
      <c r="F33" s="217">
        <v>0</v>
      </c>
      <c r="G33" s="217"/>
      <c r="H33" s="217">
        <v>0</v>
      </c>
      <c r="I33" s="217"/>
      <c r="J33" s="217">
        <v>0</v>
      </c>
      <c r="K33" s="217"/>
      <c r="L33" s="217">
        <v>0</v>
      </c>
      <c r="M33" s="217"/>
      <c r="N33" s="217">
        <v>0</v>
      </c>
      <c r="O33" s="217"/>
      <c r="P33" s="217" t="s">
        <v>294</v>
      </c>
      <c r="Q33" s="217"/>
      <c r="R33" s="217" t="s">
        <v>294</v>
      </c>
      <c r="S33" s="217"/>
      <c r="T33" s="217" t="s">
        <v>294</v>
      </c>
      <c r="U33" s="217"/>
      <c r="V33" s="217" t="s">
        <v>294</v>
      </c>
      <c r="W33" s="217"/>
      <c r="X33" s="217" t="s">
        <v>294</v>
      </c>
      <c r="Y33" s="217"/>
      <c r="Z33" s="218">
        <f t="shared" si="0"/>
        <v>0</v>
      </c>
    </row>
    <row r="34" spans="1:26">
      <c r="A34" s="216" t="s">
        <v>320</v>
      </c>
      <c r="B34" s="217" t="s">
        <v>294</v>
      </c>
      <c r="C34" s="217"/>
      <c r="D34" s="217" t="s">
        <v>294</v>
      </c>
      <c r="E34" s="217"/>
      <c r="F34" s="217">
        <v>0</v>
      </c>
      <c r="G34" s="217"/>
      <c r="H34" s="217">
        <v>0</v>
      </c>
      <c r="I34" s="217"/>
      <c r="J34" s="217">
        <v>0</v>
      </c>
      <c r="K34" s="217"/>
      <c r="L34" s="217">
        <v>0</v>
      </c>
      <c r="M34" s="217"/>
      <c r="N34" s="217">
        <v>1</v>
      </c>
      <c r="O34" s="217"/>
      <c r="P34" s="217" t="s">
        <v>294</v>
      </c>
      <c r="Q34" s="217"/>
      <c r="R34" s="217" t="s">
        <v>294</v>
      </c>
      <c r="S34" s="217"/>
      <c r="T34" s="217" t="s">
        <v>294</v>
      </c>
      <c r="U34" s="217"/>
      <c r="V34" s="217" t="s">
        <v>294</v>
      </c>
      <c r="W34" s="217"/>
      <c r="X34" s="217" t="s">
        <v>294</v>
      </c>
      <c r="Y34" s="217"/>
      <c r="Z34" s="218">
        <f t="shared" si="0"/>
        <v>1</v>
      </c>
    </row>
    <row r="35" spans="1:26">
      <c r="A35" s="216" t="s">
        <v>321</v>
      </c>
      <c r="B35" s="217" t="s">
        <v>294</v>
      </c>
      <c r="C35" s="217"/>
      <c r="D35" s="217" t="s">
        <v>294</v>
      </c>
      <c r="E35" s="217"/>
      <c r="F35" s="217">
        <v>0</v>
      </c>
      <c r="G35" s="217"/>
      <c r="H35" s="217">
        <v>1</v>
      </c>
      <c r="I35" s="217"/>
      <c r="J35" s="217">
        <v>0</v>
      </c>
      <c r="K35" s="217"/>
      <c r="L35" s="217">
        <v>0</v>
      </c>
      <c r="M35" s="217"/>
      <c r="N35" s="217">
        <v>0</v>
      </c>
      <c r="O35" s="217"/>
      <c r="P35" s="217" t="s">
        <v>294</v>
      </c>
      <c r="Q35" s="217"/>
      <c r="R35" s="217" t="s">
        <v>294</v>
      </c>
      <c r="S35" s="217"/>
      <c r="T35" s="217" t="s">
        <v>294</v>
      </c>
      <c r="U35" s="217"/>
      <c r="V35" s="217" t="s">
        <v>294</v>
      </c>
      <c r="W35" s="217"/>
      <c r="X35" s="217" t="s">
        <v>294</v>
      </c>
      <c r="Y35" s="217"/>
      <c r="Z35" s="218">
        <f t="shared" si="0"/>
        <v>1</v>
      </c>
    </row>
    <row r="36" spans="1:26">
      <c r="A36" s="216" t="s">
        <v>322</v>
      </c>
      <c r="B36" s="217">
        <v>133</v>
      </c>
      <c r="C36" s="217"/>
      <c r="D36" s="217">
        <v>273</v>
      </c>
      <c r="E36" s="217"/>
      <c r="F36" s="217">
        <v>358</v>
      </c>
      <c r="G36" s="217"/>
      <c r="H36" s="217">
        <v>1087</v>
      </c>
      <c r="I36" s="217"/>
      <c r="J36" s="217">
        <v>271</v>
      </c>
      <c r="K36" s="217"/>
      <c r="L36" s="217">
        <v>174</v>
      </c>
      <c r="M36" s="217"/>
      <c r="N36" s="217">
        <v>502</v>
      </c>
      <c r="O36" s="217"/>
      <c r="P36" s="217">
        <v>599</v>
      </c>
      <c r="Q36" s="217"/>
      <c r="R36" s="217">
        <v>740</v>
      </c>
      <c r="S36" s="217"/>
      <c r="T36" s="217">
        <v>406</v>
      </c>
      <c r="U36" s="217"/>
      <c r="V36" s="217">
        <v>265</v>
      </c>
      <c r="W36" s="217"/>
      <c r="X36" s="217">
        <v>211</v>
      </c>
      <c r="Y36" s="217"/>
      <c r="Z36" s="218">
        <f t="shared" si="0"/>
        <v>5019</v>
      </c>
    </row>
    <row r="37" spans="1:26">
      <c r="A37" s="216" t="s">
        <v>323</v>
      </c>
      <c r="B37" s="217" t="s">
        <v>294</v>
      </c>
      <c r="C37" s="217"/>
      <c r="D37" s="217" t="s">
        <v>294</v>
      </c>
      <c r="E37" s="217"/>
      <c r="F37" s="217">
        <v>0</v>
      </c>
      <c r="G37" s="217"/>
      <c r="H37" s="217">
        <v>0</v>
      </c>
      <c r="I37" s="217"/>
      <c r="J37" s="217">
        <v>0</v>
      </c>
      <c r="K37" s="217"/>
      <c r="L37" s="217">
        <v>0</v>
      </c>
      <c r="M37" s="217"/>
      <c r="N37" s="217">
        <v>0</v>
      </c>
      <c r="O37" s="217"/>
      <c r="P37" s="217" t="s">
        <v>294</v>
      </c>
      <c r="Q37" s="217"/>
      <c r="R37" s="217" t="s">
        <v>294</v>
      </c>
      <c r="S37" s="217"/>
      <c r="T37" s="217">
        <v>1</v>
      </c>
      <c r="U37" s="217"/>
      <c r="V37" s="217" t="s">
        <v>294</v>
      </c>
      <c r="W37" s="217"/>
      <c r="X37" s="217" t="s">
        <v>294</v>
      </c>
      <c r="Y37" s="217"/>
      <c r="Z37" s="218">
        <f t="shared" si="0"/>
        <v>1</v>
      </c>
    </row>
    <row r="38" spans="1:26">
      <c r="A38" s="216" t="s">
        <v>324</v>
      </c>
      <c r="B38" s="217" t="s">
        <v>294</v>
      </c>
      <c r="C38" s="217"/>
      <c r="D38" s="217" t="s">
        <v>294</v>
      </c>
      <c r="E38" s="217"/>
      <c r="F38" s="217">
        <v>0</v>
      </c>
      <c r="G38" s="217"/>
      <c r="H38" s="217">
        <v>2</v>
      </c>
      <c r="I38" s="217"/>
      <c r="J38" s="217">
        <v>0</v>
      </c>
      <c r="K38" s="217"/>
      <c r="L38" s="217">
        <v>0</v>
      </c>
      <c r="M38" s="217"/>
      <c r="N38" s="217">
        <v>0</v>
      </c>
      <c r="O38" s="217"/>
      <c r="P38" s="217" t="s">
        <v>294</v>
      </c>
      <c r="Q38" s="217"/>
      <c r="R38" s="217" t="s">
        <v>294</v>
      </c>
      <c r="S38" s="217"/>
      <c r="T38" s="217" t="s">
        <v>294</v>
      </c>
      <c r="U38" s="217"/>
      <c r="V38" s="217" t="s">
        <v>294</v>
      </c>
      <c r="W38" s="217"/>
      <c r="X38" s="217" t="s">
        <v>294</v>
      </c>
      <c r="Y38" s="217"/>
      <c r="Z38" s="218">
        <f t="shared" si="0"/>
        <v>2</v>
      </c>
    </row>
    <row r="39" spans="1:26">
      <c r="A39" s="216" t="s">
        <v>325</v>
      </c>
      <c r="B39" s="217" t="s">
        <v>294</v>
      </c>
      <c r="C39" s="217"/>
      <c r="D39" s="217" t="s">
        <v>294</v>
      </c>
      <c r="E39" s="217"/>
      <c r="F39" s="217">
        <v>0</v>
      </c>
      <c r="G39" s="217"/>
      <c r="H39" s="217">
        <v>0</v>
      </c>
      <c r="I39" s="217"/>
      <c r="J39" s="217">
        <v>0</v>
      </c>
      <c r="K39" s="217"/>
      <c r="L39" s="217">
        <v>0</v>
      </c>
      <c r="M39" s="217"/>
      <c r="N39" s="217">
        <v>0</v>
      </c>
      <c r="O39" s="217"/>
      <c r="P39" s="217" t="s">
        <v>294</v>
      </c>
      <c r="Q39" s="217"/>
      <c r="R39" s="217">
        <v>4</v>
      </c>
      <c r="S39" s="217"/>
      <c r="T39" s="217">
        <v>3</v>
      </c>
      <c r="U39" s="217"/>
      <c r="V39" s="217" t="s">
        <v>294</v>
      </c>
      <c r="W39" s="217"/>
      <c r="X39" s="217" t="s">
        <v>294</v>
      </c>
      <c r="Y39" s="217"/>
      <c r="Z39" s="218">
        <f t="shared" si="0"/>
        <v>7</v>
      </c>
    </row>
    <row r="40" spans="1:26">
      <c r="A40" s="216" t="s">
        <v>326</v>
      </c>
      <c r="B40" s="217" t="s">
        <v>294</v>
      </c>
      <c r="C40" s="217"/>
      <c r="D40" s="217" t="s">
        <v>294</v>
      </c>
      <c r="E40" s="217"/>
      <c r="F40" s="217">
        <v>0</v>
      </c>
      <c r="G40" s="217"/>
      <c r="H40" s="217">
        <v>0</v>
      </c>
      <c r="I40" s="217"/>
      <c r="J40" s="217">
        <v>0</v>
      </c>
      <c r="K40" s="217"/>
      <c r="L40" s="217">
        <v>0</v>
      </c>
      <c r="M40" s="217"/>
      <c r="N40" s="217">
        <v>0</v>
      </c>
      <c r="O40" s="217"/>
      <c r="P40" s="217" t="s">
        <v>294</v>
      </c>
      <c r="Q40" s="217"/>
      <c r="R40" s="217" t="s">
        <v>294</v>
      </c>
      <c r="S40" s="217"/>
      <c r="T40" s="217" t="s">
        <v>294</v>
      </c>
      <c r="U40" s="217"/>
      <c r="V40" s="217" t="s">
        <v>294</v>
      </c>
      <c r="W40" s="217"/>
      <c r="X40" s="217" t="s">
        <v>294</v>
      </c>
      <c r="Y40" s="217"/>
      <c r="Z40" s="218">
        <f t="shared" si="0"/>
        <v>0</v>
      </c>
    </row>
    <row r="41" spans="1:26">
      <c r="A41" s="216" t="s">
        <v>327</v>
      </c>
      <c r="B41" s="217" t="s">
        <v>294</v>
      </c>
      <c r="C41" s="217"/>
      <c r="D41" s="217" t="s">
        <v>294</v>
      </c>
      <c r="E41" s="217"/>
      <c r="F41" s="217">
        <v>0</v>
      </c>
      <c r="G41" s="217"/>
      <c r="H41" s="217">
        <v>0</v>
      </c>
      <c r="I41" s="217"/>
      <c r="J41" s="217">
        <v>0</v>
      </c>
      <c r="K41" s="217"/>
      <c r="L41" s="217">
        <v>0</v>
      </c>
      <c r="M41" s="217"/>
      <c r="N41" s="217">
        <v>1</v>
      </c>
      <c r="O41" s="217"/>
      <c r="P41" s="217" t="s">
        <v>294</v>
      </c>
      <c r="Q41" s="217"/>
      <c r="R41" s="217" t="s">
        <v>294</v>
      </c>
      <c r="S41" s="217"/>
      <c r="T41" s="217" t="s">
        <v>294</v>
      </c>
      <c r="U41" s="217"/>
      <c r="V41" s="217" t="s">
        <v>294</v>
      </c>
      <c r="W41" s="217"/>
      <c r="X41" s="217" t="s">
        <v>294</v>
      </c>
      <c r="Y41" s="217"/>
      <c r="Z41" s="218">
        <f t="shared" si="0"/>
        <v>1</v>
      </c>
    </row>
    <row r="42" spans="1:26">
      <c r="A42" s="216" t="s">
        <v>328</v>
      </c>
      <c r="B42" s="217" t="s">
        <v>294</v>
      </c>
      <c r="C42" s="217"/>
      <c r="D42" s="217" t="s">
        <v>294</v>
      </c>
      <c r="E42" s="217"/>
      <c r="F42" s="217">
        <v>0</v>
      </c>
      <c r="G42" s="217"/>
      <c r="H42" s="217">
        <v>0</v>
      </c>
      <c r="I42" s="217"/>
      <c r="J42" s="217">
        <v>0</v>
      </c>
      <c r="K42" s="217"/>
      <c r="L42" s="217">
        <v>0</v>
      </c>
      <c r="M42" s="217"/>
      <c r="N42" s="217">
        <v>0</v>
      </c>
      <c r="O42" s="217"/>
      <c r="P42" s="217" t="s">
        <v>294</v>
      </c>
      <c r="Q42" s="217"/>
      <c r="R42" s="217" t="s">
        <v>294</v>
      </c>
      <c r="S42" s="217"/>
      <c r="T42" s="217">
        <v>2</v>
      </c>
      <c r="U42" s="217"/>
      <c r="V42" s="217" t="s">
        <v>294</v>
      </c>
      <c r="W42" s="217"/>
      <c r="X42" s="217" t="s">
        <v>294</v>
      </c>
      <c r="Y42" s="217"/>
      <c r="Z42" s="218">
        <f t="shared" si="0"/>
        <v>2</v>
      </c>
    </row>
    <row r="43" spans="1:26">
      <c r="A43" s="216" t="s">
        <v>329</v>
      </c>
      <c r="B43" s="217">
        <v>2</v>
      </c>
      <c r="C43" s="217"/>
      <c r="D43" s="217" t="s">
        <v>294</v>
      </c>
      <c r="E43" s="217"/>
      <c r="F43" s="217">
        <v>0</v>
      </c>
      <c r="G43" s="217"/>
      <c r="H43" s="217">
        <v>0</v>
      </c>
      <c r="I43" s="217"/>
      <c r="J43" s="217">
        <v>0</v>
      </c>
      <c r="K43" s="217"/>
      <c r="L43" s="217">
        <v>0</v>
      </c>
      <c r="M43" s="217"/>
      <c r="N43" s="217">
        <v>0</v>
      </c>
      <c r="O43" s="217"/>
      <c r="P43" s="217" t="s">
        <v>294</v>
      </c>
      <c r="Q43" s="217"/>
      <c r="R43" s="217" t="s">
        <v>294</v>
      </c>
      <c r="S43" s="217"/>
      <c r="T43" s="217" t="s">
        <v>294</v>
      </c>
      <c r="U43" s="217"/>
      <c r="V43" s="217" t="s">
        <v>294</v>
      </c>
      <c r="W43" s="217"/>
      <c r="X43" s="217" t="s">
        <v>294</v>
      </c>
      <c r="Y43" s="217"/>
      <c r="Z43" s="218">
        <f t="shared" si="0"/>
        <v>2</v>
      </c>
    </row>
    <row r="44" spans="1:26">
      <c r="A44" s="216" t="s">
        <v>330</v>
      </c>
      <c r="B44" s="217" t="s">
        <v>294</v>
      </c>
      <c r="C44" s="217"/>
      <c r="D44" s="217" t="s">
        <v>294</v>
      </c>
      <c r="E44" s="217"/>
      <c r="F44" s="217">
        <v>0</v>
      </c>
      <c r="G44" s="217"/>
      <c r="H44" s="217">
        <v>0</v>
      </c>
      <c r="I44" s="217"/>
      <c r="J44" s="217">
        <v>0</v>
      </c>
      <c r="K44" s="217"/>
      <c r="L44" s="217">
        <v>0</v>
      </c>
      <c r="M44" s="217"/>
      <c r="N44" s="217">
        <v>0</v>
      </c>
      <c r="O44" s="217"/>
      <c r="P44" s="217" t="s">
        <v>294</v>
      </c>
      <c r="Q44" s="217"/>
      <c r="R44" s="217">
        <v>1</v>
      </c>
      <c r="S44" s="217"/>
      <c r="T44" s="217">
        <v>2</v>
      </c>
      <c r="U44" s="217"/>
      <c r="V44" s="217" t="s">
        <v>294</v>
      </c>
      <c r="W44" s="217"/>
      <c r="X44" s="217">
        <v>3</v>
      </c>
      <c r="Y44" s="217"/>
      <c r="Z44" s="218">
        <f t="shared" si="0"/>
        <v>6</v>
      </c>
    </row>
    <row r="45" spans="1:26">
      <c r="A45" s="216" t="s">
        <v>331</v>
      </c>
      <c r="B45" s="217">
        <v>1</v>
      </c>
      <c r="C45" s="217"/>
      <c r="D45" s="217" t="s">
        <v>294</v>
      </c>
      <c r="E45" s="217"/>
      <c r="F45" s="217">
        <v>0</v>
      </c>
      <c r="G45" s="217"/>
      <c r="H45" s="217">
        <v>0</v>
      </c>
      <c r="I45" s="217"/>
      <c r="J45" s="217">
        <v>0</v>
      </c>
      <c r="K45" s="217"/>
      <c r="L45" s="217">
        <v>0</v>
      </c>
      <c r="M45" s="217"/>
      <c r="N45" s="217">
        <v>6</v>
      </c>
      <c r="O45" s="217"/>
      <c r="P45" s="217" t="s">
        <v>294</v>
      </c>
      <c r="Q45" s="217"/>
      <c r="R45" s="217" t="s">
        <v>294</v>
      </c>
      <c r="S45" s="217"/>
      <c r="T45" s="217" t="s">
        <v>294</v>
      </c>
      <c r="U45" s="217"/>
      <c r="V45" s="217" t="s">
        <v>294</v>
      </c>
      <c r="W45" s="217"/>
      <c r="X45" s="217" t="s">
        <v>294</v>
      </c>
      <c r="Y45" s="217"/>
      <c r="Z45" s="218">
        <f t="shared" si="0"/>
        <v>7</v>
      </c>
    </row>
    <row r="46" spans="1:26">
      <c r="A46" s="216" t="s">
        <v>332</v>
      </c>
      <c r="B46" s="217"/>
      <c r="C46" s="217"/>
      <c r="D46" s="217" t="s">
        <v>294</v>
      </c>
      <c r="E46" s="217"/>
      <c r="F46" s="217">
        <v>0</v>
      </c>
      <c r="G46" s="217"/>
      <c r="H46" s="217">
        <v>0</v>
      </c>
      <c r="I46" s="217"/>
      <c r="J46" s="217">
        <v>0</v>
      </c>
      <c r="K46" s="217"/>
      <c r="L46" s="217">
        <v>0</v>
      </c>
      <c r="M46" s="217"/>
      <c r="N46" s="217">
        <v>2</v>
      </c>
      <c r="O46" s="217"/>
      <c r="P46" s="217" t="s">
        <v>294</v>
      </c>
      <c r="Q46" s="217"/>
      <c r="R46" s="217" t="s">
        <v>294</v>
      </c>
      <c r="S46" s="217"/>
      <c r="T46" s="217">
        <v>2</v>
      </c>
      <c r="U46" s="217"/>
      <c r="V46" s="217" t="s">
        <v>294</v>
      </c>
      <c r="W46" s="217"/>
      <c r="X46" s="217" t="s">
        <v>294</v>
      </c>
      <c r="Y46" s="217"/>
      <c r="Z46" s="218">
        <f t="shared" si="0"/>
        <v>4</v>
      </c>
    </row>
    <row r="47" spans="1:26">
      <c r="A47" s="216" t="s">
        <v>333</v>
      </c>
      <c r="B47" s="217">
        <v>7</v>
      </c>
      <c r="C47" s="217"/>
      <c r="D47" s="217" t="s">
        <v>294</v>
      </c>
      <c r="E47" s="217"/>
      <c r="F47" s="217">
        <v>0</v>
      </c>
      <c r="G47" s="217"/>
      <c r="H47" s="217">
        <v>0</v>
      </c>
      <c r="I47" s="217"/>
      <c r="J47" s="217">
        <v>0</v>
      </c>
      <c r="K47" s="217"/>
      <c r="L47" s="217">
        <v>42</v>
      </c>
      <c r="M47" s="217"/>
      <c r="N47" s="217">
        <v>14</v>
      </c>
      <c r="O47" s="217"/>
      <c r="P47" s="217">
        <v>1</v>
      </c>
      <c r="Q47" s="217"/>
      <c r="R47" s="217">
        <v>1</v>
      </c>
      <c r="S47" s="217"/>
      <c r="T47" s="217" t="s">
        <v>294</v>
      </c>
      <c r="U47" s="217"/>
      <c r="V47" s="217" t="s">
        <v>294</v>
      </c>
      <c r="W47" s="217"/>
      <c r="X47" s="217" t="s">
        <v>294</v>
      </c>
      <c r="Y47" s="217"/>
      <c r="Z47" s="218">
        <f t="shared" si="0"/>
        <v>65</v>
      </c>
    </row>
    <row r="48" spans="1:26">
      <c r="A48" s="216" t="s">
        <v>334</v>
      </c>
      <c r="B48" s="217" t="s">
        <v>294</v>
      </c>
      <c r="C48" s="217"/>
      <c r="D48" s="217" t="s">
        <v>294</v>
      </c>
      <c r="E48" s="217"/>
      <c r="F48" s="217">
        <v>0</v>
      </c>
      <c r="G48" s="217"/>
      <c r="H48" s="217">
        <v>1</v>
      </c>
      <c r="I48" s="217"/>
      <c r="J48" s="217">
        <v>1</v>
      </c>
      <c r="K48" s="217"/>
      <c r="L48" s="217">
        <v>0</v>
      </c>
      <c r="M48" s="217"/>
      <c r="N48" s="217">
        <v>0</v>
      </c>
      <c r="O48" s="217"/>
      <c r="P48" s="217" t="s">
        <v>294</v>
      </c>
      <c r="Q48" s="217"/>
      <c r="R48" s="217" t="s">
        <v>294</v>
      </c>
      <c r="S48" s="217"/>
      <c r="T48" s="217" t="s">
        <v>294</v>
      </c>
      <c r="U48" s="217"/>
      <c r="V48" s="217" t="s">
        <v>294</v>
      </c>
      <c r="W48" s="217"/>
      <c r="X48" s="217">
        <v>1</v>
      </c>
      <c r="Y48" s="217"/>
      <c r="Z48" s="218">
        <f t="shared" si="0"/>
        <v>3</v>
      </c>
    </row>
    <row r="49" spans="1:26">
      <c r="A49" s="216" t="s">
        <v>335</v>
      </c>
      <c r="B49" s="217">
        <v>2</v>
      </c>
      <c r="C49" s="217"/>
      <c r="D49" s="217">
        <v>2</v>
      </c>
      <c r="E49" s="217"/>
      <c r="F49" s="217">
        <v>0</v>
      </c>
      <c r="G49" s="217"/>
      <c r="H49" s="217">
        <v>0</v>
      </c>
      <c r="I49" s="217"/>
      <c r="J49" s="217">
        <v>1</v>
      </c>
      <c r="K49" s="217"/>
      <c r="L49" s="217">
        <v>0</v>
      </c>
      <c r="M49" s="217"/>
      <c r="N49" s="217">
        <v>2</v>
      </c>
      <c r="O49" s="217"/>
      <c r="P49" s="217" t="s">
        <v>294</v>
      </c>
      <c r="Q49" s="217"/>
      <c r="R49" s="217" t="s">
        <v>294</v>
      </c>
      <c r="S49" s="217"/>
      <c r="T49" s="217">
        <v>1</v>
      </c>
      <c r="U49" s="217"/>
      <c r="V49" s="217" t="s">
        <v>294</v>
      </c>
      <c r="W49" s="217"/>
      <c r="X49" s="217">
        <v>1</v>
      </c>
      <c r="Y49" s="217"/>
      <c r="Z49" s="218">
        <f t="shared" si="0"/>
        <v>9</v>
      </c>
    </row>
    <row r="50" spans="1:26">
      <c r="A50" s="216" t="s">
        <v>336</v>
      </c>
      <c r="B50" s="217" t="s">
        <v>294</v>
      </c>
      <c r="C50" s="217"/>
      <c r="D50" s="217">
        <v>1</v>
      </c>
      <c r="E50" s="217"/>
      <c r="F50" s="217">
        <v>0</v>
      </c>
      <c r="G50" s="217"/>
      <c r="H50" s="217">
        <v>0</v>
      </c>
      <c r="I50" s="217"/>
      <c r="J50" s="217">
        <v>0</v>
      </c>
      <c r="K50" s="217"/>
      <c r="L50" s="217">
        <v>0</v>
      </c>
      <c r="M50" s="217"/>
      <c r="N50" s="217">
        <v>0</v>
      </c>
      <c r="O50" s="217"/>
      <c r="P50" s="217" t="s">
        <v>294</v>
      </c>
      <c r="Q50" s="217"/>
      <c r="R50" s="217" t="s">
        <v>294</v>
      </c>
      <c r="S50" s="217"/>
      <c r="T50" s="217" t="s">
        <v>294</v>
      </c>
      <c r="U50" s="217"/>
      <c r="V50" s="217" t="s">
        <v>294</v>
      </c>
      <c r="W50" s="217"/>
      <c r="X50" s="217" t="s">
        <v>294</v>
      </c>
      <c r="Y50" s="217"/>
      <c r="Z50" s="218">
        <f t="shared" si="0"/>
        <v>1</v>
      </c>
    </row>
    <row r="51" spans="1:26">
      <c r="A51" s="216" t="s">
        <v>337</v>
      </c>
      <c r="B51" s="217" t="s">
        <v>294</v>
      </c>
      <c r="C51" s="217"/>
      <c r="D51" s="217" t="s">
        <v>294</v>
      </c>
      <c r="E51" s="217"/>
      <c r="F51" s="217">
        <v>2</v>
      </c>
      <c r="G51" s="217"/>
      <c r="H51" s="217">
        <v>0</v>
      </c>
      <c r="I51" s="217"/>
      <c r="J51" s="217">
        <v>0</v>
      </c>
      <c r="K51" s="217"/>
      <c r="L51" s="217">
        <v>0</v>
      </c>
      <c r="M51" s="217"/>
      <c r="N51" s="217">
        <v>0</v>
      </c>
      <c r="O51" s="217"/>
      <c r="P51" s="217" t="s">
        <v>294</v>
      </c>
      <c r="Q51" s="217"/>
      <c r="R51" s="217" t="s">
        <v>294</v>
      </c>
      <c r="S51" s="217"/>
      <c r="T51" s="217" t="s">
        <v>294</v>
      </c>
      <c r="U51" s="217"/>
      <c r="V51" s="217" t="s">
        <v>294</v>
      </c>
      <c r="W51" s="217"/>
      <c r="X51" s="217" t="s">
        <v>294</v>
      </c>
      <c r="Y51" s="217"/>
      <c r="Z51" s="218">
        <f t="shared" si="0"/>
        <v>2</v>
      </c>
    </row>
    <row r="52" spans="1:26">
      <c r="A52" s="216" t="s">
        <v>338</v>
      </c>
      <c r="B52" s="217" t="s">
        <v>294</v>
      </c>
      <c r="C52" s="217"/>
      <c r="D52" s="217" t="s">
        <v>294</v>
      </c>
      <c r="E52" s="217"/>
      <c r="F52" s="217">
        <v>3</v>
      </c>
      <c r="G52" s="217"/>
      <c r="H52" s="217">
        <v>0</v>
      </c>
      <c r="I52" s="217"/>
      <c r="J52" s="217">
        <v>1</v>
      </c>
      <c r="K52" s="217"/>
      <c r="L52" s="217">
        <v>0</v>
      </c>
      <c r="M52" s="217"/>
      <c r="N52" s="217">
        <v>0</v>
      </c>
      <c r="O52" s="217"/>
      <c r="P52" s="217" t="s">
        <v>294</v>
      </c>
      <c r="Q52" s="217"/>
      <c r="R52" s="217" t="s">
        <v>294</v>
      </c>
      <c r="S52" s="217"/>
      <c r="T52" s="217" t="s">
        <v>294</v>
      </c>
      <c r="U52" s="217"/>
      <c r="V52" s="217" t="s">
        <v>294</v>
      </c>
      <c r="W52" s="217"/>
      <c r="X52" s="217" t="s">
        <v>294</v>
      </c>
      <c r="Y52" s="217"/>
      <c r="Z52" s="218">
        <f t="shared" si="0"/>
        <v>4</v>
      </c>
    </row>
    <row r="53" spans="1:26">
      <c r="A53" s="216" t="s">
        <v>339</v>
      </c>
      <c r="B53" s="217" t="s">
        <v>294</v>
      </c>
      <c r="C53" s="217"/>
      <c r="D53" s="217" t="s">
        <v>294</v>
      </c>
      <c r="E53" s="217"/>
      <c r="F53" s="217">
        <v>0</v>
      </c>
      <c r="G53" s="217"/>
      <c r="H53" s="217">
        <v>0</v>
      </c>
      <c r="I53" s="217"/>
      <c r="J53" s="217">
        <v>1</v>
      </c>
      <c r="K53" s="217"/>
      <c r="L53" s="217">
        <v>0</v>
      </c>
      <c r="M53" s="217"/>
      <c r="N53" s="217">
        <v>0</v>
      </c>
      <c r="O53" s="217"/>
      <c r="P53" s="217" t="s">
        <v>294</v>
      </c>
      <c r="Q53" s="217"/>
      <c r="R53" s="217" t="s">
        <v>294</v>
      </c>
      <c r="S53" s="217"/>
      <c r="T53" s="217" t="s">
        <v>294</v>
      </c>
      <c r="U53" s="217"/>
      <c r="V53" s="217" t="s">
        <v>294</v>
      </c>
      <c r="W53" s="217"/>
      <c r="X53" s="217" t="s">
        <v>294</v>
      </c>
      <c r="Y53" s="217"/>
      <c r="Z53" s="218">
        <f t="shared" si="0"/>
        <v>1</v>
      </c>
    </row>
    <row r="54" spans="1:26">
      <c r="A54" s="216" t="s">
        <v>340</v>
      </c>
      <c r="B54" s="217" t="s">
        <v>294</v>
      </c>
      <c r="C54" s="217"/>
      <c r="D54" s="217" t="s">
        <v>294</v>
      </c>
      <c r="E54" s="217"/>
      <c r="F54" s="217">
        <v>0</v>
      </c>
      <c r="G54" s="217"/>
      <c r="H54" s="217">
        <v>0</v>
      </c>
      <c r="I54" s="217"/>
      <c r="J54" s="217">
        <v>0</v>
      </c>
      <c r="K54" s="217"/>
      <c r="L54" s="217">
        <v>0</v>
      </c>
      <c r="M54" s="217"/>
      <c r="N54" s="217">
        <v>0</v>
      </c>
      <c r="O54" s="217"/>
      <c r="P54" s="217" t="s">
        <v>294</v>
      </c>
      <c r="Q54" s="217"/>
      <c r="R54" s="217" t="s">
        <v>294</v>
      </c>
      <c r="S54" s="217"/>
      <c r="T54" s="217" t="s">
        <v>294</v>
      </c>
      <c r="U54" s="217"/>
      <c r="V54" s="217" t="s">
        <v>294</v>
      </c>
      <c r="W54" s="217"/>
      <c r="X54" s="217" t="s">
        <v>294</v>
      </c>
      <c r="Y54" s="217"/>
      <c r="Z54" s="218">
        <f t="shared" si="0"/>
        <v>0</v>
      </c>
    </row>
    <row r="55" spans="1:26">
      <c r="A55" s="216" t="s">
        <v>341</v>
      </c>
      <c r="B55" s="217" t="s">
        <v>294</v>
      </c>
      <c r="C55" s="217"/>
      <c r="D55" s="217" t="s">
        <v>294</v>
      </c>
      <c r="E55" s="217"/>
      <c r="F55" s="217">
        <v>0</v>
      </c>
      <c r="G55" s="217"/>
      <c r="H55" s="217">
        <v>0</v>
      </c>
      <c r="I55" s="217"/>
      <c r="J55" s="217">
        <v>0</v>
      </c>
      <c r="K55" s="217"/>
      <c r="L55" s="217">
        <v>0</v>
      </c>
      <c r="M55" s="217"/>
      <c r="N55" s="217">
        <v>0</v>
      </c>
      <c r="O55" s="217"/>
      <c r="P55" s="217" t="s">
        <v>294</v>
      </c>
      <c r="Q55" s="217"/>
      <c r="R55" s="217" t="s">
        <v>294</v>
      </c>
      <c r="S55" s="217"/>
      <c r="T55" s="217" t="s">
        <v>294</v>
      </c>
      <c r="U55" s="217"/>
      <c r="V55" s="217" t="s">
        <v>294</v>
      </c>
      <c r="W55" s="217"/>
      <c r="X55" s="217" t="s">
        <v>294</v>
      </c>
      <c r="Y55" s="217"/>
      <c r="Z55" s="218">
        <f t="shared" si="0"/>
        <v>0</v>
      </c>
    </row>
    <row r="56" spans="1:26" s="215" customFormat="1">
      <c r="A56" s="240" t="s">
        <v>127</v>
      </c>
      <c r="B56" s="241">
        <v>198</v>
      </c>
      <c r="C56" s="241">
        <v>0</v>
      </c>
      <c r="D56" s="241">
        <v>310</v>
      </c>
      <c r="E56" s="241">
        <v>0</v>
      </c>
      <c r="F56" s="241">
        <v>403</v>
      </c>
      <c r="G56" s="241">
        <v>0</v>
      </c>
      <c r="H56" s="241">
        <v>1148</v>
      </c>
      <c r="I56" s="241">
        <v>0</v>
      </c>
      <c r="J56" s="242">
        <v>323</v>
      </c>
      <c r="K56" s="242">
        <v>0</v>
      </c>
      <c r="L56" s="241">
        <v>251</v>
      </c>
      <c r="M56" s="241">
        <v>0</v>
      </c>
      <c r="N56" s="241">
        <v>646</v>
      </c>
      <c r="O56" s="241">
        <v>0</v>
      </c>
      <c r="P56" s="241">
        <v>673</v>
      </c>
      <c r="Q56" s="241">
        <v>0</v>
      </c>
      <c r="R56" s="241">
        <v>837</v>
      </c>
      <c r="S56" s="241">
        <v>0</v>
      </c>
      <c r="T56" s="241">
        <v>541</v>
      </c>
      <c r="U56" s="241">
        <v>0</v>
      </c>
      <c r="V56" s="241">
        <v>305</v>
      </c>
      <c r="W56" s="241">
        <v>0</v>
      </c>
      <c r="X56" s="241">
        <v>235</v>
      </c>
      <c r="Y56" s="241">
        <v>0</v>
      </c>
      <c r="Z56" s="243">
        <f>SUM(Z8:Z55)</f>
        <v>5870</v>
      </c>
    </row>
    <row r="57" spans="1:26">
      <c r="A57" s="240" t="s">
        <v>357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44"/>
    </row>
    <row r="58" spans="1:26">
      <c r="A58" s="248" t="s">
        <v>372</v>
      </c>
      <c r="B58" s="241">
        <v>198</v>
      </c>
      <c r="C58" s="241">
        <v>0</v>
      </c>
      <c r="D58" s="241">
        <v>310</v>
      </c>
      <c r="E58" s="241">
        <v>0</v>
      </c>
      <c r="F58" s="241">
        <v>403</v>
      </c>
      <c r="G58" s="241">
        <v>0</v>
      </c>
      <c r="H58" s="241">
        <v>1148</v>
      </c>
      <c r="I58" s="241">
        <v>0</v>
      </c>
      <c r="J58" s="242">
        <v>323</v>
      </c>
      <c r="K58" s="242">
        <v>0</v>
      </c>
      <c r="L58" s="241">
        <v>251</v>
      </c>
      <c r="M58" s="241">
        <v>0</v>
      </c>
      <c r="N58" s="241">
        <v>646</v>
      </c>
      <c r="O58" s="241">
        <v>0</v>
      </c>
      <c r="P58" s="241">
        <v>673</v>
      </c>
      <c r="Q58" s="241">
        <v>0</v>
      </c>
      <c r="R58" s="241">
        <v>837</v>
      </c>
      <c r="S58" s="241">
        <v>0</v>
      </c>
      <c r="T58" s="241">
        <v>541</v>
      </c>
      <c r="U58" s="241">
        <v>0</v>
      </c>
      <c r="V58" s="241">
        <v>305</v>
      </c>
      <c r="W58" s="241">
        <v>0</v>
      </c>
      <c r="X58" s="241">
        <v>235</v>
      </c>
      <c r="Y58" s="241">
        <v>0</v>
      </c>
      <c r="Z58" s="244"/>
    </row>
    <row r="59" spans="1:26">
      <c r="A59" s="248" t="s">
        <v>382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44"/>
    </row>
    <row r="60" spans="1:26">
      <c r="A60" s="248" t="s">
        <v>375</v>
      </c>
      <c r="B60" s="246">
        <v>65</v>
      </c>
      <c r="C60" s="246">
        <v>0</v>
      </c>
      <c r="D60" s="246">
        <v>37</v>
      </c>
      <c r="E60" s="246">
        <v>0</v>
      </c>
      <c r="F60" s="246">
        <v>45</v>
      </c>
      <c r="G60" s="246">
        <v>0</v>
      </c>
      <c r="H60" s="246">
        <v>61</v>
      </c>
      <c r="I60" s="246">
        <v>0</v>
      </c>
      <c r="J60" s="246">
        <v>52</v>
      </c>
      <c r="K60" s="246">
        <v>0</v>
      </c>
      <c r="L60" s="246">
        <v>77</v>
      </c>
      <c r="M60" s="246">
        <v>0</v>
      </c>
      <c r="N60" s="246">
        <v>144</v>
      </c>
      <c r="O60" s="246">
        <v>0</v>
      </c>
      <c r="P60" s="246">
        <v>74</v>
      </c>
      <c r="Q60" s="246">
        <v>0</v>
      </c>
      <c r="R60" s="246">
        <v>97</v>
      </c>
      <c r="S60" s="246">
        <v>0</v>
      </c>
      <c r="T60" s="246">
        <v>135</v>
      </c>
      <c r="U60" s="246">
        <v>0</v>
      </c>
      <c r="V60" s="246">
        <v>40</v>
      </c>
      <c r="W60" s="246">
        <v>0</v>
      </c>
      <c r="X60" s="246">
        <v>24</v>
      </c>
      <c r="Y60" s="246">
        <v>0</v>
      </c>
      <c r="Z60" s="244"/>
    </row>
    <row r="61" spans="1:26">
      <c r="A61" s="248" t="s">
        <v>383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44"/>
    </row>
    <row r="62" spans="1:26">
      <c r="A62" s="248" t="s">
        <v>97</v>
      </c>
      <c r="B62" s="217">
        <v>133</v>
      </c>
      <c r="C62" s="217"/>
      <c r="D62" s="217">
        <v>273</v>
      </c>
      <c r="E62" s="217"/>
      <c r="F62" s="217">
        <v>358</v>
      </c>
      <c r="G62" s="217"/>
      <c r="H62" s="217">
        <v>1087</v>
      </c>
      <c r="I62" s="217"/>
      <c r="J62" s="217">
        <v>271</v>
      </c>
      <c r="K62" s="217"/>
      <c r="L62" s="217">
        <v>174</v>
      </c>
      <c r="M62" s="217"/>
      <c r="N62" s="217">
        <v>502</v>
      </c>
      <c r="O62" s="217"/>
      <c r="P62" s="217">
        <v>599</v>
      </c>
      <c r="Q62" s="217"/>
      <c r="R62" s="217">
        <v>740</v>
      </c>
      <c r="S62" s="217"/>
      <c r="T62" s="217">
        <v>406</v>
      </c>
      <c r="U62" s="217"/>
      <c r="V62" s="217">
        <v>265</v>
      </c>
      <c r="W62" s="217"/>
      <c r="X62" s="217">
        <v>211</v>
      </c>
      <c r="Y62" s="217"/>
      <c r="Z62" s="244"/>
    </row>
    <row r="63" spans="1:26">
      <c r="A63" s="240" t="s">
        <v>358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44"/>
    </row>
  </sheetData>
  <mergeCells count="4">
    <mergeCell ref="A1:Z1"/>
    <mergeCell ref="A2:Z2"/>
    <mergeCell ref="A3:Z3"/>
    <mergeCell ref="A4:Z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2:AD61"/>
  <sheetViews>
    <sheetView workbookViewId="0">
      <pane ySplit="7" topLeftCell="A47" activePane="bottomLeft" state="frozen"/>
      <selection pane="bottomLeft" activeCell="A56" sqref="A56:A60"/>
    </sheetView>
  </sheetViews>
  <sheetFormatPr baseColWidth="10" defaultRowHeight="12.75"/>
  <cols>
    <col min="1" max="1" width="11.7109375" customWidth="1"/>
    <col min="2" max="25" width="5.42578125" customWidth="1"/>
    <col min="26" max="26" width="6.42578125" customWidth="1"/>
    <col min="29" max="29" width="8.42578125" customWidth="1"/>
    <col min="269" max="269" width="11.7109375" customWidth="1"/>
    <col min="270" max="281" width="5.42578125" customWidth="1"/>
    <col min="282" max="282" width="6.42578125" customWidth="1"/>
    <col min="285" max="285" width="8.42578125" customWidth="1"/>
    <col min="525" max="525" width="11.7109375" customWidth="1"/>
    <col min="526" max="537" width="5.42578125" customWidth="1"/>
    <col min="538" max="538" width="6.42578125" customWidth="1"/>
    <col min="541" max="541" width="8.42578125" customWidth="1"/>
    <col min="781" max="781" width="11.7109375" customWidth="1"/>
    <col min="782" max="793" width="5.42578125" customWidth="1"/>
    <col min="794" max="794" width="6.42578125" customWidth="1"/>
    <col min="797" max="797" width="8.42578125" customWidth="1"/>
    <col min="1037" max="1037" width="11.7109375" customWidth="1"/>
    <col min="1038" max="1049" width="5.42578125" customWidth="1"/>
    <col min="1050" max="1050" width="6.42578125" customWidth="1"/>
    <col min="1053" max="1053" width="8.42578125" customWidth="1"/>
    <col min="1293" max="1293" width="11.7109375" customWidth="1"/>
    <col min="1294" max="1305" width="5.42578125" customWidth="1"/>
    <col min="1306" max="1306" width="6.42578125" customWidth="1"/>
    <col min="1309" max="1309" width="8.42578125" customWidth="1"/>
    <col min="1549" max="1549" width="11.7109375" customWidth="1"/>
    <col min="1550" max="1561" width="5.42578125" customWidth="1"/>
    <col min="1562" max="1562" width="6.42578125" customWidth="1"/>
    <col min="1565" max="1565" width="8.42578125" customWidth="1"/>
    <col min="1805" max="1805" width="11.7109375" customWidth="1"/>
    <col min="1806" max="1817" width="5.42578125" customWidth="1"/>
    <col min="1818" max="1818" width="6.42578125" customWidth="1"/>
    <col min="1821" max="1821" width="8.42578125" customWidth="1"/>
    <col min="2061" max="2061" width="11.7109375" customWidth="1"/>
    <col min="2062" max="2073" width="5.42578125" customWidth="1"/>
    <col min="2074" max="2074" width="6.42578125" customWidth="1"/>
    <col min="2077" max="2077" width="8.42578125" customWidth="1"/>
    <col min="2317" max="2317" width="11.7109375" customWidth="1"/>
    <col min="2318" max="2329" width="5.42578125" customWidth="1"/>
    <col min="2330" max="2330" width="6.42578125" customWidth="1"/>
    <col min="2333" max="2333" width="8.42578125" customWidth="1"/>
    <col min="2573" max="2573" width="11.7109375" customWidth="1"/>
    <col min="2574" max="2585" width="5.42578125" customWidth="1"/>
    <col min="2586" max="2586" width="6.42578125" customWidth="1"/>
    <col min="2589" max="2589" width="8.42578125" customWidth="1"/>
    <col min="2829" max="2829" width="11.7109375" customWidth="1"/>
    <col min="2830" max="2841" width="5.42578125" customWidth="1"/>
    <col min="2842" max="2842" width="6.42578125" customWidth="1"/>
    <col min="2845" max="2845" width="8.42578125" customWidth="1"/>
    <col min="3085" max="3085" width="11.7109375" customWidth="1"/>
    <col min="3086" max="3097" width="5.42578125" customWidth="1"/>
    <col min="3098" max="3098" width="6.42578125" customWidth="1"/>
    <col min="3101" max="3101" width="8.42578125" customWidth="1"/>
    <col min="3341" max="3341" width="11.7109375" customWidth="1"/>
    <col min="3342" max="3353" width="5.42578125" customWidth="1"/>
    <col min="3354" max="3354" width="6.42578125" customWidth="1"/>
    <col min="3357" max="3357" width="8.42578125" customWidth="1"/>
    <col min="3597" max="3597" width="11.7109375" customWidth="1"/>
    <col min="3598" max="3609" width="5.42578125" customWidth="1"/>
    <col min="3610" max="3610" width="6.42578125" customWidth="1"/>
    <col min="3613" max="3613" width="8.42578125" customWidth="1"/>
    <col min="3853" max="3853" width="11.7109375" customWidth="1"/>
    <col min="3854" max="3865" width="5.42578125" customWidth="1"/>
    <col min="3866" max="3866" width="6.42578125" customWidth="1"/>
    <col min="3869" max="3869" width="8.42578125" customWidth="1"/>
    <col min="4109" max="4109" width="11.7109375" customWidth="1"/>
    <col min="4110" max="4121" width="5.42578125" customWidth="1"/>
    <col min="4122" max="4122" width="6.42578125" customWidth="1"/>
    <col min="4125" max="4125" width="8.42578125" customWidth="1"/>
    <col min="4365" max="4365" width="11.7109375" customWidth="1"/>
    <col min="4366" max="4377" width="5.42578125" customWidth="1"/>
    <col min="4378" max="4378" width="6.42578125" customWidth="1"/>
    <col min="4381" max="4381" width="8.42578125" customWidth="1"/>
    <col min="4621" max="4621" width="11.7109375" customWidth="1"/>
    <col min="4622" max="4633" width="5.42578125" customWidth="1"/>
    <col min="4634" max="4634" width="6.42578125" customWidth="1"/>
    <col min="4637" max="4637" width="8.42578125" customWidth="1"/>
    <col min="4877" max="4877" width="11.7109375" customWidth="1"/>
    <col min="4878" max="4889" width="5.42578125" customWidth="1"/>
    <col min="4890" max="4890" width="6.42578125" customWidth="1"/>
    <col min="4893" max="4893" width="8.42578125" customWidth="1"/>
    <col min="5133" max="5133" width="11.7109375" customWidth="1"/>
    <col min="5134" max="5145" width="5.42578125" customWidth="1"/>
    <col min="5146" max="5146" width="6.42578125" customWidth="1"/>
    <col min="5149" max="5149" width="8.42578125" customWidth="1"/>
    <col min="5389" max="5389" width="11.7109375" customWidth="1"/>
    <col min="5390" max="5401" width="5.42578125" customWidth="1"/>
    <col min="5402" max="5402" width="6.42578125" customWidth="1"/>
    <col min="5405" max="5405" width="8.42578125" customWidth="1"/>
    <col min="5645" max="5645" width="11.7109375" customWidth="1"/>
    <col min="5646" max="5657" width="5.42578125" customWidth="1"/>
    <col min="5658" max="5658" width="6.42578125" customWidth="1"/>
    <col min="5661" max="5661" width="8.42578125" customWidth="1"/>
    <col min="5901" max="5901" width="11.7109375" customWidth="1"/>
    <col min="5902" max="5913" width="5.42578125" customWidth="1"/>
    <col min="5914" max="5914" width="6.42578125" customWidth="1"/>
    <col min="5917" max="5917" width="8.42578125" customWidth="1"/>
    <col min="6157" max="6157" width="11.7109375" customWidth="1"/>
    <col min="6158" max="6169" width="5.42578125" customWidth="1"/>
    <col min="6170" max="6170" width="6.42578125" customWidth="1"/>
    <col min="6173" max="6173" width="8.42578125" customWidth="1"/>
    <col min="6413" max="6413" width="11.7109375" customWidth="1"/>
    <col min="6414" max="6425" width="5.42578125" customWidth="1"/>
    <col min="6426" max="6426" width="6.42578125" customWidth="1"/>
    <col min="6429" max="6429" width="8.42578125" customWidth="1"/>
    <col min="6669" max="6669" width="11.7109375" customWidth="1"/>
    <col min="6670" max="6681" width="5.42578125" customWidth="1"/>
    <col min="6682" max="6682" width="6.42578125" customWidth="1"/>
    <col min="6685" max="6685" width="8.42578125" customWidth="1"/>
    <col min="6925" max="6925" width="11.7109375" customWidth="1"/>
    <col min="6926" max="6937" width="5.42578125" customWidth="1"/>
    <col min="6938" max="6938" width="6.42578125" customWidth="1"/>
    <col min="6941" max="6941" width="8.42578125" customWidth="1"/>
    <col min="7181" max="7181" width="11.7109375" customWidth="1"/>
    <col min="7182" max="7193" width="5.42578125" customWidth="1"/>
    <col min="7194" max="7194" width="6.42578125" customWidth="1"/>
    <col min="7197" max="7197" width="8.42578125" customWidth="1"/>
    <col min="7437" max="7437" width="11.7109375" customWidth="1"/>
    <col min="7438" max="7449" width="5.42578125" customWidth="1"/>
    <col min="7450" max="7450" width="6.42578125" customWidth="1"/>
    <col min="7453" max="7453" width="8.42578125" customWidth="1"/>
    <col min="7693" max="7693" width="11.7109375" customWidth="1"/>
    <col min="7694" max="7705" width="5.42578125" customWidth="1"/>
    <col min="7706" max="7706" width="6.42578125" customWidth="1"/>
    <col min="7709" max="7709" width="8.42578125" customWidth="1"/>
    <col min="7949" max="7949" width="11.7109375" customWidth="1"/>
    <col min="7950" max="7961" width="5.42578125" customWidth="1"/>
    <col min="7962" max="7962" width="6.42578125" customWidth="1"/>
    <col min="7965" max="7965" width="8.42578125" customWidth="1"/>
    <col min="8205" max="8205" width="11.7109375" customWidth="1"/>
    <col min="8206" max="8217" width="5.42578125" customWidth="1"/>
    <col min="8218" max="8218" width="6.42578125" customWidth="1"/>
    <col min="8221" max="8221" width="8.42578125" customWidth="1"/>
    <col min="8461" max="8461" width="11.7109375" customWidth="1"/>
    <col min="8462" max="8473" width="5.42578125" customWidth="1"/>
    <col min="8474" max="8474" width="6.42578125" customWidth="1"/>
    <col min="8477" max="8477" width="8.42578125" customWidth="1"/>
    <col min="8717" max="8717" width="11.7109375" customWidth="1"/>
    <col min="8718" max="8729" width="5.42578125" customWidth="1"/>
    <col min="8730" max="8730" width="6.42578125" customWidth="1"/>
    <col min="8733" max="8733" width="8.42578125" customWidth="1"/>
    <col min="8973" max="8973" width="11.7109375" customWidth="1"/>
    <col min="8974" max="8985" width="5.42578125" customWidth="1"/>
    <col min="8986" max="8986" width="6.42578125" customWidth="1"/>
    <col min="8989" max="8989" width="8.42578125" customWidth="1"/>
    <col min="9229" max="9229" width="11.7109375" customWidth="1"/>
    <col min="9230" max="9241" width="5.42578125" customWidth="1"/>
    <col min="9242" max="9242" width="6.42578125" customWidth="1"/>
    <col min="9245" max="9245" width="8.42578125" customWidth="1"/>
    <col min="9485" max="9485" width="11.7109375" customWidth="1"/>
    <col min="9486" max="9497" width="5.42578125" customWidth="1"/>
    <col min="9498" max="9498" width="6.42578125" customWidth="1"/>
    <col min="9501" max="9501" width="8.42578125" customWidth="1"/>
    <col min="9741" max="9741" width="11.7109375" customWidth="1"/>
    <col min="9742" max="9753" width="5.42578125" customWidth="1"/>
    <col min="9754" max="9754" width="6.42578125" customWidth="1"/>
    <col min="9757" max="9757" width="8.42578125" customWidth="1"/>
    <col min="9997" max="9997" width="11.7109375" customWidth="1"/>
    <col min="9998" max="10009" width="5.42578125" customWidth="1"/>
    <col min="10010" max="10010" width="6.42578125" customWidth="1"/>
    <col min="10013" max="10013" width="8.42578125" customWidth="1"/>
    <col min="10253" max="10253" width="11.7109375" customWidth="1"/>
    <col min="10254" max="10265" width="5.42578125" customWidth="1"/>
    <col min="10266" max="10266" width="6.42578125" customWidth="1"/>
    <col min="10269" max="10269" width="8.42578125" customWidth="1"/>
    <col min="10509" max="10509" width="11.7109375" customWidth="1"/>
    <col min="10510" max="10521" width="5.42578125" customWidth="1"/>
    <col min="10522" max="10522" width="6.42578125" customWidth="1"/>
    <col min="10525" max="10525" width="8.42578125" customWidth="1"/>
    <col min="10765" max="10765" width="11.7109375" customWidth="1"/>
    <col min="10766" max="10777" width="5.42578125" customWidth="1"/>
    <col min="10778" max="10778" width="6.42578125" customWidth="1"/>
    <col min="10781" max="10781" width="8.42578125" customWidth="1"/>
    <col min="11021" max="11021" width="11.7109375" customWidth="1"/>
    <col min="11022" max="11033" width="5.42578125" customWidth="1"/>
    <col min="11034" max="11034" width="6.42578125" customWidth="1"/>
    <col min="11037" max="11037" width="8.42578125" customWidth="1"/>
    <col min="11277" max="11277" width="11.7109375" customWidth="1"/>
    <col min="11278" max="11289" width="5.42578125" customWidth="1"/>
    <col min="11290" max="11290" width="6.42578125" customWidth="1"/>
    <col min="11293" max="11293" width="8.42578125" customWidth="1"/>
    <col min="11533" max="11533" width="11.7109375" customWidth="1"/>
    <col min="11534" max="11545" width="5.42578125" customWidth="1"/>
    <col min="11546" max="11546" width="6.42578125" customWidth="1"/>
    <col min="11549" max="11549" width="8.42578125" customWidth="1"/>
    <col min="11789" max="11789" width="11.7109375" customWidth="1"/>
    <col min="11790" max="11801" width="5.42578125" customWidth="1"/>
    <col min="11802" max="11802" width="6.42578125" customWidth="1"/>
    <col min="11805" max="11805" width="8.42578125" customWidth="1"/>
    <col min="12045" max="12045" width="11.7109375" customWidth="1"/>
    <col min="12046" max="12057" width="5.42578125" customWidth="1"/>
    <col min="12058" max="12058" width="6.42578125" customWidth="1"/>
    <col min="12061" max="12061" width="8.42578125" customWidth="1"/>
    <col min="12301" max="12301" width="11.7109375" customWidth="1"/>
    <col min="12302" max="12313" width="5.42578125" customWidth="1"/>
    <col min="12314" max="12314" width="6.42578125" customWidth="1"/>
    <col min="12317" max="12317" width="8.42578125" customWidth="1"/>
    <col min="12557" max="12557" width="11.7109375" customWidth="1"/>
    <col min="12558" max="12569" width="5.42578125" customWidth="1"/>
    <col min="12570" max="12570" width="6.42578125" customWidth="1"/>
    <col min="12573" max="12573" width="8.42578125" customWidth="1"/>
    <col min="12813" max="12813" width="11.7109375" customWidth="1"/>
    <col min="12814" max="12825" width="5.42578125" customWidth="1"/>
    <col min="12826" max="12826" width="6.42578125" customWidth="1"/>
    <col min="12829" max="12829" width="8.42578125" customWidth="1"/>
    <col min="13069" max="13069" width="11.7109375" customWidth="1"/>
    <col min="13070" max="13081" width="5.42578125" customWidth="1"/>
    <col min="13082" max="13082" width="6.42578125" customWidth="1"/>
    <col min="13085" max="13085" width="8.42578125" customWidth="1"/>
    <col min="13325" max="13325" width="11.7109375" customWidth="1"/>
    <col min="13326" max="13337" width="5.42578125" customWidth="1"/>
    <col min="13338" max="13338" width="6.42578125" customWidth="1"/>
    <col min="13341" max="13341" width="8.42578125" customWidth="1"/>
    <col min="13581" max="13581" width="11.7109375" customWidth="1"/>
    <col min="13582" max="13593" width="5.42578125" customWidth="1"/>
    <col min="13594" max="13594" width="6.42578125" customWidth="1"/>
    <col min="13597" max="13597" width="8.42578125" customWidth="1"/>
    <col min="13837" max="13837" width="11.7109375" customWidth="1"/>
    <col min="13838" max="13849" width="5.42578125" customWidth="1"/>
    <col min="13850" max="13850" width="6.42578125" customWidth="1"/>
    <col min="13853" max="13853" width="8.42578125" customWidth="1"/>
    <col min="14093" max="14093" width="11.7109375" customWidth="1"/>
    <col min="14094" max="14105" width="5.42578125" customWidth="1"/>
    <col min="14106" max="14106" width="6.42578125" customWidth="1"/>
    <col min="14109" max="14109" width="8.42578125" customWidth="1"/>
    <col min="14349" max="14349" width="11.7109375" customWidth="1"/>
    <col min="14350" max="14361" width="5.42578125" customWidth="1"/>
    <col min="14362" max="14362" width="6.42578125" customWidth="1"/>
    <col min="14365" max="14365" width="8.42578125" customWidth="1"/>
    <col min="14605" max="14605" width="11.7109375" customWidth="1"/>
    <col min="14606" max="14617" width="5.42578125" customWidth="1"/>
    <col min="14618" max="14618" width="6.42578125" customWidth="1"/>
    <col min="14621" max="14621" width="8.42578125" customWidth="1"/>
    <col min="14861" max="14861" width="11.7109375" customWidth="1"/>
    <col min="14862" max="14873" width="5.42578125" customWidth="1"/>
    <col min="14874" max="14874" width="6.42578125" customWidth="1"/>
    <col min="14877" max="14877" width="8.42578125" customWidth="1"/>
    <col min="15117" max="15117" width="11.7109375" customWidth="1"/>
    <col min="15118" max="15129" width="5.42578125" customWidth="1"/>
    <col min="15130" max="15130" width="6.42578125" customWidth="1"/>
    <col min="15133" max="15133" width="8.42578125" customWidth="1"/>
    <col min="15373" max="15373" width="11.7109375" customWidth="1"/>
    <col min="15374" max="15385" width="5.42578125" customWidth="1"/>
    <col min="15386" max="15386" width="6.42578125" customWidth="1"/>
    <col min="15389" max="15389" width="8.42578125" customWidth="1"/>
    <col min="15629" max="15629" width="11.7109375" customWidth="1"/>
    <col min="15630" max="15641" width="5.42578125" customWidth="1"/>
    <col min="15642" max="15642" width="6.42578125" customWidth="1"/>
    <col min="15645" max="15645" width="8.42578125" customWidth="1"/>
    <col min="15885" max="15885" width="11.7109375" customWidth="1"/>
    <col min="15886" max="15897" width="5.42578125" customWidth="1"/>
    <col min="15898" max="15898" width="6.42578125" customWidth="1"/>
    <col min="15901" max="15901" width="8.42578125" customWidth="1"/>
    <col min="16141" max="16141" width="11.7109375" customWidth="1"/>
    <col min="16142" max="16153" width="5.42578125" customWidth="1"/>
    <col min="16154" max="16154" width="6.42578125" customWidth="1"/>
    <col min="16157" max="16157" width="8.42578125" customWidth="1"/>
  </cols>
  <sheetData>
    <row r="2" spans="1:30" ht="15.75">
      <c r="A2" s="250" t="s">
        <v>342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</row>
    <row r="4" spans="1:30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</row>
    <row r="5" spans="1:30">
      <c r="A5" s="6" t="s">
        <v>366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56"/>
      <c r="AA5" s="156"/>
      <c r="AB5" s="156"/>
      <c r="AC5" s="156"/>
      <c r="AD5" s="156"/>
    </row>
    <row r="6" spans="1:30">
      <c r="A6" s="236" t="s">
        <v>361</v>
      </c>
      <c r="B6" s="14" t="s">
        <v>371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83" customFormat="1" ht="45">
      <c r="A7" s="10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229"/>
    </row>
    <row r="8" spans="1:30">
      <c r="A8" s="146" t="s">
        <v>9</v>
      </c>
      <c r="B8" s="146">
        <v>23</v>
      </c>
      <c r="C8" s="146"/>
      <c r="D8" s="146">
        <v>29</v>
      </c>
      <c r="E8" s="146"/>
      <c r="F8" s="146">
        <v>56</v>
      </c>
      <c r="G8" s="146"/>
      <c r="H8" s="146">
        <v>147</v>
      </c>
      <c r="I8" s="146"/>
      <c r="J8" s="146">
        <v>146</v>
      </c>
      <c r="K8" s="146"/>
      <c r="L8" s="146">
        <v>73</v>
      </c>
      <c r="M8" s="146"/>
      <c r="N8" s="146">
        <v>175</v>
      </c>
      <c r="O8" s="146"/>
      <c r="P8" s="146">
        <v>243</v>
      </c>
      <c r="Q8" s="146"/>
      <c r="R8" s="146">
        <v>159</v>
      </c>
      <c r="S8" s="146"/>
      <c r="T8" s="146">
        <v>263</v>
      </c>
      <c r="U8" s="146"/>
      <c r="V8" s="146">
        <v>52</v>
      </c>
      <c r="W8" s="146"/>
      <c r="X8" s="118">
        <v>36</v>
      </c>
      <c r="Y8" s="118"/>
      <c r="Z8" s="147">
        <f>SUM(B8:X8)</f>
        <v>1402</v>
      </c>
      <c r="AA8" s="159">
        <f>+Z8/'[2]- Synthèse Statisti'!N20</f>
        <v>0.42730874733313012</v>
      </c>
      <c r="AB8" s="159">
        <f>+Z8/1745</f>
        <v>0.80343839541547279</v>
      </c>
      <c r="AC8" s="146"/>
      <c r="AD8" s="14"/>
    </row>
    <row r="9" spans="1:30">
      <c r="A9" s="146" t="s">
        <v>10</v>
      </c>
      <c r="B9" s="146"/>
      <c r="C9" s="146"/>
      <c r="D9" s="146">
        <v>2</v>
      </c>
      <c r="E9" s="146"/>
      <c r="F9" s="146">
        <v>2</v>
      </c>
      <c r="G9" s="146"/>
      <c r="H9" s="146">
        <v>17</v>
      </c>
      <c r="I9" s="146"/>
      <c r="J9" s="146">
        <v>14</v>
      </c>
      <c r="K9" s="146"/>
      <c r="L9" s="146">
        <v>3</v>
      </c>
      <c r="M9" s="146"/>
      <c r="N9" s="146">
        <v>3</v>
      </c>
      <c r="O9" s="146"/>
      <c r="P9" s="146">
        <v>22</v>
      </c>
      <c r="Q9" s="146"/>
      <c r="R9" s="146">
        <v>22</v>
      </c>
      <c r="S9" s="146"/>
      <c r="T9" s="146">
        <v>27</v>
      </c>
      <c r="U9" s="146"/>
      <c r="V9" s="146">
        <v>16</v>
      </c>
      <c r="W9" s="146"/>
      <c r="X9" s="118">
        <v>9</v>
      </c>
      <c r="Y9" s="118"/>
      <c r="Z9" s="147">
        <f t="shared" ref="Z9:Z53" si="0">SUM(B9:X9)</f>
        <v>137</v>
      </c>
      <c r="AA9" s="159">
        <f>+Z9/'[2]- Synthèse Statisti'!N20</f>
        <v>4.1755562328558364E-2</v>
      </c>
      <c r="AB9" s="159">
        <f>+Z9/1745</f>
        <v>7.8510028653295136E-2</v>
      </c>
      <c r="AC9" s="88"/>
      <c r="AD9" s="14"/>
    </row>
    <row r="10" spans="1:30">
      <c r="A10" s="146" t="s">
        <v>11</v>
      </c>
      <c r="B10" s="146">
        <v>1</v>
      </c>
      <c r="C10" s="146"/>
      <c r="D10" s="146">
        <v>2</v>
      </c>
      <c r="E10" s="146"/>
      <c r="F10" s="146">
        <v>1</v>
      </c>
      <c r="G10" s="146"/>
      <c r="H10" s="146">
        <v>4</v>
      </c>
      <c r="I10" s="146"/>
      <c r="J10" s="146"/>
      <c r="K10" s="146"/>
      <c r="L10" s="146">
        <v>15</v>
      </c>
      <c r="M10" s="146"/>
      <c r="N10" s="146">
        <v>16</v>
      </c>
      <c r="O10" s="146"/>
      <c r="P10" s="146">
        <v>19</v>
      </c>
      <c r="Q10" s="146"/>
      <c r="R10" s="146">
        <v>7</v>
      </c>
      <c r="S10" s="146"/>
      <c r="T10" s="146">
        <v>26</v>
      </c>
      <c r="U10" s="146"/>
      <c r="V10" s="146">
        <v>9</v>
      </c>
      <c r="W10" s="146"/>
      <c r="X10" s="118">
        <v>1</v>
      </c>
      <c r="Y10" s="118"/>
      <c r="Z10" s="147">
        <f t="shared" si="0"/>
        <v>101</v>
      </c>
      <c r="AA10" s="159">
        <f>+Z10/'[2]- Synthèse Statisti'!N20</f>
        <v>3.0783297775068576E-2</v>
      </c>
      <c r="AB10" s="159">
        <f>+Z10/1745</f>
        <v>5.7879656160458454E-2</v>
      </c>
      <c r="AC10" s="88"/>
      <c r="AD10" s="14"/>
    </row>
    <row r="11" spans="1:30">
      <c r="A11" s="146" t="s">
        <v>12</v>
      </c>
      <c r="B11" s="146">
        <v>1</v>
      </c>
      <c r="C11" s="146"/>
      <c r="D11" s="146">
        <v>1</v>
      </c>
      <c r="E11" s="146"/>
      <c r="F11" s="146">
        <v>3</v>
      </c>
      <c r="G11" s="146"/>
      <c r="H11" s="146">
        <v>23</v>
      </c>
      <c r="I11" s="146"/>
      <c r="J11" s="146">
        <v>5</v>
      </c>
      <c r="K11" s="146"/>
      <c r="L11" s="146">
        <v>2</v>
      </c>
      <c r="M11" s="146"/>
      <c r="N11" s="146">
        <v>84</v>
      </c>
      <c r="O11" s="146"/>
      <c r="P11" s="146">
        <v>36</v>
      </c>
      <c r="Q11" s="146"/>
      <c r="R11" s="146">
        <v>22</v>
      </c>
      <c r="S11" s="146"/>
      <c r="T11" s="146">
        <v>24</v>
      </c>
      <c r="U11" s="146"/>
      <c r="V11" s="146">
        <v>12</v>
      </c>
      <c r="W11" s="146"/>
      <c r="X11" s="118">
        <v>1</v>
      </c>
      <c r="Y11" s="118"/>
      <c r="Z11" s="147">
        <f t="shared" si="0"/>
        <v>214</v>
      </c>
      <c r="AA11" s="159">
        <f>+Z11/'[2]- Synthèse Statisti'!N20</f>
        <v>6.5224017067967086E-2</v>
      </c>
      <c r="AB11" s="159">
        <f>+Z11/1745</f>
        <v>0.12263610315186246</v>
      </c>
      <c r="AC11" s="146"/>
      <c r="AD11" s="14"/>
    </row>
    <row r="12" spans="1:30">
      <c r="A12" s="146" t="s">
        <v>14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18">
        <v>1</v>
      </c>
      <c r="Y12" s="118"/>
      <c r="Z12" s="147">
        <f t="shared" si="0"/>
        <v>1</v>
      </c>
      <c r="AA12" s="159">
        <f>+Z12/'[2]- Synthèse Statisti'!N20</f>
        <v>3.0478512648582747E-4</v>
      </c>
      <c r="AB12" s="159">
        <f>+Z12/1745</f>
        <v>5.7306590257879652E-4</v>
      </c>
      <c r="AC12" s="146"/>
      <c r="AD12" s="14"/>
    </row>
    <row r="13" spans="1:30">
      <c r="A13" s="146" t="s">
        <v>15</v>
      </c>
      <c r="B13" s="146"/>
      <c r="C13" s="146"/>
      <c r="D13" s="146">
        <v>2</v>
      </c>
      <c r="E13" s="146"/>
      <c r="F13" s="146">
        <v>1</v>
      </c>
      <c r="G13" s="146"/>
      <c r="H13" s="146">
        <v>1</v>
      </c>
      <c r="I13" s="146"/>
      <c r="J13" s="146">
        <v>1</v>
      </c>
      <c r="K13" s="146"/>
      <c r="L13" s="146">
        <v>14</v>
      </c>
      <c r="M13" s="146"/>
      <c r="N13" s="146">
        <v>8</v>
      </c>
      <c r="O13" s="146"/>
      <c r="P13" s="146">
        <v>7</v>
      </c>
      <c r="Q13" s="146"/>
      <c r="R13" s="146">
        <v>7</v>
      </c>
      <c r="S13" s="146"/>
      <c r="T13" s="146">
        <v>5</v>
      </c>
      <c r="U13" s="146"/>
      <c r="V13" s="146">
        <v>5</v>
      </c>
      <c r="W13" s="146"/>
      <c r="X13" s="118">
        <v>3</v>
      </c>
      <c r="Y13" s="118"/>
      <c r="Z13" s="147">
        <f t="shared" si="0"/>
        <v>54</v>
      </c>
      <c r="AA13" s="159">
        <f>+Z13/'[2]- Synthèse Statisti'!N20</f>
        <v>1.6458396830234683E-2</v>
      </c>
      <c r="AB13" s="159">
        <f t="shared" ref="AB13:AB38" si="1">+Z13/1745</f>
        <v>3.0945558739255013E-2</v>
      </c>
      <c r="AC13" s="88"/>
      <c r="AD13" s="14"/>
    </row>
    <row r="14" spans="1:30">
      <c r="A14" s="146" t="s">
        <v>16</v>
      </c>
      <c r="B14" s="146"/>
      <c r="C14" s="146"/>
      <c r="D14" s="146"/>
      <c r="E14" s="146"/>
      <c r="F14" s="146"/>
      <c r="G14" s="146"/>
      <c r="H14" s="146"/>
      <c r="I14" s="146"/>
      <c r="J14" s="146">
        <v>3</v>
      </c>
      <c r="K14" s="146"/>
      <c r="L14" s="146"/>
      <c r="M14" s="146"/>
      <c r="N14" s="146">
        <v>2</v>
      </c>
      <c r="O14" s="146"/>
      <c r="P14" s="146"/>
      <c r="Q14" s="146"/>
      <c r="R14" s="146"/>
      <c r="S14" s="146"/>
      <c r="T14" s="146">
        <v>2</v>
      </c>
      <c r="U14" s="146"/>
      <c r="V14" s="146"/>
      <c r="W14" s="146"/>
      <c r="X14" s="118"/>
      <c r="Y14" s="118"/>
      <c r="Z14" s="147">
        <f t="shared" si="0"/>
        <v>7</v>
      </c>
      <c r="AA14" s="159">
        <f>+Z14/'[2]- Synthèse Statisti'!N20</f>
        <v>2.1334958854007926E-3</v>
      </c>
      <c r="AB14" s="159">
        <f t="shared" si="1"/>
        <v>4.0114613180515755E-3</v>
      </c>
      <c r="AC14" s="88"/>
      <c r="AD14" s="14"/>
    </row>
    <row r="15" spans="1:30">
      <c r="A15" s="146" t="s">
        <v>17</v>
      </c>
      <c r="B15" s="146">
        <v>2</v>
      </c>
      <c r="C15" s="146"/>
      <c r="D15" s="146"/>
      <c r="E15" s="146"/>
      <c r="F15" s="146"/>
      <c r="G15" s="146"/>
      <c r="H15" s="146">
        <v>9</v>
      </c>
      <c r="I15" s="146"/>
      <c r="J15" s="146">
        <v>2</v>
      </c>
      <c r="K15" s="146"/>
      <c r="L15" s="146">
        <v>2</v>
      </c>
      <c r="M15" s="146"/>
      <c r="N15" s="146">
        <v>29</v>
      </c>
      <c r="O15" s="146"/>
      <c r="P15" s="146">
        <v>9</v>
      </c>
      <c r="Q15" s="146"/>
      <c r="R15" s="146">
        <v>4</v>
      </c>
      <c r="S15" s="146"/>
      <c r="T15" s="146">
        <v>31</v>
      </c>
      <c r="U15" s="146"/>
      <c r="V15" s="146">
        <v>3</v>
      </c>
      <c r="W15" s="146"/>
      <c r="X15" s="118"/>
      <c r="Y15" s="118"/>
      <c r="Z15" s="147">
        <f t="shared" si="0"/>
        <v>91</v>
      </c>
      <c r="AA15" s="159">
        <f>+Z15/'[2]- Synthèse Statisti'!N20</f>
        <v>2.7735446510210301E-2</v>
      </c>
      <c r="AB15" s="159">
        <f t="shared" si="1"/>
        <v>5.2148997134670486E-2</v>
      </c>
      <c r="AC15" s="88"/>
      <c r="AD15" s="14"/>
    </row>
    <row r="16" spans="1:30">
      <c r="A16" s="146" t="s">
        <v>228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18"/>
      <c r="Y16" s="118"/>
      <c r="Z16" s="147">
        <f t="shared" si="0"/>
        <v>0</v>
      </c>
      <c r="AA16" s="159">
        <f>+Z16/'[2]- Synthèse Statisti'!N20</f>
        <v>0</v>
      </c>
      <c r="AB16" s="159">
        <f t="shared" si="1"/>
        <v>0</v>
      </c>
      <c r="AC16" s="88"/>
      <c r="AD16" s="14"/>
    </row>
    <row r="17" spans="1:30">
      <c r="A17" s="146" t="s">
        <v>18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>
        <v>1</v>
      </c>
      <c r="Q17" s="146"/>
      <c r="R17" s="146"/>
      <c r="S17" s="146"/>
      <c r="T17" s="146">
        <v>2</v>
      </c>
      <c r="U17" s="146"/>
      <c r="V17" s="146"/>
      <c r="W17" s="146"/>
      <c r="X17" s="118"/>
      <c r="Y17" s="118"/>
      <c r="Z17" s="147">
        <f t="shared" si="0"/>
        <v>3</v>
      </c>
      <c r="AA17" s="230">
        <f>+Z17/'[2]- Synthèse Statisti'!N20</f>
        <v>9.1435537945748252E-4</v>
      </c>
      <c r="AB17" s="159">
        <f t="shared" si="1"/>
        <v>1.7191977077363897E-3</v>
      </c>
      <c r="AC17" s="88"/>
      <c r="AD17" s="14"/>
    </row>
    <row r="18" spans="1:30">
      <c r="A18" s="146" t="s">
        <v>107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18">
        <v>1</v>
      </c>
      <c r="Y18" s="118"/>
      <c r="Z18" s="147">
        <f t="shared" si="0"/>
        <v>1</v>
      </c>
      <c r="AA18" s="230">
        <f>+Z18/'[2]- Synthèse Statisti'!N20</f>
        <v>3.0478512648582747E-4</v>
      </c>
      <c r="AB18" s="159">
        <f t="shared" si="1"/>
        <v>5.7306590257879652E-4</v>
      </c>
      <c r="AC18" s="88"/>
      <c r="AD18" s="14"/>
    </row>
    <row r="19" spans="1:30">
      <c r="A19" s="146" t="s">
        <v>20</v>
      </c>
      <c r="B19" s="146"/>
      <c r="C19" s="146"/>
      <c r="D19" s="146"/>
      <c r="E19" s="146"/>
      <c r="F19" s="146">
        <v>1</v>
      </c>
      <c r="G19" s="146"/>
      <c r="H19" s="146">
        <v>4</v>
      </c>
      <c r="I19" s="146"/>
      <c r="J19" s="146">
        <v>3</v>
      </c>
      <c r="K19" s="146"/>
      <c r="L19" s="146">
        <v>1</v>
      </c>
      <c r="M19" s="146"/>
      <c r="N19" s="146">
        <v>3</v>
      </c>
      <c r="O19" s="146"/>
      <c r="P19" s="146"/>
      <c r="Q19" s="146"/>
      <c r="R19" s="146">
        <v>1</v>
      </c>
      <c r="S19" s="146"/>
      <c r="T19" s="146">
        <v>7</v>
      </c>
      <c r="U19" s="146"/>
      <c r="V19" s="146"/>
      <c r="W19" s="146"/>
      <c r="X19" s="118"/>
      <c r="Y19" s="118"/>
      <c r="Z19" s="147">
        <f t="shared" si="0"/>
        <v>20</v>
      </c>
      <c r="AA19" s="159">
        <f>+Z19/'[2]- Synthèse Statisti'!N20</f>
        <v>6.0957025297165499E-3</v>
      </c>
      <c r="AB19" s="159">
        <f t="shared" si="1"/>
        <v>1.1461318051575931E-2</v>
      </c>
      <c r="AC19" s="88"/>
      <c r="AD19" s="14"/>
    </row>
    <row r="20" spans="1:30">
      <c r="A20" s="146" t="s">
        <v>231</v>
      </c>
      <c r="B20" s="146"/>
      <c r="C20" s="146"/>
      <c r="D20" s="146"/>
      <c r="E20" s="146"/>
      <c r="F20" s="146"/>
      <c r="G20" s="146"/>
      <c r="H20" s="146">
        <v>1</v>
      </c>
      <c r="I20" s="146"/>
      <c r="J20" s="146"/>
      <c r="K20" s="146"/>
      <c r="L20" s="146"/>
      <c r="M20" s="146"/>
      <c r="N20" s="146"/>
      <c r="O20" s="146"/>
      <c r="P20" s="146">
        <v>1</v>
      </c>
      <c r="Q20" s="146"/>
      <c r="R20" s="146"/>
      <c r="S20" s="146"/>
      <c r="T20" s="146"/>
      <c r="U20" s="146"/>
      <c r="V20" s="146"/>
      <c r="W20" s="146"/>
      <c r="X20" s="118"/>
      <c r="Y20" s="118"/>
      <c r="Z20" s="147">
        <f t="shared" si="0"/>
        <v>2</v>
      </c>
      <c r="AA20" s="159">
        <f>+Z20/'[2]- Synthèse Statisti'!N20</f>
        <v>6.0957025297165494E-4</v>
      </c>
      <c r="AB20" s="159">
        <f t="shared" si="1"/>
        <v>1.146131805157593E-3</v>
      </c>
      <c r="AC20" s="88"/>
      <c r="AD20" s="14"/>
    </row>
    <row r="21" spans="1:30">
      <c r="A21" s="146" t="s">
        <v>22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>
        <v>2</v>
      </c>
      <c r="M21" s="146"/>
      <c r="N21" s="146">
        <v>1</v>
      </c>
      <c r="O21" s="146"/>
      <c r="P21" s="146">
        <v>1</v>
      </c>
      <c r="Q21" s="146"/>
      <c r="R21" s="146"/>
      <c r="S21" s="146"/>
      <c r="T21" s="146">
        <v>8</v>
      </c>
      <c r="U21" s="146"/>
      <c r="V21" s="146"/>
      <c r="W21" s="146"/>
      <c r="X21" s="118">
        <v>1</v>
      </c>
      <c r="Y21" s="118"/>
      <c r="Z21" s="147">
        <f t="shared" si="0"/>
        <v>13</v>
      </c>
      <c r="AA21" s="230">
        <f>+Z21/'[2]- Synthèse Statisti'!N20</f>
        <v>3.9622066443157572E-3</v>
      </c>
      <c r="AB21" s="159">
        <f t="shared" si="1"/>
        <v>7.4498567335243553E-3</v>
      </c>
      <c r="AC21" s="88"/>
      <c r="AD21" s="14"/>
    </row>
    <row r="22" spans="1:30">
      <c r="A22" s="146" t="s">
        <v>24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>
        <v>1</v>
      </c>
      <c r="U22" s="146"/>
      <c r="V22" s="146"/>
      <c r="W22" s="146"/>
      <c r="X22" s="118"/>
      <c r="Y22" s="118"/>
      <c r="Z22" s="147">
        <f t="shared" si="0"/>
        <v>1</v>
      </c>
      <c r="AA22" s="230">
        <f>+Z22/'[2]- Synthèse Statisti'!J20</f>
        <v>2.6246719160104987E-3</v>
      </c>
      <c r="AB22" s="159">
        <f t="shared" si="1"/>
        <v>5.7306590257879652E-4</v>
      </c>
      <c r="AC22" s="88"/>
      <c r="AD22" s="14"/>
    </row>
    <row r="23" spans="1:30">
      <c r="A23" s="146" t="s">
        <v>343</v>
      </c>
      <c r="B23" s="146"/>
      <c r="C23" s="146"/>
      <c r="D23" s="146"/>
      <c r="E23" s="146"/>
      <c r="F23" s="146"/>
      <c r="G23" s="146"/>
      <c r="H23" s="146"/>
      <c r="I23" s="146"/>
      <c r="J23" s="146">
        <v>1</v>
      </c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18"/>
      <c r="Y23" s="118"/>
      <c r="Z23" s="147">
        <f t="shared" si="0"/>
        <v>1</v>
      </c>
      <c r="AA23" s="230">
        <f>+Z23/'[2]- Synthèse Statisti'!E20</f>
        <v>3.4246575342465752E-3</v>
      </c>
      <c r="AB23" s="159">
        <f t="shared" si="1"/>
        <v>5.7306590257879652E-4</v>
      </c>
      <c r="AC23" s="88"/>
      <c r="AD23" s="14"/>
    </row>
    <row r="24" spans="1:30">
      <c r="A24" s="146" t="s">
        <v>30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>
        <v>4</v>
      </c>
      <c r="O24" s="146"/>
      <c r="P24" s="146"/>
      <c r="Q24" s="146"/>
      <c r="R24" s="146"/>
      <c r="S24" s="146"/>
      <c r="T24" s="146"/>
      <c r="U24" s="146"/>
      <c r="V24" s="146"/>
      <c r="W24" s="146"/>
      <c r="X24" s="118">
        <v>2</v>
      </c>
      <c r="Y24" s="118"/>
      <c r="Z24" s="147">
        <f t="shared" si="0"/>
        <v>6</v>
      </c>
      <c r="AA24" s="230">
        <f>+Z24/'[2]- Synthèse Statisti'!N20</f>
        <v>1.828710758914965E-3</v>
      </c>
      <c r="AB24" s="159">
        <f t="shared" si="1"/>
        <v>3.4383954154727794E-3</v>
      </c>
      <c r="AC24" s="88"/>
      <c r="AD24" s="14"/>
    </row>
    <row r="25" spans="1:30">
      <c r="A25" s="146" t="s">
        <v>32</v>
      </c>
      <c r="B25" s="146">
        <v>2</v>
      </c>
      <c r="C25" s="146"/>
      <c r="D25" s="146"/>
      <c r="E25" s="146"/>
      <c r="F25" s="146">
        <v>1</v>
      </c>
      <c r="G25" s="146"/>
      <c r="H25" s="146">
        <v>2</v>
      </c>
      <c r="I25" s="146"/>
      <c r="J25" s="146">
        <v>2</v>
      </c>
      <c r="K25" s="146"/>
      <c r="L25" s="146">
        <v>2</v>
      </c>
      <c r="M25" s="146"/>
      <c r="N25" s="146">
        <v>6</v>
      </c>
      <c r="O25" s="146"/>
      <c r="P25" s="146">
        <v>31</v>
      </c>
      <c r="Q25" s="146"/>
      <c r="R25" s="146">
        <v>29</v>
      </c>
      <c r="S25" s="146"/>
      <c r="T25" s="146"/>
      <c r="U25" s="146"/>
      <c r="V25" s="146">
        <v>1</v>
      </c>
      <c r="W25" s="146"/>
      <c r="X25" s="118">
        <v>3</v>
      </c>
      <c r="Y25" s="118"/>
      <c r="Z25" s="147">
        <f t="shared" si="0"/>
        <v>79</v>
      </c>
      <c r="AA25" s="230">
        <f>+Z25/'[2]- Synthèse Statisti'!N20</f>
        <v>2.4078024992380372E-2</v>
      </c>
      <c r="AB25" s="159">
        <f t="shared" si="1"/>
        <v>4.5272206303724929E-2</v>
      </c>
      <c r="AC25" s="88"/>
      <c r="AD25" s="14"/>
    </row>
    <row r="26" spans="1:30">
      <c r="A26" s="146" t="s">
        <v>31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>
        <v>1</v>
      </c>
      <c r="Q26" s="146"/>
      <c r="R26" s="146"/>
      <c r="S26" s="146"/>
      <c r="T26" s="146"/>
      <c r="U26" s="146"/>
      <c r="V26" s="146"/>
      <c r="W26" s="146"/>
      <c r="X26" s="118"/>
      <c r="Y26" s="118"/>
      <c r="Z26" s="147">
        <f t="shared" si="0"/>
        <v>1</v>
      </c>
      <c r="AA26" s="230">
        <f>+Z26/'[2]- Synthèse Statisti'!N20</f>
        <v>3.0478512648582747E-4</v>
      </c>
      <c r="AB26" s="159">
        <f t="shared" si="1"/>
        <v>5.7306590257879652E-4</v>
      </c>
      <c r="AC26" s="88"/>
      <c r="AD26" s="14"/>
    </row>
    <row r="27" spans="1:30">
      <c r="A27" s="146" t="s">
        <v>35</v>
      </c>
      <c r="B27" s="146">
        <v>7</v>
      </c>
      <c r="C27" s="146"/>
      <c r="D27" s="146">
        <v>17</v>
      </c>
      <c r="E27" s="146"/>
      <c r="F27" s="146">
        <v>29</v>
      </c>
      <c r="G27" s="146"/>
      <c r="H27" s="146">
        <v>44</v>
      </c>
      <c r="I27" s="146"/>
      <c r="J27" s="146">
        <v>52</v>
      </c>
      <c r="K27" s="146"/>
      <c r="L27" s="146">
        <v>30</v>
      </c>
      <c r="M27" s="146"/>
      <c r="N27" s="146">
        <v>84</v>
      </c>
      <c r="O27" s="146"/>
      <c r="P27" s="146">
        <v>113</v>
      </c>
      <c r="Q27" s="146"/>
      <c r="R27" s="146">
        <v>86</v>
      </c>
      <c r="S27" s="146"/>
      <c r="T27" s="146">
        <v>78</v>
      </c>
      <c r="U27" s="146"/>
      <c r="V27" s="146">
        <v>69</v>
      </c>
      <c r="W27" s="146"/>
      <c r="X27" s="118">
        <v>99</v>
      </c>
      <c r="Y27" s="118"/>
      <c r="Z27" s="147">
        <f t="shared" si="0"/>
        <v>708</v>
      </c>
      <c r="AA27" s="159">
        <f>+Z27/'[2]- Synthèse Statisti'!N20</f>
        <v>0.21578786955196586</v>
      </c>
      <c r="AB27" s="159">
        <f t="shared" si="1"/>
        <v>0.40573065902578798</v>
      </c>
      <c r="AC27" s="88"/>
      <c r="AD27" s="14"/>
    </row>
    <row r="28" spans="1:30">
      <c r="A28" s="146" t="s">
        <v>151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>
        <v>2</v>
      </c>
      <c r="W28" s="146"/>
      <c r="X28" s="118"/>
      <c r="Y28" s="118"/>
      <c r="Z28" s="147">
        <f t="shared" si="0"/>
        <v>2</v>
      </c>
      <c r="AA28" s="230">
        <f>+Z28/'[2]- Synthèse Statisti'!N20</f>
        <v>6.0957025297165494E-4</v>
      </c>
      <c r="AB28" s="159">
        <f t="shared" si="1"/>
        <v>1.146131805157593E-3</v>
      </c>
      <c r="AC28" s="88"/>
      <c r="AD28" s="14"/>
    </row>
    <row r="29" spans="1:30">
      <c r="A29" s="146" t="s">
        <v>344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18">
        <v>1</v>
      </c>
      <c r="Y29" s="118"/>
      <c r="Z29" s="147">
        <f t="shared" si="0"/>
        <v>1</v>
      </c>
      <c r="AA29" s="230">
        <f>+Z29/'[2]- Synthèse Statisti'!N20</f>
        <v>3.0478512648582747E-4</v>
      </c>
      <c r="AB29" s="159">
        <f t="shared" si="1"/>
        <v>5.7306590257879652E-4</v>
      </c>
      <c r="AC29" s="88"/>
      <c r="AD29" s="14"/>
    </row>
    <row r="30" spans="1:30">
      <c r="A30" s="146" t="s">
        <v>39</v>
      </c>
      <c r="B30" s="146">
        <v>2</v>
      </c>
      <c r="C30" s="146"/>
      <c r="D30" s="146">
        <v>2</v>
      </c>
      <c r="E30" s="146"/>
      <c r="F30" s="146">
        <v>4</v>
      </c>
      <c r="G30" s="146"/>
      <c r="H30" s="146">
        <v>1</v>
      </c>
      <c r="I30" s="146"/>
      <c r="J30" s="146">
        <v>6</v>
      </c>
      <c r="K30" s="146"/>
      <c r="L30" s="146"/>
      <c r="M30" s="146"/>
      <c r="N30" s="146">
        <v>17</v>
      </c>
      <c r="O30" s="146"/>
      <c r="P30" s="146">
        <v>3</v>
      </c>
      <c r="Q30" s="146"/>
      <c r="R30" s="146">
        <v>16</v>
      </c>
      <c r="S30" s="146"/>
      <c r="T30" s="146">
        <v>33</v>
      </c>
      <c r="U30" s="146"/>
      <c r="V30" s="146">
        <v>6</v>
      </c>
      <c r="W30" s="146"/>
      <c r="X30" s="118">
        <v>8</v>
      </c>
      <c r="Y30" s="118"/>
      <c r="Z30" s="147">
        <f t="shared" si="0"/>
        <v>98</v>
      </c>
      <c r="AA30" s="159">
        <f>+Z30/'[2]- Synthèse Statisti'!N20</f>
        <v>2.9868942395611095E-2</v>
      </c>
      <c r="AB30" s="159">
        <f t="shared" si="1"/>
        <v>5.6160458452722065E-2</v>
      </c>
      <c r="AC30" s="88"/>
      <c r="AD30" s="14"/>
    </row>
    <row r="31" spans="1:30">
      <c r="A31" s="146" t="s">
        <v>40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>
        <v>1</v>
      </c>
      <c r="U31" s="146"/>
      <c r="V31" s="146"/>
      <c r="W31" s="146"/>
      <c r="X31" s="118"/>
      <c r="Y31" s="118"/>
      <c r="Z31" s="147">
        <f t="shared" si="0"/>
        <v>1</v>
      </c>
      <c r="AA31" s="159">
        <f>+Z31/'[2]- Synthèse Statisti'!N20</f>
        <v>3.0478512648582747E-4</v>
      </c>
      <c r="AB31" s="159">
        <f t="shared" si="1"/>
        <v>5.7306590257879652E-4</v>
      </c>
      <c r="AC31" s="88"/>
      <c r="AD31" s="14"/>
    </row>
    <row r="32" spans="1:30">
      <c r="A32" s="146" t="s">
        <v>41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18">
        <v>1</v>
      </c>
      <c r="Y32" s="118"/>
      <c r="Z32" s="147">
        <f t="shared" si="0"/>
        <v>1</v>
      </c>
      <c r="AA32" s="230">
        <f>+Z32/'[2]- Synthèse Statisti'!N20</f>
        <v>3.0478512648582747E-4</v>
      </c>
      <c r="AB32" s="159">
        <f t="shared" si="1"/>
        <v>5.7306590257879652E-4</v>
      </c>
      <c r="AC32" s="88"/>
      <c r="AD32" s="14"/>
    </row>
    <row r="33" spans="1:30">
      <c r="A33" s="146" t="s">
        <v>44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>
        <v>1</v>
      </c>
      <c r="O33" s="146"/>
      <c r="P33" s="146"/>
      <c r="Q33" s="146"/>
      <c r="R33" s="146"/>
      <c r="S33" s="146"/>
      <c r="T33" s="146">
        <v>1</v>
      </c>
      <c r="U33" s="146"/>
      <c r="V33" s="146"/>
      <c r="W33" s="146"/>
      <c r="X33" s="118"/>
      <c r="Y33" s="118"/>
      <c r="Z33" s="147">
        <f t="shared" si="0"/>
        <v>2</v>
      </c>
      <c r="AA33" s="230">
        <f>+Z33/'[2]- Synthèse Statisti'!N20</f>
        <v>6.0957025297165494E-4</v>
      </c>
      <c r="AB33" s="159">
        <f t="shared" si="1"/>
        <v>1.146131805157593E-3</v>
      </c>
      <c r="AC33" s="88"/>
      <c r="AD33" s="14"/>
    </row>
    <row r="34" spans="1:30">
      <c r="A34" s="146" t="s">
        <v>45</v>
      </c>
      <c r="B34" s="146"/>
      <c r="C34" s="146"/>
      <c r="D34" s="146"/>
      <c r="E34" s="146"/>
      <c r="F34" s="146"/>
      <c r="G34" s="146"/>
      <c r="H34" s="146">
        <v>4</v>
      </c>
      <c r="I34" s="146"/>
      <c r="J34" s="146">
        <v>5</v>
      </c>
      <c r="K34" s="146"/>
      <c r="L34" s="146"/>
      <c r="M34" s="146"/>
      <c r="N34" s="146"/>
      <c r="O34" s="146"/>
      <c r="P34" s="146"/>
      <c r="Q34" s="146"/>
      <c r="R34" s="146">
        <v>2</v>
      </c>
      <c r="S34" s="146"/>
      <c r="T34" s="146"/>
      <c r="U34" s="146"/>
      <c r="V34" s="146"/>
      <c r="W34" s="146"/>
      <c r="X34" s="118">
        <v>1</v>
      </c>
      <c r="Y34" s="118"/>
      <c r="Z34" s="147">
        <f t="shared" si="0"/>
        <v>12</v>
      </c>
      <c r="AA34" s="159">
        <f>+Z34/'[2]- Synthèse Statisti'!N20</f>
        <v>3.6574215178299301E-3</v>
      </c>
      <c r="AB34" s="159">
        <f t="shared" si="1"/>
        <v>6.8767908309455587E-3</v>
      </c>
      <c r="AC34" s="88"/>
      <c r="AD34" s="14"/>
    </row>
    <row r="35" spans="1:30">
      <c r="A35" s="146" t="s">
        <v>46</v>
      </c>
      <c r="B35" s="146"/>
      <c r="C35" s="146"/>
      <c r="D35" s="146"/>
      <c r="E35" s="146"/>
      <c r="F35" s="146"/>
      <c r="G35" s="146"/>
      <c r="H35" s="146">
        <v>5</v>
      </c>
      <c r="I35" s="146"/>
      <c r="J35" s="146">
        <v>7</v>
      </c>
      <c r="K35" s="146"/>
      <c r="L35" s="146">
        <v>2</v>
      </c>
      <c r="M35" s="146"/>
      <c r="N35" s="146">
        <v>7</v>
      </c>
      <c r="O35" s="146"/>
      <c r="P35" s="146">
        <v>12</v>
      </c>
      <c r="Q35" s="146"/>
      <c r="R35" s="146">
        <v>3</v>
      </c>
      <c r="S35" s="146"/>
      <c r="T35" s="146">
        <v>7</v>
      </c>
      <c r="U35" s="146"/>
      <c r="V35" s="146">
        <v>1</v>
      </c>
      <c r="W35" s="146"/>
      <c r="X35" s="118"/>
      <c r="Y35" s="118"/>
      <c r="Z35" s="147">
        <f t="shared" si="0"/>
        <v>44</v>
      </c>
      <c r="AA35" s="230">
        <f>+Z35/'[2]- Synthèse Statisti'!N20</f>
        <v>1.341054556537641E-2</v>
      </c>
      <c r="AB35" s="159">
        <f t="shared" si="1"/>
        <v>2.5214899713467048E-2</v>
      </c>
      <c r="AC35" s="88"/>
      <c r="AD35" s="14"/>
    </row>
    <row r="36" spans="1:30">
      <c r="A36" s="146" t="s">
        <v>345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18"/>
      <c r="Y36" s="118"/>
      <c r="Z36" s="147">
        <f t="shared" si="0"/>
        <v>0</v>
      </c>
      <c r="AA36" s="230">
        <f>+Z36/'[2]- Synthèse Statisti'!N20</f>
        <v>0</v>
      </c>
      <c r="AB36" s="159">
        <f t="shared" si="1"/>
        <v>0</v>
      </c>
      <c r="AC36" s="88"/>
      <c r="AD36" s="14"/>
    </row>
    <row r="37" spans="1:30">
      <c r="A37" s="146" t="s">
        <v>115</v>
      </c>
      <c r="B37" s="146"/>
      <c r="C37" s="146"/>
      <c r="D37" s="146"/>
      <c r="E37" s="146"/>
      <c r="F37" s="146">
        <v>2</v>
      </c>
      <c r="G37" s="146"/>
      <c r="H37" s="146">
        <v>4</v>
      </c>
      <c r="I37" s="146"/>
      <c r="J37" s="146"/>
      <c r="K37" s="146"/>
      <c r="L37" s="146"/>
      <c r="M37" s="146"/>
      <c r="N37" s="146"/>
      <c r="O37" s="146"/>
      <c r="P37" s="146">
        <v>2</v>
      </c>
      <c r="Q37" s="146"/>
      <c r="R37" s="146"/>
      <c r="S37" s="146"/>
      <c r="T37" s="146"/>
      <c r="U37" s="146"/>
      <c r="V37" s="146"/>
      <c r="W37" s="146"/>
      <c r="X37" s="118"/>
      <c r="Y37" s="118"/>
      <c r="Z37" s="147">
        <f t="shared" si="0"/>
        <v>8</v>
      </c>
      <c r="AA37" s="230">
        <f>+Z37/'[2]- Synthèse Statisti'!N20</f>
        <v>2.4382810118866198E-3</v>
      </c>
      <c r="AB37" s="159">
        <f t="shared" si="1"/>
        <v>4.5845272206303722E-3</v>
      </c>
      <c r="AC37" s="88"/>
      <c r="AD37" s="14"/>
    </row>
    <row r="38" spans="1:30">
      <c r="A38" s="146" t="s">
        <v>48</v>
      </c>
      <c r="B38" s="146"/>
      <c r="C38" s="146"/>
      <c r="D38" s="146"/>
      <c r="E38" s="146"/>
      <c r="F38" s="146"/>
      <c r="G38" s="146"/>
      <c r="H38" s="146"/>
      <c r="I38" s="146"/>
      <c r="J38" s="146">
        <v>3</v>
      </c>
      <c r="K38" s="146"/>
      <c r="L38" s="146"/>
      <c r="M38" s="146"/>
      <c r="N38" s="146">
        <v>2</v>
      </c>
      <c r="O38" s="146"/>
      <c r="P38" s="146"/>
      <c r="Q38" s="146"/>
      <c r="R38" s="146"/>
      <c r="S38" s="146"/>
      <c r="T38" s="146"/>
      <c r="U38" s="146"/>
      <c r="V38" s="146"/>
      <c r="W38" s="146"/>
      <c r="X38" s="118"/>
      <c r="Y38" s="118"/>
      <c r="Z38" s="147">
        <f t="shared" si="0"/>
        <v>5</v>
      </c>
      <c r="AA38" s="159">
        <f>+Z38/'[2]- Synthèse Statisti'!N20</f>
        <v>1.5239256324291375E-3</v>
      </c>
      <c r="AB38" s="159">
        <f t="shared" si="1"/>
        <v>2.8653295128939827E-3</v>
      </c>
      <c r="AC38" s="88"/>
      <c r="AD38" s="14"/>
    </row>
    <row r="39" spans="1:30">
      <c r="A39" s="146" t="s">
        <v>57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>
        <v>2</v>
      </c>
      <c r="Q39" s="146"/>
      <c r="R39" s="146"/>
      <c r="S39" s="146"/>
      <c r="T39" s="146"/>
      <c r="U39" s="146"/>
      <c r="V39" s="146"/>
      <c r="W39" s="146"/>
      <c r="X39" s="118"/>
      <c r="Y39" s="118"/>
      <c r="Z39" s="147">
        <f t="shared" si="0"/>
        <v>2</v>
      </c>
      <c r="AA39" s="159">
        <f>+Z39/'[2]- Synthèse Statisti'!N20</f>
        <v>6.0957025297165494E-4</v>
      </c>
      <c r="AB39" s="159">
        <f>+Z39/'[2]- Synthèse Statisti'!N14</f>
        <v>1.0804970286331713E-3</v>
      </c>
      <c r="AC39" s="88"/>
      <c r="AD39" s="14"/>
    </row>
    <row r="40" spans="1:30">
      <c r="A40" s="146" t="s">
        <v>58</v>
      </c>
      <c r="B40" s="146"/>
      <c r="C40" s="146"/>
      <c r="D40" s="146"/>
      <c r="E40" s="146"/>
      <c r="F40" s="146"/>
      <c r="G40" s="146"/>
      <c r="H40" s="146"/>
      <c r="I40" s="146"/>
      <c r="J40" s="146">
        <v>3</v>
      </c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18"/>
      <c r="Y40" s="118"/>
      <c r="Z40" s="147">
        <f t="shared" si="0"/>
        <v>3</v>
      </c>
      <c r="AA40" s="159"/>
      <c r="AB40" s="159"/>
      <c r="AC40" s="88"/>
      <c r="AD40" s="14"/>
    </row>
    <row r="41" spans="1:30">
      <c r="A41" s="146" t="s">
        <v>62</v>
      </c>
      <c r="B41" s="146"/>
      <c r="C41" s="146"/>
      <c r="D41" s="146"/>
      <c r="E41" s="146"/>
      <c r="F41" s="146"/>
      <c r="G41" s="146"/>
      <c r="H41" s="146"/>
      <c r="I41" s="146"/>
      <c r="J41" s="146">
        <v>1</v>
      </c>
      <c r="K41" s="146"/>
      <c r="L41" s="146"/>
      <c r="M41" s="146"/>
      <c r="N41" s="146"/>
      <c r="O41" s="146"/>
      <c r="P41" s="146">
        <v>3</v>
      </c>
      <c r="Q41" s="146"/>
      <c r="R41" s="146"/>
      <c r="S41" s="146"/>
      <c r="T41" s="146">
        <v>2</v>
      </c>
      <c r="U41" s="146"/>
      <c r="V41" s="146"/>
      <c r="W41" s="146"/>
      <c r="X41" s="118"/>
      <c r="Y41" s="118"/>
      <c r="Z41" s="147">
        <f t="shared" si="0"/>
        <v>6</v>
      </c>
      <c r="AA41" s="230">
        <f>+Z41/'[2]- Synthèse Statisti'!N20</f>
        <v>1.828710758914965E-3</v>
      </c>
      <c r="AB41" s="159">
        <f t="shared" ref="AB41:AB53" si="2">+Z41/1745</f>
        <v>3.4383954154727794E-3</v>
      </c>
      <c r="AC41" s="88"/>
      <c r="AD41" s="14"/>
    </row>
    <row r="42" spans="1:30">
      <c r="A42" s="146" t="s">
        <v>63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>
        <v>21</v>
      </c>
      <c r="U42" s="146"/>
      <c r="V42" s="146">
        <v>5</v>
      </c>
      <c r="W42" s="146"/>
      <c r="X42" s="118"/>
      <c r="Y42" s="118"/>
      <c r="Z42" s="147">
        <f t="shared" si="0"/>
        <v>26</v>
      </c>
      <c r="AA42" s="230">
        <f>+Z42/'[2]- Synthèse Statisti'!N20</f>
        <v>7.9244132886315145E-3</v>
      </c>
      <c r="AB42" s="159">
        <f t="shared" si="2"/>
        <v>1.4899713467048711E-2</v>
      </c>
      <c r="AC42" s="88"/>
      <c r="AD42" s="14"/>
    </row>
    <row r="43" spans="1:30">
      <c r="A43" s="146" t="s">
        <v>140</v>
      </c>
      <c r="B43" s="146"/>
      <c r="C43" s="146"/>
      <c r="D43" s="146"/>
      <c r="E43" s="146"/>
      <c r="F43" s="146">
        <v>1</v>
      </c>
      <c r="G43" s="146"/>
      <c r="H43" s="146">
        <v>5</v>
      </c>
      <c r="I43" s="146"/>
      <c r="J43" s="146"/>
      <c r="K43" s="146"/>
      <c r="L43" s="146"/>
      <c r="M43" s="146"/>
      <c r="N43" s="146">
        <v>25</v>
      </c>
      <c r="O43" s="146"/>
      <c r="P43" s="146">
        <v>8</v>
      </c>
      <c r="Q43" s="146"/>
      <c r="R43" s="146">
        <v>16</v>
      </c>
      <c r="S43" s="146"/>
      <c r="T43" s="146">
        <v>6</v>
      </c>
      <c r="U43" s="146"/>
      <c r="V43" s="146">
        <v>11</v>
      </c>
      <c r="W43" s="146"/>
      <c r="X43" s="118">
        <v>4</v>
      </c>
      <c r="Y43" s="118"/>
      <c r="Z43" s="147">
        <f t="shared" si="0"/>
        <v>76</v>
      </c>
      <c r="AA43" s="159">
        <f>+Z43/'[2]- Synthèse Statisti'!N20</f>
        <v>2.3163669612922891E-2</v>
      </c>
      <c r="AB43" s="159">
        <f t="shared" si="2"/>
        <v>4.355300859598854E-2</v>
      </c>
      <c r="AC43" s="88"/>
      <c r="AD43" s="14"/>
    </row>
    <row r="44" spans="1:30">
      <c r="A44" s="118" t="s">
        <v>159</v>
      </c>
      <c r="B44" s="146">
        <v>1</v>
      </c>
      <c r="C44" s="146"/>
      <c r="D44" s="146"/>
      <c r="E44" s="146"/>
      <c r="F44" s="146"/>
      <c r="G44" s="146"/>
      <c r="H44" s="146"/>
      <c r="I44" s="146"/>
      <c r="J44" s="146"/>
      <c r="K44" s="146"/>
      <c r="L44" s="146">
        <v>1</v>
      </c>
      <c r="M44" s="146"/>
      <c r="N44" s="146">
        <v>1</v>
      </c>
      <c r="O44" s="146"/>
      <c r="P44" s="146">
        <v>1</v>
      </c>
      <c r="Q44" s="146"/>
      <c r="R44" s="146"/>
      <c r="S44" s="146"/>
      <c r="T44" s="146"/>
      <c r="U44" s="146"/>
      <c r="V44" s="146"/>
      <c r="W44" s="146"/>
      <c r="X44" s="118"/>
      <c r="Y44" s="118"/>
      <c r="Z44" s="147">
        <f t="shared" si="0"/>
        <v>4</v>
      </c>
      <c r="AA44" s="159">
        <f>+Z44/'[2]- Synthèse Statisti'!N20</f>
        <v>1.2191405059433099E-3</v>
      </c>
      <c r="AB44" s="159">
        <f t="shared" si="2"/>
        <v>2.2922636103151861E-3</v>
      </c>
      <c r="AC44" s="88"/>
      <c r="AD44" s="14"/>
    </row>
    <row r="45" spans="1:30">
      <c r="A45" s="146" t="s">
        <v>119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>
        <v>1</v>
      </c>
      <c r="U45" s="146"/>
      <c r="V45" s="146">
        <v>1</v>
      </c>
      <c r="W45" s="146"/>
      <c r="X45" s="118"/>
      <c r="Y45" s="118"/>
      <c r="Z45" s="147">
        <f t="shared" si="0"/>
        <v>2</v>
      </c>
      <c r="AA45" s="159">
        <f>+Z45/'[2]- Synthèse Statisti'!N20</f>
        <v>6.0957025297165494E-4</v>
      </c>
      <c r="AB45" s="159">
        <f t="shared" si="2"/>
        <v>1.146131805157593E-3</v>
      </c>
      <c r="AC45" s="88"/>
      <c r="AD45" s="14"/>
    </row>
    <row r="46" spans="1:30">
      <c r="A46" s="146" t="s">
        <v>71</v>
      </c>
      <c r="B46" s="146"/>
      <c r="C46" s="146"/>
      <c r="D46" s="146"/>
      <c r="E46" s="146"/>
      <c r="F46" s="146"/>
      <c r="G46" s="146"/>
      <c r="H46" s="146">
        <v>1</v>
      </c>
      <c r="I46" s="146"/>
      <c r="J46" s="146">
        <v>1</v>
      </c>
      <c r="K46" s="146"/>
      <c r="L46" s="146"/>
      <c r="M46" s="146"/>
      <c r="N46" s="146"/>
      <c r="O46" s="146"/>
      <c r="P46" s="146"/>
      <c r="Q46" s="146"/>
      <c r="R46" s="146">
        <v>2</v>
      </c>
      <c r="S46" s="146"/>
      <c r="T46" s="146"/>
      <c r="U46" s="146"/>
      <c r="V46" s="146"/>
      <c r="W46" s="146"/>
      <c r="X46" s="118"/>
      <c r="Y46" s="118"/>
      <c r="Z46" s="147">
        <f t="shared" si="0"/>
        <v>4</v>
      </c>
      <c r="AA46" s="230">
        <f>+Z46/'[2]- Synthèse Statisti'!N20</f>
        <v>1.2191405059433099E-3</v>
      </c>
      <c r="AB46" s="159">
        <f t="shared" si="2"/>
        <v>2.2922636103151861E-3</v>
      </c>
      <c r="AC46" s="88"/>
      <c r="AD46" s="14"/>
    </row>
    <row r="47" spans="1:30">
      <c r="A47" s="146" t="s">
        <v>76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>
        <v>1</v>
      </c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18">
        <v>1</v>
      </c>
      <c r="Y47" s="118"/>
      <c r="Z47" s="147">
        <f t="shared" si="0"/>
        <v>2</v>
      </c>
      <c r="AA47" s="230">
        <f>+Z47/'[2]- Synthèse Statisti'!N20</f>
        <v>6.0957025297165494E-4</v>
      </c>
      <c r="AB47" s="159">
        <f t="shared" si="2"/>
        <v>1.146131805157593E-3</v>
      </c>
      <c r="AC47" s="88"/>
      <c r="AD47" s="14"/>
    </row>
    <row r="48" spans="1:30">
      <c r="A48" s="146" t="s">
        <v>150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>
        <v>1</v>
      </c>
      <c r="O48" s="146"/>
      <c r="P48" s="146">
        <v>4</v>
      </c>
      <c r="Q48" s="146"/>
      <c r="R48" s="146"/>
      <c r="S48" s="146"/>
      <c r="T48" s="146"/>
      <c r="U48" s="146"/>
      <c r="V48" s="146"/>
      <c r="W48" s="146"/>
      <c r="X48" s="118">
        <v>1</v>
      </c>
      <c r="Y48" s="118"/>
      <c r="Z48" s="147">
        <f t="shared" si="0"/>
        <v>6</v>
      </c>
      <c r="AA48" s="230">
        <f>+Z48/'[2]- Synthèse Statisti'!N20</f>
        <v>1.828710758914965E-3</v>
      </c>
      <c r="AB48" s="159">
        <f t="shared" si="2"/>
        <v>3.4383954154727794E-3</v>
      </c>
      <c r="AC48" s="88"/>
      <c r="AD48" s="14"/>
    </row>
    <row r="49" spans="1:30">
      <c r="A49" s="146" t="s">
        <v>79</v>
      </c>
      <c r="B49" s="146"/>
      <c r="C49" s="146"/>
      <c r="D49" s="146"/>
      <c r="E49" s="146"/>
      <c r="F49" s="146">
        <v>3</v>
      </c>
      <c r="G49" s="146"/>
      <c r="H49" s="146"/>
      <c r="I49" s="146"/>
      <c r="J49" s="146"/>
      <c r="K49" s="146"/>
      <c r="L49" s="146">
        <v>2</v>
      </c>
      <c r="M49" s="146"/>
      <c r="N49" s="146">
        <v>1</v>
      </c>
      <c r="O49" s="146"/>
      <c r="P49" s="146">
        <v>0</v>
      </c>
      <c r="Q49" s="146"/>
      <c r="R49" s="146"/>
      <c r="S49" s="146"/>
      <c r="T49" s="146">
        <v>6</v>
      </c>
      <c r="U49" s="146"/>
      <c r="V49" s="146"/>
      <c r="W49" s="146"/>
      <c r="X49" s="118"/>
      <c r="Y49" s="118"/>
      <c r="Z49" s="147">
        <f t="shared" si="0"/>
        <v>12</v>
      </c>
      <c r="AA49" s="230">
        <f>+Z49/'[2]- Synthèse Statisti'!N20</f>
        <v>3.6574215178299301E-3</v>
      </c>
      <c r="AB49" s="159">
        <f t="shared" si="2"/>
        <v>6.8767908309455587E-3</v>
      </c>
      <c r="AC49" s="88"/>
      <c r="AD49" s="14"/>
    </row>
    <row r="50" spans="1:30">
      <c r="A50" s="146" t="s">
        <v>124</v>
      </c>
      <c r="B50" s="146"/>
      <c r="C50" s="146"/>
      <c r="D50" s="146"/>
      <c r="E50" s="146"/>
      <c r="F50" s="146">
        <v>6</v>
      </c>
      <c r="G50" s="146"/>
      <c r="H50" s="146">
        <v>3</v>
      </c>
      <c r="I50" s="146"/>
      <c r="J50" s="146">
        <v>14</v>
      </c>
      <c r="K50" s="146"/>
      <c r="L50" s="146">
        <v>3</v>
      </c>
      <c r="M50" s="146"/>
      <c r="N50" s="146">
        <v>15</v>
      </c>
      <c r="O50" s="146"/>
      <c r="P50" s="146">
        <v>14</v>
      </c>
      <c r="Q50" s="146"/>
      <c r="R50" s="146">
        <v>3</v>
      </c>
      <c r="S50" s="146"/>
      <c r="T50" s="146">
        <v>23</v>
      </c>
      <c r="U50" s="146"/>
      <c r="V50" s="146">
        <v>6</v>
      </c>
      <c r="W50" s="146"/>
      <c r="X50" s="118">
        <v>1</v>
      </c>
      <c r="Y50" s="118"/>
      <c r="Z50" s="147">
        <f t="shared" si="0"/>
        <v>88</v>
      </c>
      <c r="AA50" s="159">
        <f>+Z50/'[2]- Synthèse Statisti'!N20</f>
        <v>2.682109113075282E-2</v>
      </c>
      <c r="AB50" s="159">
        <f t="shared" si="2"/>
        <v>5.0429799426934097E-2</v>
      </c>
      <c r="AC50" s="88"/>
      <c r="AD50" s="14"/>
    </row>
    <row r="51" spans="1:30">
      <c r="A51" s="146" t="s">
        <v>83</v>
      </c>
      <c r="B51" s="146"/>
      <c r="C51" s="146"/>
      <c r="D51" s="146"/>
      <c r="E51" s="146"/>
      <c r="F51" s="146">
        <v>2</v>
      </c>
      <c r="G51" s="146"/>
      <c r="H51" s="146">
        <v>13</v>
      </c>
      <c r="I51" s="146"/>
      <c r="J51" s="146"/>
      <c r="K51" s="146"/>
      <c r="L51" s="146"/>
      <c r="M51" s="146"/>
      <c r="N51" s="146">
        <v>3</v>
      </c>
      <c r="O51" s="146"/>
      <c r="P51" s="146"/>
      <c r="Q51" s="146"/>
      <c r="R51" s="146">
        <v>2</v>
      </c>
      <c r="S51" s="146"/>
      <c r="T51" s="146"/>
      <c r="U51" s="146"/>
      <c r="V51" s="146"/>
      <c r="W51" s="146"/>
      <c r="X51" s="118">
        <v>5</v>
      </c>
      <c r="Y51" s="118"/>
      <c r="Z51" s="147">
        <f t="shared" si="0"/>
        <v>25</v>
      </c>
      <c r="AA51" s="159">
        <f>+Z51/'[2]- Synthèse Statisti'!N20</f>
        <v>7.6196281621456873E-3</v>
      </c>
      <c r="AB51" s="159">
        <f t="shared" si="2"/>
        <v>1.4326647564469915E-2</v>
      </c>
      <c r="AC51" s="88"/>
      <c r="AD51" s="14"/>
    </row>
    <row r="52" spans="1:30">
      <c r="A52" s="146" t="s">
        <v>121</v>
      </c>
      <c r="B52" s="146"/>
      <c r="C52" s="146"/>
      <c r="D52" s="146"/>
      <c r="E52" s="146"/>
      <c r="F52" s="146"/>
      <c r="G52" s="146"/>
      <c r="H52" s="146">
        <v>4</v>
      </c>
      <c r="I52" s="146"/>
      <c r="J52" s="146"/>
      <c r="K52" s="146"/>
      <c r="L52" s="146"/>
      <c r="M52" s="146"/>
      <c r="N52" s="146">
        <v>0</v>
      </c>
      <c r="O52" s="146"/>
      <c r="P52" s="146"/>
      <c r="Q52" s="146"/>
      <c r="R52" s="146"/>
      <c r="S52" s="146"/>
      <c r="T52" s="146">
        <v>1</v>
      </c>
      <c r="U52" s="146"/>
      <c r="V52" s="146"/>
      <c r="W52" s="146"/>
      <c r="X52" s="118">
        <v>4</v>
      </c>
      <c r="Y52" s="118"/>
      <c r="Z52" s="147">
        <f t="shared" si="0"/>
        <v>9</v>
      </c>
      <c r="AA52" s="159">
        <f>+Z52/'[2]- Synthèse Statisti'!N20</f>
        <v>2.7430661383724473E-3</v>
      </c>
      <c r="AB52" s="159">
        <f t="shared" si="2"/>
        <v>5.1575931232091688E-3</v>
      </c>
      <c r="AC52" s="88"/>
      <c r="AD52" s="14"/>
    </row>
    <row r="53" spans="1:30">
      <c r="A53" s="146" t="s">
        <v>167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18"/>
      <c r="Y53" s="118"/>
      <c r="Z53" s="147">
        <f t="shared" si="0"/>
        <v>0</v>
      </c>
      <c r="AA53" s="159">
        <f>+Z53/'[2]- Synthèse Statisti'!N20</f>
        <v>0</v>
      </c>
      <c r="AB53" s="159">
        <f t="shared" si="2"/>
        <v>0</v>
      </c>
      <c r="AC53" s="88"/>
      <c r="AD53" s="14"/>
    </row>
    <row r="54" spans="1:30" ht="18.75">
      <c r="A54" s="233" t="s">
        <v>127</v>
      </c>
      <c r="B54">
        <v>39</v>
      </c>
      <c r="C54">
        <v>0</v>
      </c>
      <c r="D54">
        <v>55</v>
      </c>
      <c r="E54">
        <v>0</v>
      </c>
      <c r="F54">
        <v>112</v>
      </c>
      <c r="G54">
        <v>0</v>
      </c>
      <c r="H54">
        <v>292</v>
      </c>
      <c r="I54">
        <v>0</v>
      </c>
      <c r="J54">
        <v>269</v>
      </c>
      <c r="K54">
        <v>0</v>
      </c>
      <c r="L54">
        <v>153</v>
      </c>
      <c r="M54">
        <v>0</v>
      </c>
      <c r="N54">
        <v>488</v>
      </c>
      <c r="O54">
        <v>0</v>
      </c>
      <c r="P54">
        <v>533</v>
      </c>
      <c r="Q54">
        <v>0</v>
      </c>
      <c r="R54">
        <v>381</v>
      </c>
      <c r="S54">
        <v>0</v>
      </c>
      <c r="T54">
        <v>576</v>
      </c>
      <c r="U54">
        <v>0</v>
      </c>
      <c r="V54">
        <v>199</v>
      </c>
      <c r="W54">
        <v>0</v>
      </c>
      <c r="X54">
        <v>184</v>
      </c>
      <c r="Y54">
        <v>0</v>
      </c>
    </row>
    <row r="55" spans="1:30" ht="18.75">
      <c r="A55" s="233" t="s">
        <v>357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30">
      <c r="A56" s="248" t="s">
        <v>372</v>
      </c>
      <c r="B56">
        <v>39</v>
      </c>
      <c r="C56">
        <v>0</v>
      </c>
      <c r="D56">
        <v>55</v>
      </c>
      <c r="E56">
        <v>0</v>
      </c>
      <c r="F56">
        <v>112</v>
      </c>
      <c r="G56">
        <v>0</v>
      </c>
      <c r="H56">
        <v>292</v>
      </c>
      <c r="I56">
        <v>0</v>
      </c>
      <c r="J56">
        <v>269</v>
      </c>
      <c r="K56">
        <v>0</v>
      </c>
      <c r="L56">
        <v>153</v>
      </c>
      <c r="M56">
        <v>0</v>
      </c>
      <c r="N56">
        <v>488</v>
      </c>
      <c r="O56">
        <v>0</v>
      </c>
      <c r="P56">
        <v>533</v>
      </c>
      <c r="Q56">
        <v>0</v>
      </c>
      <c r="R56">
        <v>381</v>
      </c>
      <c r="S56">
        <v>0</v>
      </c>
      <c r="T56">
        <v>576</v>
      </c>
      <c r="U56">
        <v>0</v>
      </c>
      <c r="V56">
        <v>199</v>
      </c>
      <c r="W56">
        <v>0</v>
      </c>
      <c r="X56">
        <v>184</v>
      </c>
      <c r="Y56">
        <v>0</v>
      </c>
    </row>
    <row r="57" spans="1:30">
      <c r="A57" s="248" t="s">
        <v>382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30">
      <c r="A58" s="248" t="s">
        <v>375</v>
      </c>
      <c r="B58">
        <v>16</v>
      </c>
      <c r="C58">
        <v>0</v>
      </c>
      <c r="D58">
        <v>26</v>
      </c>
      <c r="E58">
        <v>0</v>
      </c>
      <c r="F58">
        <v>56</v>
      </c>
      <c r="G58">
        <v>0</v>
      </c>
      <c r="H58">
        <v>145</v>
      </c>
      <c r="I58">
        <v>0</v>
      </c>
      <c r="J58">
        <v>123</v>
      </c>
      <c r="K58">
        <v>0</v>
      </c>
      <c r="L58">
        <v>80</v>
      </c>
      <c r="M58">
        <v>0</v>
      </c>
      <c r="N58">
        <v>313</v>
      </c>
      <c r="O58">
        <v>0</v>
      </c>
      <c r="P58">
        <v>290</v>
      </c>
      <c r="Q58">
        <v>0</v>
      </c>
      <c r="R58">
        <v>222</v>
      </c>
      <c r="S58">
        <v>0</v>
      </c>
      <c r="T58">
        <v>313</v>
      </c>
      <c r="U58">
        <v>0</v>
      </c>
      <c r="V58">
        <v>147</v>
      </c>
      <c r="W58">
        <v>0</v>
      </c>
      <c r="X58">
        <v>148</v>
      </c>
      <c r="Y58">
        <v>0</v>
      </c>
    </row>
    <row r="59" spans="1:30">
      <c r="A59" s="248" t="s">
        <v>383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30">
      <c r="A60" s="248" t="s">
        <v>97</v>
      </c>
      <c r="B60" s="146">
        <v>23</v>
      </c>
      <c r="C60" s="146"/>
      <c r="D60" s="146">
        <v>29</v>
      </c>
      <c r="E60" s="146"/>
      <c r="F60" s="146">
        <v>56</v>
      </c>
      <c r="G60" s="146"/>
      <c r="H60" s="146">
        <v>147</v>
      </c>
      <c r="I60" s="146"/>
      <c r="J60" s="146">
        <v>146</v>
      </c>
      <c r="K60" s="146"/>
      <c r="L60" s="146">
        <v>73</v>
      </c>
      <c r="M60" s="146"/>
      <c r="N60" s="146">
        <v>175</v>
      </c>
      <c r="O60" s="146"/>
      <c r="P60" s="146">
        <v>243</v>
      </c>
      <c r="Q60" s="146"/>
      <c r="R60" s="146">
        <v>159</v>
      </c>
      <c r="S60" s="146"/>
      <c r="T60" s="146">
        <v>263</v>
      </c>
      <c r="U60" s="146"/>
      <c r="V60" s="146">
        <v>52</v>
      </c>
      <c r="W60" s="146"/>
      <c r="X60" s="118">
        <v>36</v>
      </c>
      <c r="Y60" s="118"/>
    </row>
    <row r="61" spans="1:30" ht="18.75">
      <c r="A61" s="233" t="s">
        <v>358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AD48"/>
  <sheetViews>
    <sheetView topLeftCell="A22" workbookViewId="0">
      <selection activeCell="A43" sqref="A43:A47"/>
    </sheetView>
  </sheetViews>
  <sheetFormatPr baseColWidth="10" defaultRowHeight="12.75"/>
  <cols>
    <col min="1" max="1" width="11.7109375" customWidth="1"/>
    <col min="2" max="3" width="5.42578125" customWidth="1"/>
    <col min="4" max="5" width="3.140625" customWidth="1"/>
    <col min="6" max="7" width="3.42578125" customWidth="1"/>
    <col min="8" max="8" width="4" bestFit="1" customWidth="1"/>
    <col min="9" max="9" width="4" customWidth="1"/>
    <col min="10" max="10" width="4" bestFit="1" customWidth="1"/>
    <col min="11" max="11" width="4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4" bestFit="1" customWidth="1"/>
    <col min="25" max="25" width="4" customWidth="1"/>
    <col min="26" max="26" width="5.42578125" bestFit="1" customWidth="1"/>
    <col min="29" max="29" width="5" bestFit="1" customWidth="1"/>
    <col min="269" max="269" width="11.7109375" customWidth="1"/>
    <col min="270" max="270" width="5.42578125" customWidth="1"/>
    <col min="271" max="271" width="3.140625" customWidth="1"/>
    <col min="272" max="272" width="3.42578125" customWidth="1"/>
    <col min="273" max="274" width="4" bestFit="1" customWidth="1"/>
    <col min="275" max="275" width="4.140625" customWidth="1"/>
    <col min="276" max="276" width="4" bestFit="1" customWidth="1"/>
    <col min="277" max="277" width="4" customWidth="1"/>
    <col min="278" max="281" width="4" bestFit="1" customWidth="1"/>
    <col min="282" max="282" width="5.42578125" bestFit="1" customWidth="1"/>
    <col min="285" max="285" width="5" bestFit="1" customWidth="1"/>
    <col min="525" max="525" width="11.7109375" customWidth="1"/>
    <col min="526" max="526" width="5.42578125" customWidth="1"/>
    <col min="527" max="527" width="3.140625" customWidth="1"/>
    <col min="528" max="528" width="3.42578125" customWidth="1"/>
    <col min="529" max="530" width="4" bestFit="1" customWidth="1"/>
    <col min="531" max="531" width="4.140625" customWidth="1"/>
    <col min="532" max="532" width="4" bestFit="1" customWidth="1"/>
    <col min="533" max="533" width="4" customWidth="1"/>
    <col min="534" max="537" width="4" bestFit="1" customWidth="1"/>
    <col min="538" max="538" width="5.42578125" bestFit="1" customWidth="1"/>
    <col min="541" max="541" width="5" bestFit="1" customWidth="1"/>
    <col min="781" max="781" width="11.7109375" customWidth="1"/>
    <col min="782" max="782" width="5.42578125" customWidth="1"/>
    <col min="783" max="783" width="3.140625" customWidth="1"/>
    <col min="784" max="784" width="3.42578125" customWidth="1"/>
    <col min="785" max="786" width="4" bestFit="1" customWidth="1"/>
    <col min="787" max="787" width="4.140625" customWidth="1"/>
    <col min="788" max="788" width="4" bestFit="1" customWidth="1"/>
    <col min="789" max="789" width="4" customWidth="1"/>
    <col min="790" max="793" width="4" bestFit="1" customWidth="1"/>
    <col min="794" max="794" width="5.42578125" bestFit="1" customWidth="1"/>
    <col min="797" max="797" width="5" bestFit="1" customWidth="1"/>
    <col min="1037" max="1037" width="11.7109375" customWidth="1"/>
    <col min="1038" max="1038" width="5.42578125" customWidth="1"/>
    <col min="1039" max="1039" width="3.140625" customWidth="1"/>
    <col min="1040" max="1040" width="3.42578125" customWidth="1"/>
    <col min="1041" max="1042" width="4" bestFit="1" customWidth="1"/>
    <col min="1043" max="1043" width="4.140625" customWidth="1"/>
    <col min="1044" max="1044" width="4" bestFit="1" customWidth="1"/>
    <col min="1045" max="1045" width="4" customWidth="1"/>
    <col min="1046" max="1049" width="4" bestFit="1" customWidth="1"/>
    <col min="1050" max="1050" width="5.42578125" bestFit="1" customWidth="1"/>
    <col min="1053" max="1053" width="5" bestFit="1" customWidth="1"/>
    <col min="1293" max="1293" width="11.7109375" customWidth="1"/>
    <col min="1294" max="1294" width="5.42578125" customWidth="1"/>
    <col min="1295" max="1295" width="3.140625" customWidth="1"/>
    <col min="1296" max="1296" width="3.42578125" customWidth="1"/>
    <col min="1297" max="1298" width="4" bestFit="1" customWidth="1"/>
    <col min="1299" max="1299" width="4.140625" customWidth="1"/>
    <col min="1300" max="1300" width="4" bestFit="1" customWidth="1"/>
    <col min="1301" max="1301" width="4" customWidth="1"/>
    <col min="1302" max="1305" width="4" bestFit="1" customWidth="1"/>
    <col min="1306" max="1306" width="5.42578125" bestFit="1" customWidth="1"/>
    <col min="1309" max="1309" width="5" bestFit="1" customWidth="1"/>
    <col min="1549" max="1549" width="11.7109375" customWidth="1"/>
    <col min="1550" max="1550" width="5.42578125" customWidth="1"/>
    <col min="1551" max="1551" width="3.140625" customWidth="1"/>
    <col min="1552" max="1552" width="3.42578125" customWidth="1"/>
    <col min="1553" max="1554" width="4" bestFit="1" customWidth="1"/>
    <col min="1555" max="1555" width="4.140625" customWidth="1"/>
    <col min="1556" max="1556" width="4" bestFit="1" customWidth="1"/>
    <col min="1557" max="1557" width="4" customWidth="1"/>
    <col min="1558" max="1561" width="4" bestFit="1" customWidth="1"/>
    <col min="1562" max="1562" width="5.42578125" bestFit="1" customWidth="1"/>
    <col min="1565" max="1565" width="5" bestFit="1" customWidth="1"/>
    <col min="1805" max="1805" width="11.7109375" customWidth="1"/>
    <col min="1806" max="1806" width="5.42578125" customWidth="1"/>
    <col min="1807" max="1807" width="3.140625" customWidth="1"/>
    <col min="1808" max="1808" width="3.42578125" customWidth="1"/>
    <col min="1809" max="1810" width="4" bestFit="1" customWidth="1"/>
    <col min="1811" max="1811" width="4.140625" customWidth="1"/>
    <col min="1812" max="1812" width="4" bestFit="1" customWidth="1"/>
    <col min="1813" max="1813" width="4" customWidth="1"/>
    <col min="1814" max="1817" width="4" bestFit="1" customWidth="1"/>
    <col min="1818" max="1818" width="5.42578125" bestFit="1" customWidth="1"/>
    <col min="1821" max="1821" width="5" bestFit="1" customWidth="1"/>
    <col min="2061" max="2061" width="11.7109375" customWidth="1"/>
    <col min="2062" max="2062" width="5.42578125" customWidth="1"/>
    <col min="2063" max="2063" width="3.140625" customWidth="1"/>
    <col min="2064" max="2064" width="3.42578125" customWidth="1"/>
    <col min="2065" max="2066" width="4" bestFit="1" customWidth="1"/>
    <col min="2067" max="2067" width="4.140625" customWidth="1"/>
    <col min="2068" max="2068" width="4" bestFit="1" customWidth="1"/>
    <col min="2069" max="2069" width="4" customWidth="1"/>
    <col min="2070" max="2073" width="4" bestFit="1" customWidth="1"/>
    <col min="2074" max="2074" width="5.42578125" bestFit="1" customWidth="1"/>
    <col min="2077" max="2077" width="5" bestFit="1" customWidth="1"/>
    <col min="2317" max="2317" width="11.7109375" customWidth="1"/>
    <col min="2318" max="2318" width="5.42578125" customWidth="1"/>
    <col min="2319" max="2319" width="3.140625" customWidth="1"/>
    <col min="2320" max="2320" width="3.42578125" customWidth="1"/>
    <col min="2321" max="2322" width="4" bestFit="1" customWidth="1"/>
    <col min="2323" max="2323" width="4.140625" customWidth="1"/>
    <col min="2324" max="2324" width="4" bestFit="1" customWidth="1"/>
    <col min="2325" max="2325" width="4" customWidth="1"/>
    <col min="2326" max="2329" width="4" bestFit="1" customWidth="1"/>
    <col min="2330" max="2330" width="5.42578125" bestFit="1" customWidth="1"/>
    <col min="2333" max="2333" width="5" bestFit="1" customWidth="1"/>
    <col min="2573" max="2573" width="11.7109375" customWidth="1"/>
    <col min="2574" max="2574" width="5.42578125" customWidth="1"/>
    <col min="2575" max="2575" width="3.140625" customWidth="1"/>
    <col min="2576" max="2576" width="3.42578125" customWidth="1"/>
    <col min="2577" max="2578" width="4" bestFit="1" customWidth="1"/>
    <col min="2579" max="2579" width="4.140625" customWidth="1"/>
    <col min="2580" max="2580" width="4" bestFit="1" customWidth="1"/>
    <col min="2581" max="2581" width="4" customWidth="1"/>
    <col min="2582" max="2585" width="4" bestFit="1" customWidth="1"/>
    <col min="2586" max="2586" width="5.42578125" bestFit="1" customWidth="1"/>
    <col min="2589" max="2589" width="5" bestFit="1" customWidth="1"/>
    <col min="2829" max="2829" width="11.7109375" customWidth="1"/>
    <col min="2830" max="2830" width="5.42578125" customWidth="1"/>
    <col min="2831" max="2831" width="3.140625" customWidth="1"/>
    <col min="2832" max="2832" width="3.42578125" customWidth="1"/>
    <col min="2833" max="2834" width="4" bestFit="1" customWidth="1"/>
    <col min="2835" max="2835" width="4.140625" customWidth="1"/>
    <col min="2836" max="2836" width="4" bestFit="1" customWidth="1"/>
    <col min="2837" max="2837" width="4" customWidth="1"/>
    <col min="2838" max="2841" width="4" bestFit="1" customWidth="1"/>
    <col min="2842" max="2842" width="5.42578125" bestFit="1" customWidth="1"/>
    <col min="2845" max="2845" width="5" bestFit="1" customWidth="1"/>
    <col min="3085" max="3085" width="11.7109375" customWidth="1"/>
    <col min="3086" max="3086" width="5.42578125" customWidth="1"/>
    <col min="3087" max="3087" width="3.140625" customWidth="1"/>
    <col min="3088" max="3088" width="3.42578125" customWidth="1"/>
    <col min="3089" max="3090" width="4" bestFit="1" customWidth="1"/>
    <col min="3091" max="3091" width="4.140625" customWidth="1"/>
    <col min="3092" max="3092" width="4" bestFit="1" customWidth="1"/>
    <col min="3093" max="3093" width="4" customWidth="1"/>
    <col min="3094" max="3097" width="4" bestFit="1" customWidth="1"/>
    <col min="3098" max="3098" width="5.42578125" bestFit="1" customWidth="1"/>
    <col min="3101" max="3101" width="5" bestFit="1" customWidth="1"/>
    <col min="3341" max="3341" width="11.7109375" customWidth="1"/>
    <col min="3342" max="3342" width="5.42578125" customWidth="1"/>
    <col min="3343" max="3343" width="3.140625" customWidth="1"/>
    <col min="3344" max="3344" width="3.42578125" customWidth="1"/>
    <col min="3345" max="3346" width="4" bestFit="1" customWidth="1"/>
    <col min="3347" max="3347" width="4.140625" customWidth="1"/>
    <col min="3348" max="3348" width="4" bestFit="1" customWidth="1"/>
    <col min="3349" max="3349" width="4" customWidth="1"/>
    <col min="3350" max="3353" width="4" bestFit="1" customWidth="1"/>
    <col min="3354" max="3354" width="5.42578125" bestFit="1" customWidth="1"/>
    <col min="3357" max="3357" width="5" bestFit="1" customWidth="1"/>
    <col min="3597" max="3597" width="11.7109375" customWidth="1"/>
    <col min="3598" max="3598" width="5.42578125" customWidth="1"/>
    <col min="3599" max="3599" width="3.140625" customWidth="1"/>
    <col min="3600" max="3600" width="3.42578125" customWidth="1"/>
    <col min="3601" max="3602" width="4" bestFit="1" customWidth="1"/>
    <col min="3603" max="3603" width="4.140625" customWidth="1"/>
    <col min="3604" max="3604" width="4" bestFit="1" customWidth="1"/>
    <col min="3605" max="3605" width="4" customWidth="1"/>
    <col min="3606" max="3609" width="4" bestFit="1" customWidth="1"/>
    <col min="3610" max="3610" width="5.42578125" bestFit="1" customWidth="1"/>
    <col min="3613" max="3613" width="5" bestFit="1" customWidth="1"/>
    <col min="3853" max="3853" width="11.7109375" customWidth="1"/>
    <col min="3854" max="3854" width="5.42578125" customWidth="1"/>
    <col min="3855" max="3855" width="3.140625" customWidth="1"/>
    <col min="3856" max="3856" width="3.42578125" customWidth="1"/>
    <col min="3857" max="3858" width="4" bestFit="1" customWidth="1"/>
    <col min="3859" max="3859" width="4.140625" customWidth="1"/>
    <col min="3860" max="3860" width="4" bestFit="1" customWidth="1"/>
    <col min="3861" max="3861" width="4" customWidth="1"/>
    <col min="3862" max="3865" width="4" bestFit="1" customWidth="1"/>
    <col min="3866" max="3866" width="5.42578125" bestFit="1" customWidth="1"/>
    <col min="3869" max="3869" width="5" bestFit="1" customWidth="1"/>
    <col min="4109" max="4109" width="11.7109375" customWidth="1"/>
    <col min="4110" max="4110" width="5.42578125" customWidth="1"/>
    <col min="4111" max="4111" width="3.140625" customWidth="1"/>
    <col min="4112" max="4112" width="3.42578125" customWidth="1"/>
    <col min="4113" max="4114" width="4" bestFit="1" customWidth="1"/>
    <col min="4115" max="4115" width="4.140625" customWidth="1"/>
    <col min="4116" max="4116" width="4" bestFit="1" customWidth="1"/>
    <col min="4117" max="4117" width="4" customWidth="1"/>
    <col min="4118" max="4121" width="4" bestFit="1" customWidth="1"/>
    <col min="4122" max="4122" width="5.42578125" bestFit="1" customWidth="1"/>
    <col min="4125" max="4125" width="5" bestFit="1" customWidth="1"/>
    <col min="4365" max="4365" width="11.7109375" customWidth="1"/>
    <col min="4366" max="4366" width="5.42578125" customWidth="1"/>
    <col min="4367" max="4367" width="3.140625" customWidth="1"/>
    <col min="4368" max="4368" width="3.42578125" customWidth="1"/>
    <col min="4369" max="4370" width="4" bestFit="1" customWidth="1"/>
    <col min="4371" max="4371" width="4.140625" customWidth="1"/>
    <col min="4372" max="4372" width="4" bestFit="1" customWidth="1"/>
    <col min="4373" max="4373" width="4" customWidth="1"/>
    <col min="4374" max="4377" width="4" bestFit="1" customWidth="1"/>
    <col min="4378" max="4378" width="5.42578125" bestFit="1" customWidth="1"/>
    <col min="4381" max="4381" width="5" bestFit="1" customWidth="1"/>
    <col min="4621" max="4621" width="11.7109375" customWidth="1"/>
    <col min="4622" max="4622" width="5.42578125" customWidth="1"/>
    <col min="4623" max="4623" width="3.140625" customWidth="1"/>
    <col min="4624" max="4624" width="3.42578125" customWidth="1"/>
    <col min="4625" max="4626" width="4" bestFit="1" customWidth="1"/>
    <col min="4627" max="4627" width="4.140625" customWidth="1"/>
    <col min="4628" max="4628" width="4" bestFit="1" customWidth="1"/>
    <col min="4629" max="4629" width="4" customWidth="1"/>
    <col min="4630" max="4633" width="4" bestFit="1" customWidth="1"/>
    <col min="4634" max="4634" width="5.42578125" bestFit="1" customWidth="1"/>
    <col min="4637" max="4637" width="5" bestFit="1" customWidth="1"/>
    <col min="4877" max="4877" width="11.7109375" customWidth="1"/>
    <col min="4878" max="4878" width="5.42578125" customWidth="1"/>
    <col min="4879" max="4879" width="3.140625" customWidth="1"/>
    <col min="4880" max="4880" width="3.42578125" customWidth="1"/>
    <col min="4881" max="4882" width="4" bestFit="1" customWidth="1"/>
    <col min="4883" max="4883" width="4.140625" customWidth="1"/>
    <col min="4884" max="4884" width="4" bestFit="1" customWidth="1"/>
    <col min="4885" max="4885" width="4" customWidth="1"/>
    <col min="4886" max="4889" width="4" bestFit="1" customWidth="1"/>
    <col min="4890" max="4890" width="5.42578125" bestFit="1" customWidth="1"/>
    <col min="4893" max="4893" width="5" bestFit="1" customWidth="1"/>
    <col min="5133" max="5133" width="11.7109375" customWidth="1"/>
    <col min="5134" max="5134" width="5.42578125" customWidth="1"/>
    <col min="5135" max="5135" width="3.140625" customWidth="1"/>
    <col min="5136" max="5136" width="3.42578125" customWidth="1"/>
    <col min="5137" max="5138" width="4" bestFit="1" customWidth="1"/>
    <col min="5139" max="5139" width="4.140625" customWidth="1"/>
    <col min="5140" max="5140" width="4" bestFit="1" customWidth="1"/>
    <col min="5141" max="5141" width="4" customWidth="1"/>
    <col min="5142" max="5145" width="4" bestFit="1" customWidth="1"/>
    <col min="5146" max="5146" width="5.42578125" bestFit="1" customWidth="1"/>
    <col min="5149" max="5149" width="5" bestFit="1" customWidth="1"/>
    <col min="5389" max="5389" width="11.7109375" customWidth="1"/>
    <col min="5390" max="5390" width="5.42578125" customWidth="1"/>
    <col min="5391" max="5391" width="3.140625" customWidth="1"/>
    <col min="5392" max="5392" width="3.42578125" customWidth="1"/>
    <col min="5393" max="5394" width="4" bestFit="1" customWidth="1"/>
    <col min="5395" max="5395" width="4.140625" customWidth="1"/>
    <col min="5396" max="5396" width="4" bestFit="1" customWidth="1"/>
    <col min="5397" max="5397" width="4" customWidth="1"/>
    <col min="5398" max="5401" width="4" bestFit="1" customWidth="1"/>
    <col min="5402" max="5402" width="5.42578125" bestFit="1" customWidth="1"/>
    <col min="5405" max="5405" width="5" bestFit="1" customWidth="1"/>
    <col min="5645" max="5645" width="11.7109375" customWidth="1"/>
    <col min="5646" max="5646" width="5.42578125" customWidth="1"/>
    <col min="5647" max="5647" width="3.140625" customWidth="1"/>
    <col min="5648" max="5648" width="3.42578125" customWidth="1"/>
    <col min="5649" max="5650" width="4" bestFit="1" customWidth="1"/>
    <col min="5651" max="5651" width="4.140625" customWidth="1"/>
    <col min="5652" max="5652" width="4" bestFit="1" customWidth="1"/>
    <col min="5653" max="5653" width="4" customWidth="1"/>
    <col min="5654" max="5657" width="4" bestFit="1" customWidth="1"/>
    <col min="5658" max="5658" width="5.42578125" bestFit="1" customWidth="1"/>
    <col min="5661" max="5661" width="5" bestFit="1" customWidth="1"/>
    <col min="5901" max="5901" width="11.7109375" customWidth="1"/>
    <col min="5902" max="5902" width="5.42578125" customWidth="1"/>
    <col min="5903" max="5903" width="3.140625" customWidth="1"/>
    <col min="5904" max="5904" width="3.42578125" customWidth="1"/>
    <col min="5905" max="5906" width="4" bestFit="1" customWidth="1"/>
    <col min="5907" max="5907" width="4.140625" customWidth="1"/>
    <col min="5908" max="5908" width="4" bestFit="1" customWidth="1"/>
    <col min="5909" max="5909" width="4" customWidth="1"/>
    <col min="5910" max="5913" width="4" bestFit="1" customWidth="1"/>
    <col min="5914" max="5914" width="5.42578125" bestFit="1" customWidth="1"/>
    <col min="5917" max="5917" width="5" bestFit="1" customWidth="1"/>
    <col min="6157" max="6157" width="11.7109375" customWidth="1"/>
    <col min="6158" max="6158" width="5.42578125" customWidth="1"/>
    <col min="6159" max="6159" width="3.140625" customWidth="1"/>
    <col min="6160" max="6160" width="3.42578125" customWidth="1"/>
    <col min="6161" max="6162" width="4" bestFit="1" customWidth="1"/>
    <col min="6163" max="6163" width="4.140625" customWidth="1"/>
    <col min="6164" max="6164" width="4" bestFit="1" customWidth="1"/>
    <col min="6165" max="6165" width="4" customWidth="1"/>
    <col min="6166" max="6169" width="4" bestFit="1" customWidth="1"/>
    <col min="6170" max="6170" width="5.42578125" bestFit="1" customWidth="1"/>
    <col min="6173" max="6173" width="5" bestFit="1" customWidth="1"/>
    <col min="6413" max="6413" width="11.7109375" customWidth="1"/>
    <col min="6414" max="6414" width="5.42578125" customWidth="1"/>
    <col min="6415" max="6415" width="3.140625" customWidth="1"/>
    <col min="6416" max="6416" width="3.42578125" customWidth="1"/>
    <col min="6417" max="6418" width="4" bestFit="1" customWidth="1"/>
    <col min="6419" max="6419" width="4.140625" customWidth="1"/>
    <col min="6420" max="6420" width="4" bestFit="1" customWidth="1"/>
    <col min="6421" max="6421" width="4" customWidth="1"/>
    <col min="6422" max="6425" width="4" bestFit="1" customWidth="1"/>
    <col min="6426" max="6426" width="5.42578125" bestFit="1" customWidth="1"/>
    <col min="6429" max="6429" width="5" bestFit="1" customWidth="1"/>
    <col min="6669" max="6669" width="11.7109375" customWidth="1"/>
    <col min="6670" max="6670" width="5.42578125" customWidth="1"/>
    <col min="6671" max="6671" width="3.140625" customWidth="1"/>
    <col min="6672" max="6672" width="3.42578125" customWidth="1"/>
    <col min="6673" max="6674" width="4" bestFit="1" customWidth="1"/>
    <col min="6675" max="6675" width="4.140625" customWidth="1"/>
    <col min="6676" max="6676" width="4" bestFit="1" customWidth="1"/>
    <col min="6677" max="6677" width="4" customWidth="1"/>
    <col min="6678" max="6681" width="4" bestFit="1" customWidth="1"/>
    <col min="6682" max="6682" width="5.42578125" bestFit="1" customWidth="1"/>
    <col min="6685" max="6685" width="5" bestFit="1" customWidth="1"/>
    <col min="6925" max="6925" width="11.7109375" customWidth="1"/>
    <col min="6926" max="6926" width="5.42578125" customWidth="1"/>
    <col min="6927" max="6927" width="3.140625" customWidth="1"/>
    <col min="6928" max="6928" width="3.42578125" customWidth="1"/>
    <col min="6929" max="6930" width="4" bestFit="1" customWidth="1"/>
    <col min="6931" max="6931" width="4.140625" customWidth="1"/>
    <col min="6932" max="6932" width="4" bestFit="1" customWidth="1"/>
    <col min="6933" max="6933" width="4" customWidth="1"/>
    <col min="6934" max="6937" width="4" bestFit="1" customWidth="1"/>
    <col min="6938" max="6938" width="5.42578125" bestFit="1" customWidth="1"/>
    <col min="6941" max="6941" width="5" bestFit="1" customWidth="1"/>
    <col min="7181" max="7181" width="11.7109375" customWidth="1"/>
    <col min="7182" max="7182" width="5.42578125" customWidth="1"/>
    <col min="7183" max="7183" width="3.140625" customWidth="1"/>
    <col min="7184" max="7184" width="3.42578125" customWidth="1"/>
    <col min="7185" max="7186" width="4" bestFit="1" customWidth="1"/>
    <col min="7187" max="7187" width="4.140625" customWidth="1"/>
    <col min="7188" max="7188" width="4" bestFit="1" customWidth="1"/>
    <col min="7189" max="7189" width="4" customWidth="1"/>
    <col min="7190" max="7193" width="4" bestFit="1" customWidth="1"/>
    <col min="7194" max="7194" width="5.42578125" bestFit="1" customWidth="1"/>
    <col min="7197" max="7197" width="5" bestFit="1" customWidth="1"/>
    <col min="7437" max="7437" width="11.7109375" customWidth="1"/>
    <col min="7438" max="7438" width="5.42578125" customWidth="1"/>
    <col min="7439" max="7439" width="3.140625" customWidth="1"/>
    <col min="7440" max="7440" width="3.42578125" customWidth="1"/>
    <col min="7441" max="7442" width="4" bestFit="1" customWidth="1"/>
    <col min="7443" max="7443" width="4.140625" customWidth="1"/>
    <col min="7444" max="7444" width="4" bestFit="1" customWidth="1"/>
    <col min="7445" max="7445" width="4" customWidth="1"/>
    <col min="7446" max="7449" width="4" bestFit="1" customWidth="1"/>
    <col min="7450" max="7450" width="5.42578125" bestFit="1" customWidth="1"/>
    <col min="7453" max="7453" width="5" bestFit="1" customWidth="1"/>
    <col min="7693" max="7693" width="11.7109375" customWidth="1"/>
    <col min="7694" max="7694" width="5.42578125" customWidth="1"/>
    <col min="7695" max="7695" width="3.140625" customWidth="1"/>
    <col min="7696" max="7696" width="3.42578125" customWidth="1"/>
    <col min="7697" max="7698" width="4" bestFit="1" customWidth="1"/>
    <col min="7699" max="7699" width="4.140625" customWidth="1"/>
    <col min="7700" max="7700" width="4" bestFit="1" customWidth="1"/>
    <col min="7701" max="7701" width="4" customWidth="1"/>
    <col min="7702" max="7705" width="4" bestFit="1" customWidth="1"/>
    <col min="7706" max="7706" width="5.42578125" bestFit="1" customWidth="1"/>
    <col min="7709" max="7709" width="5" bestFit="1" customWidth="1"/>
    <col min="7949" max="7949" width="11.7109375" customWidth="1"/>
    <col min="7950" max="7950" width="5.42578125" customWidth="1"/>
    <col min="7951" max="7951" width="3.140625" customWidth="1"/>
    <col min="7952" max="7952" width="3.42578125" customWidth="1"/>
    <col min="7953" max="7954" width="4" bestFit="1" customWidth="1"/>
    <col min="7955" max="7955" width="4.140625" customWidth="1"/>
    <col min="7956" max="7956" width="4" bestFit="1" customWidth="1"/>
    <col min="7957" max="7957" width="4" customWidth="1"/>
    <col min="7958" max="7961" width="4" bestFit="1" customWidth="1"/>
    <col min="7962" max="7962" width="5.42578125" bestFit="1" customWidth="1"/>
    <col min="7965" max="7965" width="5" bestFit="1" customWidth="1"/>
    <col min="8205" max="8205" width="11.7109375" customWidth="1"/>
    <col min="8206" max="8206" width="5.42578125" customWidth="1"/>
    <col min="8207" max="8207" width="3.140625" customWidth="1"/>
    <col min="8208" max="8208" width="3.42578125" customWidth="1"/>
    <col min="8209" max="8210" width="4" bestFit="1" customWidth="1"/>
    <col min="8211" max="8211" width="4.140625" customWidth="1"/>
    <col min="8212" max="8212" width="4" bestFit="1" customWidth="1"/>
    <col min="8213" max="8213" width="4" customWidth="1"/>
    <col min="8214" max="8217" width="4" bestFit="1" customWidth="1"/>
    <col min="8218" max="8218" width="5.42578125" bestFit="1" customWidth="1"/>
    <col min="8221" max="8221" width="5" bestFit="1" customWidth="1"/>
    <col min="8461" max="8461" width="11.7109375" customWidth="1"/>
    <col min="8462" max="8462" width="5.42578125" customWidth="1"/>
    <col min="8463" max="8463" width="3.140625" customWidth="1"/>
    <col min="8464" max="8464" width="3.42578125" customWidth="1"/>
    <col min="8465" max="8466" width="4" bestFit="1" customWidth="1"/>
    <col min="8467" max="8467" width="4.140625" customWidth="1"/>
    <col min="8468" max="8468" width="4" bestFit="1" customWidth="1"/>
    <col min="8469" max="8469" width="4" customWidth="1"/>
    <col min="8470" max="8473" width="4" bestFit="1" customWidth="1"/>
    <col min="8474" max="8474" width="5.42578125" bestFit="1" customWidth="1"/>
    <col min="8477" max="8477" width="5" bestFit="1" customWidth="1"/>
    <col min="8717" max="8717" width="11.7109375" customWidth="1"/>
    <col min="8718" max="8718" width="5.42578125" customWidth="1"/>
    <col min="8719" max="8719" width="3.140625" customWidth="1"/>
    <col min="8720" max="8720" width="3.42578125" customWidth="1"/>
    <col min="8721" max="8722" width="4" bestFit="1" customWidth="1"/>
    <col min="8723" max="8723" width="4.140625" customWidth="1"/>
    <col min="8724" max="8724" width="4" bestFit="1" customWidth="1"/>
    <col min="8725" max="8725" width="4" customWidth="1"/>
    <col min="8726" max="8729" width="4" bestFit="1" customWidth="1"/>
    <col min="8730" max="8730" width="5.42578125" bestFit="1" customWidth="1"/>
    <col min="8733" max="8733" width="5" bestFit="1" customWidth="1"/>
    <col min="8973" max="8973" width="11.7109375" customWidth="1"/>
    <col min="8974" max="8974" width="5.42578125" customWidth="1"/>
    <col min="8975" max="8975" width="3.140625" customWidth="1"/>
    <col min="8976" max="8976" width="3.42578125" customWidth="1"/>
    <col min="8977" max="8978" width="4" bestFit="1" customWidth="1"/>
    <col min="8979" max="8979" width="4.140625" customWidth="1"/>
    <col min="8980" max="8980" width="4" bestFit="1" customWidth="1"/>
    <col min="8981" max="8981" width="4" customWidth="1"/>
    <col min="8982" max="8985" width="4" bestFit="1" customWidth="1"/>
    <col min="8986" max="8986" width="5.42578125" bestFit="1" customWidth="1"/>
    <col min="8989" max="8989" width="5" bestFit="1" customWidth="1"/>
    <col min="9229" max="9229" width="11.7109375" customWidth="1"/>
    <col min="9230" max="9230" width="5.42578125" customWidth="1"/>
    <col min="9231" max="9231" width="3.140625" customWidth="1"/>
    <col min="9232" max="9232" width="3.42578125" customWidth="1"/>
    <col min="9233" max="9234" width="4" bestFit="1" customWidth="1"/>
    <col min="9235" max="9235" width="4.140625" customWidth="1"/>
    <col min="9236" max="9236" width="4" bestFit="1" customWidth="1"/>
    <col min="9237" max="9237" width="4" customWidth="1"/>
    <col min="9238" max="9241" width="4" bestFit="1" customWidth="1"/>
    <col min="9242" max="9242" width="5.42578125" bestFit="1" customWidth="1"/>
    <col min="9245" max="9245" width="5" bestFit="1" customWidth="1"/>
    <col min="9485" max="9485" width="11.7109375" customWidth="1"/>
    <col min="9486" max="9486" width="5.42578125" customWidth="1"/>
    <col min="9487" max="9487" width="3.140625" customWidth="1"/>
    <col min="9488" max="9488" width="3.42578125" customWidth="1"/>
    <col min="9489" max="9490" width="4" bestFit="1" customWidth="1"/>
    <col min="9491" max="9491" width="4.140625" customWidth="1"/>
    <col min="9492" max="9492" width="4" bestFit="1" customWidth="1"/>
    <col min="9493" max="9493" width="4" customWidth="1"/>
    <col min="9494" max="9497" width="4" bestFit="1" customWidth="1"/>
    <col min="9498" max="9498" width="5.42578125" bestFit="1" customWidth="1"/>
    <col min="9501" max="9501" width="5" bestFit="1" customWidth="1"/>
    <col min="9741" max="9741" width="11.7109375" customWidth="1"/>
    <col min="9742" max="9742" width="5.42578125" customWidth="1"/>
    <col min="9743" max="9743" width="3.140625" customWidth="1"/>
    <col min="9744" max="9744" width="3.42578125" customWidth="1"/>
    <col min="9745" max="9746" width="4" bestFit="1" customWidth="1"/>
    <col min="9747" max="9747" width="4.140625" customWidth="1"/>
    <col min="9748" max="9748" width="4" bestFit="1" customWidth="1"/>
    <col min="9749" max="9749" width="4" customWidth="1"/>
    <col min="9750" max="9753" width="4" bestFit="1" customWidth="1"/>
    <col min="9754" max="9754" width="5.42578125" bestFit="1" customWidth="1"/>
    <col min="9757" max="9757" width="5" bestFit="1" customWidth="1"/>
    <col min="9997" max="9997" width="11.7109375" customWidth="1"/>
    <col min="9998" max="9998" width="5.42578125" customWidth="1"/>
    <col min="9999" max="9999" width="3.140625" customWidth="1"/>
    <col min="10000" max="10000" width="3.42578125" customWidth="1"/>
    <col min="10001" max="10002" width="4" bestFit="1" customWidth="1"/>
    <col min="10003" max="10003" width="4.140625" customWidth="1"/>
    <col min="10004" max="10004" width="4" bestFit="1" customWidth="1"/>
    <col min="10005" max="10005" width="4" customWidth="1"/>
    <col min="10006" max="10009" width="4" bestFit="1" customWidth="1"/>
    <col min="10010" max="10010" width="5.42578125" bestFit="1" customWidth="1"/>
    <col min="10013" max="10013" width="5" bestFit="1" customWidth="1"/>
    <col min="10253" max="10253" width="11.7109375" customWidth="1"/>
    <col min="10254" max="10254" width="5.42578125" customWidth="1"/>
    <col min="10255" max="10255" width="3.140625" customWidth="1"/>
    <col min="10256" max="10256" width="3.42578125" customWidth="1"/>
    <col min="10257" max="10258" width="4" bestFit="1" customWidth="1"/>
    <col min="10259" max="10259" width="4.140625" customWidth="1"/>
    <col min="10260" max="10260" width="4" bestFit="1" customWidth="1"/>
    <col min="10261" max="10261" width="4" customWidth="1"/>
    <col min="10262" max="10265" width="4" bestFit="1" customWidth="1"/>
    <col min="10266" max="10266" width="5.42578125" bestFit="1" customWidth="1"/>
    <col min="10269" max="10269" width="5" bestFit="1" customWidth="1"/>
    <col min="10509" max="10509" width="11.7109375" customWidth="1"/>
    <col min="10510" max="10510" width="5.42578125" customWidth="1"/>
    <col min="10511" max="10511" width="3.140625" customWidth="1"/>
    <col min="10512" max="10512" width="3.42578125" customWidth="1"/>
    <col min="10513" max="10514" width="4" bestFit="1" customWidth="1"/>
    <col min="10515" max="10515" width="4.140625" customWidth="1"/>
    <col min="10516" max="10516" width="4" bestFit="1" customWidth="1"/>
    <col min="10517" max="10517" width="4" customWidth="1"/>
    <col min="10518" max="10521" width="4" bestFit="1" customWidth="1"/>
    <col min="10522" max="10522" width="5.42578125" bestFit="1" customWidth="1"/>
    <col min="10525" max="10525" width="5" bestFit="1" customWidth="1"/>
    <col min="10765" max="10765" width="11.7109375" customWidth="1"/>
    <col min="10766" max="10766" width="5.42578125" customWidth="1"/>
    <col min="10767" max="10767" width="3.140625" customWidth="1"/>
    <col min="10768" max="10768" width="3.42578125" customWidth="1"/>
    <col min="10769" max="10770" width="4" bestFit="1" customWidth="1"/>
    <col min="10771" max="10771" width="4.140625" customWidth="1"/>
    <col min="10772" max="10772" width="4" bestFit="1" customWidth="1"/>
    <col min="10773" max="10773" width="4" customWidth="1"/>
    <col min="10774" max="10777" width="4" bestFit="1" customWidth="1"/>
    <col min="10778" max="10778" width="5.42578125" bestFit="1" customWidth="1"/>
    <col min="10781" max="10781" width="5" bestFit="1" customWidth="1"/>
    <col min="11021" max="11021" width="11.7109375" customWidth="1"/>
    <col min="11022" max="11022" width="5.42578125" customWidth="1"/>
    <col min="11023" max="11023" width="3.140625" customWidth="1"/>
    <col min="11024" max="11024" width="3.42578125" customWidth="1"/>
    <col min="11025" max="11026" width="4" bestFit="1" customWidth="1"/>
    <col min="11027" max="11027" width="4.140625" customWidth="1"/>
    <col min="11028" max="11028" width="4" bestFit="1" customWidth="1"/>
    <col min="11029" max="11029" width="4" customWidth="1"/>
    <col min="11030" max="11033" width="4" bestFit="1" customWidth="1"/>
    <col min="11034" max="11034" width="5.42578125" bestFit="1" customWidth="1"/>
    <col min="11037" max="11037" width="5" bestFit="1" customWidth="1"/>
    <col min="11277" max="11277" width="11.7109375" customWidth="1"/>
    <col min="11278" max="11278" width="5.42578125" customWidth="1"/>
    <col min="11279" max="11279" width="3.140625" customWidth="1"/>
    <col min="11280" max="11280" width="3.42578125" customWidth="1"/>
    <col min="11281" max="11282" width="4" bestFit="1" customWidth="1"/>
    <col min="11283" max="11283" width="4.140625" customWidth="1"/>
    <col min="11284" max="11284" width="4" bestFit="1" customWidth="1"/>
    <col min="11285" max="11285" width="4" customWidth="1"/>
    <col min="11286" max="11289" width="4" bestFit="1" customWidth="1"/>
    <col min="11290" max="11290" width="5.42578125" bestFit="1" customWidth="1"/>
    <col min="11293" max="11293" width="5" bestFit="1" customWidth="1"/>
    <col min="11533" max="11533" width="11.7109375" customWidth="1"/>
    <col min="11534" max="11534" width="5.42578125" customWidth="1"/>
    <col min="11535" max="11535" width="3.140625" customWidth="1"/>
    <col min="11536" max="11536" width="3.42578125" customWidth="1"/>
    <col min="11537" max="11538" width="4" bestFit="1" customWidth="1"/>
    <col min="11539" max="11539" width="4.140625" customWidth="1"/>
    <col min="11540" max="11540" width="4" bestFit="1" customWidth="1"/>
    <col min="11541" max="11541" width="4" customWidth="1"/>
    <col min="11542" max="11545" width="4" bestFit="1" customWidth="1"/>
    <col min="11546" max="11546" width="5.42578125" bestFit="1" customWidth="1"/>
    <col min="11549" max="11549" width="5" bestFit="1" customWidth="1"/>
    <col min="11789" max="11789" width="11.7109375" customWidth="1"/>
    <col min="11790" max="11790" width="5.42578125" customWidth="1"/>
    <col min="11791" max="11791" width="3.140625" customWidth="1"/>
    <col min="11792" max="11792" width="3.42578125" customWidth="1"/>
    <col min="11793" max="11794" width="4" bestFit="1" customWidth="1"/>
    <col min="11795" max="11795" width="4.140625" customWidth="1"/>
    <col min="11796" max="11796" width="4" bestFit="1" customWidth="1"/>
    <col min="11797" max="11797" width="4" customWidth="1"/>
    <col min="11798" max="11801" width="4" bestFit="1" customWidth="1"/>
    <col min="11802" max="11802" width="5.42578125" bestFit="1" customWidth="1"/>
    <col min="11805" max="11805" width="5" bestFit="1" customWidth="1"/>
    <col min="12045" max="12045" width="11.7109375" customWidth="1"/>
    <col min="12046" max="12046" width="5.42578125" customWidth="1"/>
    <col min="12047" max="12047" width="3.140625" customWidth="1"/>
    <col min="12048" max="12048" width="3.42578125" customWidth="1"/>
    <col min="12049" max="12050" width="4" bestFit="1" customWidth="1"/>
    <col min="12051" max="12051" width="4.140625" customWidth="1"/>
    <col min="12052" max="12052" width="4" bestFit="1" customWidth="1"/>
    <col min="12053" max="12053" width="4" customWidth="1"/>
    <col min="12054" max="12057" width="4" bestFit="1" customWidth="1"/>
    <col min="12058" max="12058" width="5.42578125" bestFit="1" customWidth="1"/>
    <col min="12061" max="12061" width="5" bestFit="1" customWidth="1"/>
    <col min="12301" max="12301" width="11.7109375" customWidth="1"/>
    <col min="12302" max="12302" width="5.42578125" customWidth="1"/>
    <col min="12303" max="12303" width="3.140625" customWidth="1"/>
    <col min="12304" max="12304" width="3.42578125" customWidth="1"/>
    <col min="12305" max="12306" width="4" bestFit="1" customWidth="1"/>
    <col min="12307" max="12307" width="4.140625" customWidth="1"/>
    <col min="12308" max="12308" width="4" bestFit="1" customWidth="1"/>
    <col min="12309" max="12309" width="4" customWidth="1"/>
    <col min="12310" max="12313" width="4" bestFit="1" customWidth="1"/>
    <col min="12314" max="12314" width="5.42578125" bestFit="1" customWidth="1"/>
    <col min="12317" max="12317" width="5" bestFit="1" customWidth="1"/>
    <col min="12557" max="12557" width="11.7109375" customWidth="1"/>
    <col min="12558" max="12558" width="5.42578125" customWidth="1"/>
    <col min="12559" max="12559" width="3.140625" customWidth="1"/>
    <col min="12560" max="12560" width="3.42578125" customWidth="1"/>
    <col min="12561" max="12562" width="4" bestFit="1" customWidth="1"/>
    <col min="12563" max="12563" width="4.140625" customWidth="1"/>
    <col min="12564" max="12564" width="4" bestFit="1" customWidth="1"/>
    <col min="12565" max="12565" width="4" customWidth="1"/>
    <col min="12566" max="12569" width="4" bestFit="1" customWidth="1"/>
    <col min="12570" max="12570" width="5.42578125" bestFit="1" customWidth="1"/>
    <col min="12573" max="12573" width="5" bestFit="1" customWidth="1"/>
    <col min="12813" max="12813" width="11.7109375" customWidth="1"/>
    <col min="12814" max="12814" width="5.42578125" customWidth="1"/>
    <col min="12815" max="12815" width="3.140625" customWidth="1"/>
    <col min="12816" max="12816" width="3.42578125" customWidth="1"/>
    <col min="12817" max="12818" width="4" bestFit="1" customWidth="1"/>
    <col min="12819" max="12819" width="4.140625" customWidth="1"/>
    <col min="12820" max="12820" width="4" bestFit="1" customWidth="1"/>
    <col min="12821" max="12821" width="4" customWidth="1"/>
    <col min="12822" max="12825" width="4" bestFit="1" customWidth="1"/>
    <col min="12826" max="12826" width="5.42578125" bestFit="1" customWidth="1"/>
    <col min="12829" max="12829" width="5" bestFit="1" customWidth="1"/>
    <col min="13069" max="13069" width="11.7109375" customWidth="1"/>
    <col min="13070" max="13070" width="5.42578125" customWidth="1"/>
    <col min="13071" max="13071" width="3.140625" customWidth="1"/>
    <col min="13072" max="13072" width="3.42578125" customWidth="1"/>
    <col min="13073" max="13074" width="4" bestFit="1" customWidth="1"/>
    <col min="13075" max="13075" width="4.140625" customWidth="1"/>
    <col min="13076" max="13076" width="4" bestFit="1" customWidth="1"/>
    <col min="13077" max="13077" width="4" customWidth="1"/>
    <col min="13078" max="13081" width="4" bestFit="1" customWidth="1"/>
    <col min="13082" max="13082" width="5.42578125" bestFit="1" customWidth="1"/>
    <col min="13085" max="13085" width="5" bestFit="1" customWidth="1"/>
    <col min="13325" max="13325" width="11.7109375" customWidth="1"/>
    <col min="13326" max="13326" width="5.42578125" customWidth="1"/>
    <col min="13327" max="13327" width="3.140625" customWidth="1"/>
    <col min="13328" max="13328" width="3.42578125" customWidth="1"/>
    <col min="13329" max="13330" width="4" bestFit="1" customWidth="1"/>
    <col min="13331" max="13331" width="4.140625" customWidth="1"/>
    <col min="13332" max="13332" width="4" bestFit="1" customWidth="1"/>
    <col min="13333" max="13333" width="4" customWidth="1"/>
    <col min="13334" max="13337" width="4" bestFit="1" customWidth="1"/>
    <col min="13338" max="13338" width="5.42578125" bestFit="1" customWidth="1"/>
    <col min="13341" max="13341" width="5" bestFit="1" customWidth="1"/>
    <col min="13581" max="13581" width="11.7109375" customWidth="1"/>
    <col min="13582" max="13582" width="5.42578125" customWidth="1"/>
    <col min="13583" max="13583" width="3.140625" customWidth="1"/>
    <col min="13584" max="13584" width="3.42578125" customWidth="1"/>
    <col min="13585" max="13586" width="4" bestFit="1" customWidth="1"/>
    <col min="13587" max="13587" width="4.140625" customWidth="1"/>
    <col min="13588" max="13588" width="4" bestFit="1" customWidth="1"/>
    <col min="13589" max="13589" width="4" customWidth="1"/>
    <col min="13590" max="13593" width="4" bestFit="1" customWidth="1"/>
    <col min="13594" max="13594" width="5.42578125" bestFit="1" customWidth="1"/>
    <col min="13597" max="13597" width="5" bestFit="1" customWidth="1"/>
    <col min="13837" max="13837" width="11.7109375" customWidth="1"/>
    <col min="13838" max="13838" width="5.42578125" customWidth="1"/>
    <col min="13839" max="13839" width="3.140625" customWidth="1"/>
    <col min="13840" max="13840" width="3.42578125" customWidth="1"/>
    <col min="13841" max="13842" width="4" bestFit="1" customWidth="1"/>
    <col min="13843" max="13843" width="4.140625" customWidth="1"/>
    <col min="13844" max="13844" width="4" bestFit="1" customWidth="1"/>
    <col min="13845" max="13845" width="4" customWidth="1"/>
    <col min="13846" max="13849" width="4" bestFit="1" customWidth="1"/>
    <col min="13850" max="13850" width="5.42578125" bestFit="1" customWidth="1"/>
    <col min="13853" max="13853" width="5" bestFit="1" customWidth="1"/>
    <col min="14093" max="14093" width="11.7109375" customWidth="1"/>
    <col min="14094" max="14094" width="5.42578125" customWidth="1"/>
    <col min="14095" max="14095" width="3.140625" customWidth="1"/>
    <col min="14096" max="14096" width="3.42578125" customWidth="1"/>
    <col min="14097" max="14098" width="4" bestFit="1" customWidth="1"/>
    <col min="14099" max="14099" width="4.140625" customWidth="1"/>
    <col min="14100" max="14100" width="4" bestFit="1" customWidth="1"/>
    <col min="14101" max="14101" width="4" customWidth="1"/>
    <col min="14102" max="14105" width="4" bestFit="1" customWidth="1"/>
    <col min="14106" max="14106" width="5.42578125" bestFit="1" customWidth="1"/>
    <col min="14109" max="14109" width="5" bestFit="1" customWidth="1"/>
    <col min="14349" max="14349" width="11.7109375" customWidth="1"/>
    <col min="14350" max="14350" width="5.42578125" customWidth="1"/>
    <col min="14351" max="14351" width="3.140625" customWidth="1"/>
    <col min="14352" max="14352" width="3.42578125" customWidth="1"/>
    <col min="14353" max="14354" width="4" bestFit="1" customWidth="1"/>
    <col min="14355" max="14355" width="4.140625" customWidth="1"/>
    <col min="14356" max="14356" width="4" bestFit="1" customWidth="1"/>
    <col min="14357" max="14357" width="4" customWidth="1"/>
    <col min="14358" max="14361" width="4" bestFit="1" customWidth="1"/>
    <col min="14362" max="14362" width="5.42578125" bestFit="1" customWidth="1"/>
    <col min="14365" max="14365" width="5" bestFit="1" customWidth="1"/>
    <col min="14605" max="14605" width="11.7109375" customWidth="1"/>
    <col min="14606" max="14606" width="5.42578125" customWidth="1"/>
    <col min="14607" max="14607" width="3.140625" customWidth="1"/>
    <col min="14608" max="14608" width="3.42578125" customWidth="1"/>
    <col min="14609" max="14610" width="4" bestFit="1" customWidth="1"/>
    <col min="14611" max="14611" width="4.140625" customWidth="1"/>
    <col min="14612" max="14612" width="4" bestFit="1" customWidth="1"/>
    <col min="14613" max="14613" width="4" customWidth="1"/>
    <col min="14614" max="14617" width="4" bestFit="1" customWidth="1"/>
    <col min="14618" max="14618" width="5.42578125" bestFit="1" customWidth="1"/>
    <col min="14621" max="14621" width="5" bestFit="1" customWidth="1"/>
    <col min="14861" max="14861" width="11.7109375" customWidth="1"/>
    <col min="14862" max="14862" width="5.42578125" customWidth="1"/>
    <col min="14863" max="14863" width="3.140625" customWidth="1"/>
    <col min="14864" max="14864" width="3.42578125" customWidth="1"/>
    <col min="14865" max="14866" width="4" bestFit="1" customWidth="1"/>
    <col min="14867" max="14867" width="4.140625" customWidth="1"/>
    <col min="14868" max="14868" width="4" bestFit="1" customWidth="1"/>
    <col min="14869" max="14869" width="4" customWidth="1"/>
    <col min="14870" max="14873" width="4" bestFit="1" customWidth="1"/>
    <col min="14874" max="14874" width="5.42578125" bestFit="1" customWidth="1"/>
    <col min="14877" max="14877" width="5" bestFit="1" customWidth="1"/>
    <col min="15117" max="15117" width="11.7109375" customWidth="1"/>
    <col min="15118" max="15118" width="5.42578125" customWidth="1"/>
    <col min="15119" max="15119" width="3.140625" customWidth="1"/>
    <col min="15120" max="15120" width="3.42578125" customWidth="1"/>
    <col min="15121" max="15122" width="4" bestFit="1" customWidth="1"/>
    <col min="15123" max="15123" width="4.140625" customWidth="1"/>
    <col min="15124" max="15124" width="4" bestFit="1" customWidth="1"/>
    <col min="15125" max="15125" width="4" customWidth="1"/>
    <col min="15126" max="15129" width="4" bestFit="1" customWidth="1"/>
    <col min="15130" max="15130" width="5.42578125" bestFit="1" customWidth="1"/>
    <col min="15133" max="15133" width="5" bestFit="1" customWidth="1"/>
    <col min="15373" max="15373" width="11.7109375" customWidth="1"/>
    <col min="15374" max="15374" width="5.42578125" customWidth="1"/>
    <col min="15375" max="15375" width="3.140625" customWidth="1"/>
    <col min="15376" max="15376" width="3.42578125" customWidth="1"/>
    <col min="15377" max="15378" width="4" bestFit="1" customWidth="1"/>
    <col min="15379" max="15379" width="4.140625" customWidth="1"/>
    <col min="15380" max="15380" width="4" bestFit="1" customWidth="1"/>
    <col min="15381" max="15381" width="4" customWidth="1"/>
    <col min="15382" max="15385" width="4" bestFit="1" customWidth="1"/>
    <col min="15386" max="15386" width="5.42578125" bestFit="1" customWidth="1"/>
    <col min="15389" max="15389" width="5" bestFit="1" customWidth="1"/>
    <col min="15629" max="15629" width="11.7109375" customWidth="1"/>
    <col min="15630" max="15630" width="5.42578125" customWidth="1"/>
    <col min="15631" max="15631" width="3.140625" customWidth="1"/>
    <col min="15632" max="15632" width="3.42578125" customWidth="1"/>
    <col min="15633" max="15634" width="4" bestFit="1" customWidth="1"/>
    <col min="15635" max="15635" width="4.140625" customWidth="1"/>
    <col min="15636" max="15636" width="4" bestFit="1" customWidth="1"/>
    <col min="15637" max="15637" width="4" customWidth="1"/>
    <col min="15638" max="15641" width="4" bestFit="1" customWidth="1"/>
    <col min="15642" max="15642" width="5.42578125" bestFit="1" customWidth="1"/>
    <col min="15645" max="15645" width="5" bestFit="1" customWidth="1"/>
    <col min="15885" max="15885" width="11.7109375" customWidth="1"/>
    <col min="15886" max="15886" width="5.42578125" customWidth="1"/>
    <col min="15887" max="15887" width="3.140625" customWidth="1"/>
    <col min="15888" max="15888" width="3.42578125" customWidth="1"/>
    <col min="15889" max="15890" width="4" bestFit="1" customWidth="1"/>
    <col min="15891" max="15891" width="4.140625" customWidth="1"/>
    <col min="15892" max="15892" width="4" bestFit="1" customWidth="1"/>
    <col min="15893" max="15893" width="4" customWidth="1"/>
    <col min="15894" max="15897" width="4" bestFit="1" customWidth="1"/>
    <col min="15898" max="15898" width="5.42578125" bestFit="1" customWidth="1"/>
    <col min="15901" max="15901" width="5" bestFit="1" customWidth="1"/>
    <col min="16141" max="16141" width="11.7109375" customWidth="1"/>
    <col min="16142" max="16142" width="5.42578125" customWidth="1"/>
    <col min="16143" max="16143" width="3.140625" customWidth="1"/>
    <col min="16144" max="16144" width="3.42578125" customWidth="1"/>
    <col min="16145" max="16146" width="4" bestFit="1" customWidth="1"/>
    <col min="16147" max="16147" width="4.140625" customWidth="1"/>
    <col min="16148" max="16148" width="4" bestFit="1" customWidth="1"/>
    <col min="16149" max="16149" width="4" customWidth="1"/>
    <col min="16150" max="16153" width="4" bestFit="1" customWidth="1"/>
    <col min="16154" max="16154" width="5.42578125" bestFit="1" customWidth="1"/>
    <col min="16157" max="16157" width="5" bestFit="1" customWidth="1"/>
  </cols>
  <sheetData>
    <row r="2" spans="1:30" ht="15.75">
      <c r="A2" s="250" t="s">
        <v>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</row>
    <row r="4" spans="1:30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</row>
    <row r="5" spans="1:30">
      <c r="A5" s="6" t="s">
        <v>253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01"/>
      <c r="AA5" s="101"/>
      <c r="AB5" s="101"/>
      <c r="AC5" s="101"/>
      <c r="AD5" s="101"/>
    </row>
    <row r="6" spans="1:30">
      <c r="A6" s="236" t="s">
        <v>361</v>
      </c>
      <c r="B6" s="6" t="s">
        <v>254</v>
      </c>
      <c r="C6" s="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54">
      <c r="A7" s="145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0">
      <c r="A8" s="157" t="s">
        <v>9</v>
      </c>
      <c r="B8" s="158">
        <v>26</v>
      </c>
      <c r="C8" s="158"/>
      <c r="D8" s="72">
        <v>23</v>
      </c>
      <c r="E8" s="72"/>
      <c r="F8" s="72">
        <v>21</v>
      </c>
      <c r="G8" s="72"/>
      <c r="H8" s="72">
        <v>127</v>
      </c>
      <c r="I8" s="72"/>
      <c r="J8" s="72">
        <v>132</v>
      </c>
      <c r="K8" s="72"/>
      <c r="L8" s="72">
        <v>163</v>
      </c>
      <c r="M8" s="72"/>
      <c r="N8" s="72">
        <v>19</v>
      </c>
      <c r="O8" s="72"/>
      <c r="P8" s="72">
        <v>41</v>
      </c>
      <c r="Q8" s="72"/>
      <c r="R8" s="72">
        <v>9</v>
      </c>
      <c r="S8" s="72"/>
      <c r="T8" s="72">
        <v>177</v>
      </c>
      <c r="U8" s="72"/>
      <c r="V8" s="72">
        <v>50</v>
      </c>
      <c r="W8" s="72"/>
      <c r="X8" s="72">
        <v>3</v>
      </c>
      <c r="Y8" s="72"/>
      <c r="Z8" s="147">
        <f>SUM(B8:X8)</f>
        <v>791</v>
      </c>
      <c r="AA8" s="159">
        <f>+Z8/Z41</f>
        <v>0.53663500678426057</v>
      </c>
      <c r="AB8" s="159">
        <f>+Z8/596</f>
        <v>1.3271812080536913</v>
      </c>
      <c r="AC8" s="88"/>
      <c r="AD8" s="14"/>
    </row>
    <row r="9" spans="1:30">
      <c r="A9" s="72" t="s">
        <v>10</v>
      </c>
      <c r="B9" s="72"/>
      <c r="C9" s="72"/>
      <c r="D9" s="72"/>
      <c r="E9" s="72"/>
      <c r="F9" s="72">
        <v>12</v>
      </c>
      <c r="G9" s="72"/>
      <c r="H9" s="72">
        <v>1</v>
      </c>
      <c r="I9" s="72"/>
      <c r="J9" s="160"/>
      <c r="K9" s="160"/>
      <c r="L9" s="72">
        <v>1</v>
      </c>
      <c r="M9" s="72"/>
      <c r="N9" s="72">
        <v>13</v>
      </c>
      <c r="O9" s="72"/>
      <c r="P9" s="72"/>
      <c r="Q9" s="72"/>
      <c r="R9" s="72"/>
      <c r="S9" s="72"/>
      <c r="T9" s="72"/>
      <c r="U9" s="72"/>
      <c r="V9" s="72">
        <v>16</v>
      </c>
      <c r="W9" s="72"/>
      <c r="X9" s="72">
        <v>4</v>
      </c>
      <c r="Y9" s="72"/>
      <c r="Z9" s="147">
        <f>SUM(B9:X9)</f>
        <v>47</v>
      </c>
      <c r="AA9" s="159">
        <f>+Z9/Z41</f>
        <v>3.1886024423337857E-2</v>
      </c>
      <c r="AB9" s="159">
        <f t="shared" ref="AB9:AB40" si="0">+Z9/596</f>
        <v>7.8859060402684561E-2</v>
      </c>
      <c r="AC9" s="146"/>
      <c r="AD9" s="14"/>
    </row>
    <row r="10" spans="1:30">
      <c r="A10" s="161" t="s">
        <v>11</v>
      </c>
      <c r="B10" s="160">
        <v>1</v>
      </c>
      <c r="C10" s="160"/>
      <c r="D10" s="72"/>
      <c r="E10" s="72"/>
      <c r="F10" s="72">
        <v>1</v>
      </c>
      <c r="G10" s="72"/>
      <c r="H10" s="72">
        <v>1</v>
      </c>
      <c r="I10" s="72"/>
      <c r="J10" s="160">
        <v>4</v>
      </c>
      <c r="K10" s="160"/>
      <c r="L10" s="72">
        <v>1</v>
      </c>
      <c r="M10" s="72"/>
      <c r="N10" s="72">
        <v>3</v>
      </c>
      <c r="O10" s="72"/>
      <c r="P10" s="72"/>
      <c r="Q10" s="72"/>
      <c r="R10" s="72">
        <v>9</v>
      </c>
      <c r="S10" s="72"/>
      <c r="T10" s="72">
        <v>30</v>
      </c>
      <c r="U10" s="72"/>
      <c r="V10" s="72">
        <v>23</v>
      </c>
      <c r="W10" s="72"/>
      <c r="X10" s="72">
        <v>4</v>
      </c>
      <c r="Y10" s="72"/>
      <c r="Z10" s="147">
        <f t="shared" ref="Z10:Z40" si="1">SUM(B10:X10)</f>
        <v>77</v>
      </c>
      <c r="AA10" s="159">
        <f>+Z10/Z41</f>
        <v>5.2238805970149252E-2</v>
      </c>
      <c r="AB10" s="159">
        <f t="shared" si="0"/>
        <v>0.12919463087248323</v>
      </c>
      <c r="AC10" s="88"/>
      <c r="AD10" s="14"/>
    </row>
    <row r="11" spans="1:30">
      <c r="A11" s="161" t="s">
        <v>12</v>
      </c>
      <c r="B11" s="160">
        <v>1</v>
      </c>
      <c r="C11" s="160"/>
      <c r="D11" s="72"/>
      <c r="E11" s="72"/>
      <c r="F11" s="72">
        <v>2</v>
      </c>
      <c r="G11" s="72"/>
      <c r="H11" s="72">
        <v>1</v>
      </c>
      <c r="I11" s="72"/>
      <c r="J11" s="160">
        <v>5</v>
      </c>
      <c r="K11" s="160"/>
      <c r="L11" s="72">
        <v>1</v>
      </c>
      <c r="M11" s="72"/>
      <c r="N11" s="72">
        <v>3</v>
      </c>
      <c r="O11" s="72"/>
      <c r="P11" s="72"/>
      <c r="Q11" s="72"/>
      <c r="R11" s="72"/>
      <c r="S11" s="72"/>
      <c r="T11" s="72"/>
      <c r="U11" s="72"/>
      <c r="V11" s="72">
        <v>52</v>
      </c>
      <c r="W11" s="72"/>
      <c r="X11" s="72">
        <v>6</v>
      </c>
      <c r="Y11" s="72"/>
      <c r="Z11" s="147">
        <f t="shared" si="1"/>
        <v>71</v>
      </c>
      <c r="AA11" s="159">
        <f>+Z11/Z41</f>
        <v>4.8168249660786977E-2</v>
      </c>
      <c r="AB11" s="159">
        <f t="shared" si="0"/>
        <v>0.11912751677852348</v>
      </c>
      <c r="AC11" s="88"/>
      <c r="AD11" s="14"/>
    </row>
    <row r="12" spans="1:30">
      <c r="A12" s="72" t="s">
        <v>105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147">
        <f t="shared" si="1"/>
        <v>0</v>
      </c>
      <c r="AA12" s="159">
        <f>+Z12/Z41</f>
        <v>0</v>
      </c>
      <c r="AB12" s="159">
        <f t="shared" si="0"/>
        <v>0</v>
      </c>
      <c r="AC12" s="146"/>
      <c r="AD12" s="14"/>
    </row>
    <row r="13" spans="1:30">
      <c r="A13" s="72" t="s">
        <v>255</v>
      </c>
      <c r="B13" s="72">
        <v>7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147">
        <f t="shared" si="1"/>
        <v>7</v>
      </c>
      <c r="AA13" s="159">
        <f>+Z13/Z41</f>
        <v>4.7489823609226595E-3</v>
      </c>
      <c r="AB13" s="159">
        <f t="shared" si="0"/>
        <v>1.1744966442953021E-2</v>
      </c>
      <c r="AC13" s="88"/>
      <c r="AD13" s="14"/>
    </row>
    <row r="14" spans="1:30">
      <c r="A14" s="72" t="s">
        <v>256</v>
      </c>
      <c r="B14" s="72"/>
      <c r="C14" s="72"/>
      <c r="D14" s="72">
        <v>2</v>
      </c>
      <c r="E14" s="72"/>
      <c r="F14" s="72"/>
      <c r="G14" s="72"/>
      <c r="H14" s="72"/>
      <c r="I14" s="72"/>
      <c r="J14" s="72"/>
      <c r="K14" s="72"/>
      <c r="L14" s="72"/>
      <c r="M14" s="72"/>
      <c r="N14" s="72">
        <v>1</v>
      </c>
      <c r="O14" s="72"/>
      <c r="P14" s="72"/>
      <c r="Q14" s="72"/>
      <c r="R14" s="72"/>
      <c r="S14" s="72"/>
      <c r="T14" s="72"/>
      <c r="U14" s="72"/>
      <c r="V14" s="72">
        <v>2</v>
      </c>
      <c r="W14" s="72"/>
      <c r="X14" s="72">
        <v>2</v>
      </c>
      <c r="Y14" s="72"/>
      <c r="Z14" s="147">
        <f t="shared" si="1"/>
        <v>7</v>
      </c>
      <c r="AA14" s="159">
        <f>+Z14/Z41</f>
        <v>4.7489823609226595E-3</v>
      </c>
      <c r="AB14" s="159">
        <f t="shared" si="0"/>
        <v>1.1744966442953021E-2</v>
      </c>
      <c r="AC14" s="88"/>
      <c r="AD14" s="14"/>
    </row>
    <row r="15" spans="1:30">
      <c r="A15" s="72" t="s">
        <v>16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147">
        <f t="shared" si="1"/>
        <v>0</v>
      </c>
      <c r="AA15" s="159">
        <f>+Z15/Z41</f>
        <v>0</v>
      </c>
      <c r="AB15" s="159">
        <f t="shared" si="0"/>
        <v>0</v>
      </c>
      <c r="AC15" s="88"/>
      <c r="AD15" s="14"/>
    </row>
    <row r="16" spans="1:30">
      <c r="A16" s="157" t="s">
        <v>17</v>
      </c>
      <c r="B16" s="158"/>
      <c r="C16" s="158"/>
      <c r="D16" s="72"/>
      <c r="E16" s="72"/>
      <c r="F16" s="72"/>
      <c r="G16" s="72"/>
      <c r="H16" s="72">
        <v>1</v>
      </c>
      <c r="I16" s="72"/>
      <c r="J16" s="72">
        <v>1</v>
      </c>
      <c r="K16" s="72"/>
      <c r="L16" s="72">
        <v>1</v>
      </c>
      <c r="M16" s="72"/>
      <c r="N16" s="72">
        <v>2</v>
      </c>
      <c r="O16" s="72"/>
      <c r="P16" s="72"/>
      <c r="Q16" s="72"/>
      <c r="R16" s="72">
        <v>2</v>
      </c>
      <c r="S16" s="72"/>
      <c r="T16" s="72">
        <v>6</v>
      </c>
      <c r="U16" s="72"/>
      <c r="V16" s="72">
        <v>35</v>
      </c>
      <c r="W16" s="72"/>
      <c r="X16" s="72"/>
      <c r="Y16" s="72"/>
      <c r="Z16" s="147">
        <f t="shared" si="1"/>
        <v>48</v>
      </c>
      <c r="AA16" s="159">
        <f>+Z16/Z41</f>
        <v>3.2564450474898234E-2</v>
      </c>
      <c r="AB16" s="159">
        <f t="shared" si="0"/>
        <v>8.0536912751677847E-2</v>
      </c>
      <c r="AC16" s="88"/>
      <c r="AD16" s="14"/>
    </row>
    <row r="17" spans="1:30">
      <c r="A17" s="72" t="s">
        <v>20</v>
      </c>
      <c r="B17" s="72"/>
      <c r="C17" s="72"/>
      <c r="D17" s="72"/>
      <c r="E17" s="72"/>
      <c r="F17" s="72"/>
      <c r="G17" s="72"/>
      <c r="H17" s="72">
        <v>4</v>
      </c>
      <c r="I17" s="72"/>
      <c r="J17" s="72"/>
      <c r="K17" s="72"/>
      <c r="L17" s="72"/>
      <c r="M17" s="72"/>
      <c r="N17" s="72">
        <v>1</v>
      </c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147">
        <f t="shared" si="1"/>
        <v>5</v>
      </c>
      <c r="AA17" s="159">
        <f>+Z17/Z41</f>
        <v>3.3921302578018998E-3</v>
      </c>
      <c r="AB17" s="159">
        <f t="shared" si="0"/>
        <v>8.389261744966443E-3</v>
      </c>
      <c r="AC17" s="88"/>
      <c r="AD17" s="14"/>
    </row>
    <row r="18" spans="1:30">
      <c r="A18" s="72" t="s">
        <v>22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147">
        <f t="shared" si="1"/>
        <v>0</v>
      </c>
      <c r="AA18" s="159">
        <f>+Z18/Z41</f>
        <v>0</v>
      </c>
      <c r="AB18" s="159">
        <f t="shared" si="0"/>
        <v>0</v>
      </c>
      <c r="AC18" s="88"/>
      <c r="AD18" s="14"/>
    </row>
    <row r="19" spans="1:30">
      <c r="A19" s="72" t="s">
        <v>32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>
        <v>2</v>
      </c>
      <c r="O19" s="72"/>
      <c r="P19" s="72">
        <v>20</v>
      </c>
      <c r="Q19" s="72"/>
      <c r="R19" s="72"/>
      <c r="S19" s="72"/>
      <c r="T19" s="72"/>
      <c r="U19" s="72"/>
      <c r="V19" s="72"/>
      <c r="W19" s="72"/>
      <c r="X19" s="72"/>
      <c r="Y19" s="72"/>
      <c r="Z19" s="147">
        <f t="shared" si="1"/>
        <v>22</v>
      </c>
      <c r="AA19" s="159">
        <f>+Z19/Z41</f>
        <v>1.4925373134328358E-2</v>
      </c>
      <c r="AB19" s="159">
        <f t="shared" si="0"/>
        <v>3.6912751677852351E-2</v>
      </c>
      <c r="AC19" s="88"/>
      <c r="AD19" s="14"/>
    </row>
    <row r="20" spans="1:30">
      <c r="A20" s="161" t="s">
        <v>33</v>
      </c>
      <c r="B20" s="160"/>
      <c r="C20" s="160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147">
        <f t="shared" si="1"/>
        <v>0</v>
      </c>
      <c r="AA20" s="159">
        <f>+Z20/Z41</f>
        <v>0</v>
      </c>
      <c r="AB20" s="159">
        <f t="shared" si="0"/>
        <v>0</v>
      </c>
      <c r="AC20" s="88"/>
      <c r="AD20" s="14"/>
    </row>
    <row r="21" spans="1:30">
      <c r="A21" s="72" t="s">
        <v>34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147">
        <f t="shared" si="1"/>
        <v>0</v>
      </c>
      <c r="AA21" s="159">
        <f>+Z21/Z41</f>
        <v>0</v>
      </c>
      <c r="AB21" s="159">
        <f t="shared" si="0"/>
        <v>0</v>
      </c>
      <c r="AC21" s="88"/>
      <c r="AD21" s="14"/>
    </row>
    <row r="22" spans="1:30">
      <c r="A22" s="161" t="s">
        <v>35</v>
      </c>
      <c r="B22" s="160">
        <v>14</v>
      </c>
      <c r="C22" s="160"/>
      <c r="D22" s="72">
        <v>1</v>
      </c>
      <c r="E22" s="72"/>
      <c r="F22" s="72">
        <v>7</v>
      </c>
      <c r="G22" s="72"/>
      <c r="H22" s="72">
        <v>28</v>
      </c>
      <c r="I22" s="72"/>
      <c r="J22" s="72">
        <v>18</v>
      </c>
      <c r="K22" s="72"/>
      <c r="L22" s="72">
        <v>7</v>
      </c>
      <c r="M22" s="72"/>
      <c r="N22" s="72">
        <v>11</v>
      </c>
      <c r="O22" s="72"/>
      <c r="P22" s="72">
        <v>10</v>
      </c>
      <c r="Q22" s="72"/>
      <c r="R22" s="72">
        <v>8</v>
      </c>
      <c r="S22" s="72"/>
      <c r="T22" s="72">
        <v>89</v>
      </c>
      <c r="U22" s="72"/>
      <c r="V22" s="72">
        <v>61</v>
      </c>
      <c r="W22" s="72"/>
      <c r="X22" s="72">
        <v>24</v>
      </c>
      <c r="Y22" s="72"/>
      <c r="Z22" s="147">
        <f t="shared" si="1"/>
        <v>278</v>
      </c>
      <c r="AA22" s="159">
        <f>+Z22/Z41</f>
        <v>0.18860244233378562</v>
      </c>
      <c r="AB22" s="159">
        <f t="shared" si="0"/>
        <v>0.46644295302013422</v>
      </c>
      <c r="AC22" s="88"/>
      <c r="AD22" s="14"/>
    </row>
    <row r="23" spans="1:30">
      <c r="A23" s="72" t="s">
        <v>257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147">
        <f t="shared" si="1"/>
        <v>0</v>
      </c>
      <c r="AA23" s="159">
        <f>+Z23/Z41</f>
        <v>0</v>
      </c>
      <c r="AB23" s="159">
        <f t="shared" si="0"/>
        <v>0</v>
      </c>
      <c r="AC23" s="88"/>
      <c r="AD23" s="14"/>
    </row>
    <row r="24" spans="1:30">
      <c r="A24" s="72" t="s">
        <v>258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147">
        <f t="shared" si="1"/>
        <v>0</v>
      </c>
      <c r="AA24" s="159">
        <f>+Z24/Z41</f>
        <v>0</v>
      </c>
      <c r="AB24" s="159">
        <f t="shared" si="0"/>
        <v>0</v>
      </c>
      <c r="AC24" s="88"/>
      <c r="AD24" s="14"/>
    </row>
    <row r="25" spans="1:30">
      <c r="A25" s="72" t="s">
        <v>39</v>
      </c>
      <c r="B25" s="72"/>
      <c r="C25" s="72"/>
      <c r="D25" s="72"/>
      <c r="E25" s="72"/>
      <c r="F25" s="72"/>
      <c r="G25" s="72"/>
      <c r="H25" s="72">
        <v>1</v>
      </c>
      <c r="I25" s="72"/>
      <c r="J25" s="72">
        <v>1</v>
      </c>
      <c r="K25" s="72"/>
      <c r="L25" s="72"/>
      <c r="M25" s="72"/>
      <c r="N25" s="72"/>
      <c r="O25" s="72"/>
      <c r="P25" s="72"/>
      <c r="Q25" s="72"/>
      <c r="R25" s="72">
        <v>1</v>
      </c>
      <c r="S25" s="72"/>
      <c r="T25" s="72">
        <v>15</v>
      </c>
      <c r="U25" s="72"/>
      <c r="V25" s="72"/>
      <c r="W25" s="72"/>
      <c r="X25" s="72"/>
      <c r="Y25" s="72"/>
      <c r="Z25" s="147">
        <f t="shared" si="1"/>
        <v>18</v>
      </c>
      <c r="AA25" s="159">
        <f>+Z25/Z41</f>
        <v>1.2211668928086838E-2</v>
      </c>
      <c r="AB25" s="159">
        <f t="shared" si="0"/>
        <v>3.0201342281879196E-2</v>
      </c>
      <c r="AC25" s="88"/>
      <c r="AD25" s="14"/>
    </row>
    <row r="26" spans="1:30">
      <c r="A26" s="161" t="s">
        <v>40</v>
      </c>
      <c r="B26" s="160"/>
      <c r="C26" s="160"/>
      <c r="D26" s="72">
        <v>1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147">
        <f>SUM(B26:X26)</f>
        <v>1</v>
      </c>
      <c r="AA26" s="159">
        <f>+Z26/Z27</f>
        <v>0.16666666666666666</v>
      </c>
      <c r="AB26" s="159">
        <f>+Z26/596</f>
        <v>1.6778523489932886E-3</v>
      </c>
      <c r="AC26" s="88"/>
      <c r="AD26" s="14"/>
    </row>
    <row r="27" spans="1:30">
      <c r="A27" s="72" t="s">
        <v>259</v>
      </c>
      <c r="B27" s="72"/>
      <c r="C27" s="72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>
        <v>5</v>
      </c>
      <c r="U27" s="72"/>
      <c r="V27" s="72"/>
      <c r="W27" s="72"/>
      <c r="X27" s="72"/>
      <c r="Y27" s="72"/>
      <c r="Z27" s="147">
        <f t="shared" si="1"/>
        <v>6</v>
      </c>
      <c r="AA27" s="159">
        <f>+Z27/Z41</f>
        <v>4.0705563093622792E-3</v>
      </c>
      <c r="AB27" s="159">
        <f t="shared" si="0"/>
        <v>1.0067114093959731E-2</v>
      </c>
      <c r="AC27" s="88"/>
      <c r="AD27" s="14"/>
    </row>
    <row r="28" spans="1:30">
      <c r="A28" s="72" t="s">
        <v>46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>
        <v>1</v>
      </c>
      <c r="M28" s="72"/>
      <c r="N28" s="72"/>
      <c r="O28" s="72"/>
      <c r="P28" s="72"/>
      <c r="Q28" s="72"/>
      <c r="R28" s="72"/>
      <c r="S28" s="72"/>
      <c r="T28" s="72">
        <v>11</v>
      </c>
      <c r="U28" s="72"/>
      <c r="V28" s="72"/>
      <c r="W28" s="72"/>
      <c r="X28" s="72"/>
      <c r="Y28" s="72"/>
      <c r="Z28" s="147">
        <f t="shared" si="1"/>
        <v>12</v>
      </c>
      <c r="AA28" s="159">
        <f>+Z28/Z41</f>
        <v>8.1411126187245584E-3</v>
      </c>
      <c r="AB28" s="159">
        <f t="shared" si="0"/>
        <v>2.0134228187919462E-2</v>
      </c>
      <c r="AC28" s="88"/>
      <c r="AD28" s="14"/>
    </row>
    <row r="29" spans="1:30">
      <c r="A29" s="72" t="s">
        <v>48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147">
        <f t="shared" si="1"/>
        <v>0</v>
      </c>
      <c r="AA29" s="159">
        <f>+Z29/Z41</f>
        <v>0</v>
      </c>
      <c r="AB29" s="159">
        <f t="shared" si="0"/>
        <v>0</v>
      </c>
      <c r="AC29" s="88"/>
      <c r="AD29" s="14"/>
    </row>
    <row r="30" spans="1:30">
      <c r="A30" s="72" t="s">
        <v>260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147">
        <f t="shared" si="1"/>
        <v>0</v>
      </c>
      <c r="AA30" s="159">
        <f>+Z30/Z41</f>
        <v>0</v>
      </c>
      <c r="AB30" s="159">
        <f t="shared" si="0"/>
        <v>0</v>
      </c>
      <c r="AC30" s="88"/>
      <c r="AD30" s="14"/>
    </row>
    <row r="31" spans="1:30">
      <c r="A31" s="72" t="s">
        <v>261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147">
        <f t="shared" si="1"/>
        <v>0</v>
      </c>
      <c r="AA31" s="159">
        <f>+Z31/Z41</f>
        <v>0</v>
      </c>
      <c r="AB31" s="159">
        <f t="shared" si="0"/>
        <v>0</v>
      </c>
      <c r="AC31" s="88"/>
      <c r="AD31" s="14"/>
    </row>
    <row r="32" spans="1:30">
      <c r="A32" s="72" t="s">
        <v>262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147">
        <f t="shared" si="1"/>
        <v>0</v>
      </c>
      <c r="AA32" s="159">
        <f>+Z32/Z41</f>
        <v>0</v>
      </c>
      <c r="AB32" s="159">
        <f t="shared" si="0"/>
        <v>0</v>
      </c>
      <c r="AC32" s="88"/>
      <c r="AD32" s="14"/>
    </row>
    <row r="33" spans="1:30">
      <c r="A33" s="72" t="s">
        <v>67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/>
      <c r="X33" s="72"/>
      <c r="Y33" s="72"/>
      <c r="Z33" s="147">
        <f t="shared" si="1"/>
        <v>1</v>
      </c>
      <c r="AA33" s="159">
        <f>+Z33/Z41</f>
        <v>6.7842605156037987E-4</v>
      </c>
      <c r="AB33" s="159">
        <f t="shared" si="0"/>
        <v>1.6778523489932886E-3</v>
      </c>
      <c r="AC33" s="88"/>
      <c r="AD33" s="14"/>
    </row>
    <row r="34" spans="1:30">
      <c r="A34" s="157" t="s">
        <v>263</v>
      </c>
      <c r="B34" s="158"/>
      <c r="C34" s="158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147">
        <f t="shared" si="1"/>
        <v>0</v>
      </c>
      <c r="AA34" s="159">
        <f>+Z34/Z41</f>
        <v>0</v>
      </c>
      <c r="AB34" s="159">
        <f t="shared" si="0"/>
        <v>0</v>
      </c>
      <c r="AC34" s="88"/>
      <c r="AD34" s="14"/>
    </row>
    <row r="35" spans="1:30">
      <c r="A35" s="161" t="s">
        <v>264</v>
      </c>
      <c r="B35" s="160"/>
      <c r="C35" s="16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>
        <v>4</v>
      </c>
      <c r="S35" s="72"/>
      <c r="T35" s="72">
        <v>12</v>
      </c>
      <c r="U35" s="72"/>
      <c r="V35" s="72"/>
      <c r="W35" s="72"/>
      <c r="X35" s="72"/>
      <c r="Y35" s="72"/>
      <c r="Z35" s="147">
        <f t="shared" si="1"/>
        <v>16</v>
      </c>
      <c r="AA35" s="159">
        <f>+Z35/Z41</f>
        <v>1.0854816824966078E-2</v>
      </c>
      <c r="AB35" s="159">
        <f t="shared" si="0"/>
        <v>2.6845637583892617E-2</v>
      </c>
      <c r="AC35" s="88"/>
      <c r="AD35" s="14"/>
    </row>
    <row r="36" spans="1:30">
      <c r="A36" s="72" t="s">
        <v>79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>
        <v>2</v>
      </c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147">
        <f t="shared" si="1"/>
        <v>2</v>
      </c>
      <c r="AA36" s="159">
        <f>+Z36/Z41</f>
        <v>1.3568521031207597E-3</v>
      </c>
      <c r="AB36" s="159">
        <f t="shared" si="0"/>
        <v>3.3557046979865771E-3</v>
      </c>
      <c r="AC36" s="88"/>
      <c r="AD36" s="14"/>
    </row>
    <row r="37" spans="1:30">
      <c r="A37" s="161" t="s">
        <v>80</v>
      </c>
      <c r="B37" s="160">
        <v>2</v>
      </c>
      <c r="C37" s="160"/>
      <c r="D37" s="72"/>
      <c r="E37" s="72"/>
      <c r="F37" s="72"/>
      <c r="G37" s="72"/>
      <c r="H37" s="72"/>
      <c r="I37" s="72"/>
      <c r="J37" s="72">
        <v>1</v>
      </c>
      <c r="K37" s="72"/>
      <c r="L37" s="72">
        <v>4</v>
      </c>
      <c r="M37" s="72"/>
      <c r="N37" s="72">
        <v>2</v>
      </c>
      <c r="O37" s="72"/>
      <c r="P37" s="72"/>
      <c r="Q37" s="72"/>
      <c r="R37" s="72"/>
      <c r="S37" s="72"/>
      <c r="T37" s="72">
        <v>14</v>
      </c>
      <c r="U37" s="72"/>
      <c r="V37" s="72">
        <v>37</v>
      </c>
      <c r="W37" s="72"/>
      <c r="X37" s="72">
        <v>4</v>
      </c>
      <c r="Y37" s="72"/>
      <c r="Z37" s="147">
        <f t="shared" si="1"/>
        <v>64</v>
      </c>
      <c r="AA37" s="159">
        <f>+Z37/Z41</f>
        <v>4.3419267299864311E-2</v>
      </c>
      <c r="AB37" s="159">
        <f t="shared" si="0"/>
        <v>0.10738255033557047</v>
      </c>
      <c r="AC37" s="88"/>
      <c r="AD37" s="14"/>
    </row>
    <row r="38" spans="1:30">
      <c r="A38" s="72" t="s">
        <v>265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147">
        <f>SUM(B38:X38)</f>
        <v>0</v>
      </c>
      <c r="AA38" s="159">
        <f>+Z38/Z41</f>
        <v>0</v>
      </c>
      <c r="AB38" s="159">
        <f>+Z38/596</f>
        <v>0</v>
      </c>
      <c r="AC38" s="88"/>
      <c r="AD38" s="14"/>
    </row>
    <row r="39" spans="1:30">
      <c r="A39" s="161" t="s">
        <v>86</v>
      </c>
      <c r="B39" s="160"/>
      <c r="C39" s="160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147">
        <f>SUM(B39:X39)</f>
        <v>0</v>
      </c>
      <c r="AA39" s="159">
        <f>+Z39/Z40</f>
        <v>0</v>
      </c>
      <c r="AB39" s="159">
        <f>+Z39/596</f>
        <v>0</v>
      </c>
      <c r="AC39" s="88"/>
      <c r="AD39" s="14"/>
    </row>
    <row r="40" spans="1:30">
      <c r="A40" s="161" t="s">
        <v>266</v>
      </c>
      <c r="B40" s="160"/>
      <c r="C40" s="160"/>
      <c r="D40" s="72">
        <v>1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147">
        <f t="shared" si="1"/>
        <v>1</v>
      </c>
      <c r="AA40" s="159">
        <f>+Z40/Z41</f>
        <v>6.7842605156037987E-4</v>
      </c>
      <c r="AB40" s="159">
        <f t="shared" si="0"/>
        <v>1.6778523489932886E-3</v>
      </c>
      <c r="AC40" s="88"/>
      <c r="AD40" s="14"/>
    </row>
    <row r="41" spans="1:30">
      <c r="A41" s="240" t="s">
        <v>127</v>
      </c>
      <c r="B41" s="162">
        <v>51</v>
      </c>
      <c r="C41">
        <v>0</v>
      </c>
      <c r="D41" s="162">
        <v>28</v>
      </c>
      <c r="E41">
        <v>0</v>
      </c>
      <c r="F41" s="162">
        <v>43</v>
      </c>
      <c r="G41">
        <v>0</v>
      </c>
      <c r="H41" s="162">
        <v>164</v>
      </c>
      <c r="I41">
        <v>0</v>
      </c>
      <c r="J41" s="162">
        <v>163</v>
      </c>
      <c r="K41">
        <v>0</v>
      </c>
      <c r="L41" s="162">
        <v>179</v>
      </c>
      <c r="M41">
        <v>0</v>
      </c>
      <c r="N41" s="162">
        <v>59</v>
      </c>
      <c r="O41">
        <v>0</v>
      </c>
      <c r="P41" s="162">
        <v>71</v>
      </c>
      <c r="Q41">
        <v>0</v>
      </c>
      <c r="R41" s="162">
        <v>33</v>
      </c>
      <c r="S41">
        <v>0</v>
      </c>
      <c r="T41" s="162">
        <v>360</v>
      </c>
      <c r="U41">
        <v>0</v>
      </c>
      <c r="V41" s="162">
        <v>276</v>
      </c>
      <c r="W41">
        <v>0</v>
      </c>
      <c r="X41" s="162">
        <v>47</v>
      </c>
      <c r="Y41">
        <v>0</v>
      </c>
      <c r="Z41" s="162">
        <f>SUM(Z8:Z40)</f>
        <v>1474</v>
      </c>
      <c r="AA41" s="72"/>
      <c r="AB41" s="72"/>
      <c r="AC41" s="72"/>
    </row>
    <row r="42" spans="1:30">
      <c r="A42" s="240" t="s">
        <v>357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30">
      <c r="A43" s="248" t="s">
        <v>372</v>
      </c>
      <c r="B43" s="162">
        <v>51</v>
      </c>
      <c r="C43">
        <v>0</v>
      </c>
      <c r="D43" s="162">
        <v>28</v>
      </c>
      <c r="E43">
        <v>0</v>
      </c>
      <c r="F43" s="162">
        <v>43</v>
      </c>
      <c r="G43">
        <v>0</v>
      </c>
      <c r="H43" s="162">
        <v>164</v>
      </c>
      <c r="I43">
        <v>0</v>
      </c>
      <c r="J43" s="162">
        <v>163</v>
      </c>
      <c r="K43">
        <v>0</v>
      </c>
      <c r="L43" s="162">
        <v>179</v>
      </c>
      <c r="M43">
        <v>0</v>
      </c>
      <c r="N43" s="162">
        <v>59</v>
      </c>
      <c r="O43">
        <v>0</v>
      </c>
      <c r="P43" s="162">
        <v>71</v>
      </c>
      <c r="Q43">
        <v>0</v>
      </c>
      <c r="R43" s="162">
        <v>33</v>
      </c>
      <c r="S43">
        <v>0</v>
      </c>
      <c r="T43" s="162">
        <v>360</v>
      </c>
      <c r="U43">
        <v>0</v>
      </c>
      <c r="V43" s="162">
        <v>276</v>
      </c>
      <c r="W43">
        <v>0</v>
      </c>
      <c r="X43" s="162">
        <v>47</v>
      </c>
      <c r="Y43">
        <v>0</v>
      </c>
      <c r="Z43" s="163"/>
    </row>
    <row r="44" spans="1:30">
      <c r="A44" s="248" t="s">
        <v>382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30">
      <c r="A45" s="248" t="s">
        <v>375</v>
      </c>
      <c r="B45" s="163">
        <v>25</v>
      </c>
      <c r="C45">
        <v>0</v>
      </c>
      <c r="D45" s="163">
        <v>5</v>
      </c>
      <c r="E45">
        <v>0</v>
      </c>
      <c r="F45" s="163">
        <v>22</v>
      </c>
      <c r="G45">
        <v>0</v>
      </c>
      <c r="H45" s="163">
        <v>37</v>
      </c>
      <c r="I45">
        <v>0</v>
      </c>
      <c r="J45" s="163">
        <v>31</v>
      </c>
      <c r="K45">
        <v>0</v>
      </c>
      <c r="L45" s="163">
        <v>16</v>
      </c>
      <c r="M45">
        <v>0</v>
      </c>
      <c r="N45" s="163">
        <v>40</v>
      </c>
      <c r="O45">
        <v>0</v>
      </c>
      <c r="P45" s="163">
        <v>30</v>
      </c>
      <c r="Q45">
        <v>0</v>
      </c>
      <c r="R45" s="163">
        <v>24</v>
      </c>
      <c r="S45">
        <v>0</v>
      </c>
      <c r="T45" s="163">
        <v>183</v>
      </c>
      <c r="U45">
        <v>0</v>
      </c>
      <c r="V45" s="163">
        <v>226</v>
      </c>
      <c r="W45">
        <v>0</v>
      </c>
      <c r="X45" s="163">
        <v>44</v>
      </c>
      <c r="Y45">
        <v>0</v>
      </c>
    </row>
    <row r="46" spans="1:30">
      <c r="A46" s="248" t="s">
        <v>383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30">
      <c r="A47" s="248" t="s">
        <v>97</v>
      </c>
      <c r="B47" s="158">
        <v>26</v>
      </c>
      <c r="C47">
        <v>0</v>
      </c>
      <c r="D47" s="72">
        <v>23</v>
      </c>
      <c r="E47">
        <v>0</v>
      </c>
      <c r="F47" s="72">
        <v>21</v>
      </c>
      <c r="G47">
        <v>0</v>
      </c>
      <c r="H47" s="72">
        <v>127</v>
      </c>
      <c r="I47">
        <v>0</v>
      </c>
      <c r="J47" s="72">
        <v>132</v>
      </c>
      <c r="K47">
        <v>0</v>
      </c>
      <c r="L47" s="72">
        <v>163</v>
      </c>
      <c r="M47">
        <v>0</v>
      </c>
      <c r="N47" s="72">
        <v>19</v>
      </c>
      <c r="O47">
        <v>0</v>
      </c>
      <c r="P47" s="72">
        <v>41</v>
      </c>
      <c r="Q47">
        <v>0</v>
      </c>
      <c r="R47" s="72">
        <v>9</v>
      </c>
      <c r="S47">
        <v>0</v>
      </c>
      <c r="T47" s="72">
        <v>177</v>
      </c>
      <c r="U47">
        <v>0</v>
      </c>
      <c r="V47" s="72">
        <v>50</v>
      </c>
      <c r="W47">
        <v>0</v>
      </c>
      <c r="X47" s="72">
        <v>3</v>
      </c>
      <c r="Y47">
        <v>0</v>
      </c>
    </row>
    <row r="48" spans="1:30">
      <c r="A48" s="240" t="s">
        <v>358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</sheetData>
  <mergeCells count="2">
    <mergeCell ref="A2:AB2"/>
    <mergeCell ref="A4:AD4"/>
  </mergeCells>
  <pageMargins left="0.70866141732283472" right="0.70866141732283472" top="0.74803149606299213" bottom="0.74803149606299213" header="0.31496062992125984" footer="0.31496062992125984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H79"/>
  <sheetViews>
    <sheetView workbookViewId="0">
      <pane xSplit="1" ySplit="7" topLeftCell="B57" activePane="bottomRight" state="frozen"/>
      <selection pane="topRight" activeCell="B1" sqref="B1"/>
      <selection pane="bottomLeft" activeCell="A8" sqref="A8"/>
      <selection pane="bottomRight" activeCell="A74" sqref="A74:A78"/>
    </sheetView>
  </sheetViews>
  <sheetFormatPr baseColWidth="10" defaultRowHeight="12.75"/>
  <cols>
    <col min="1" max="1" width="11.7109375" customWidth="1"/>
    <col min="2" max="3" width="13.140625" customWidth="1"/>
    <col min="4" max="5" width="12.140625" customWidth="1"/>
    <col min="6" max="7" width="4.140625" customWidth="1"/>
    <col min="8" max="9" width="4.7109375" customWidth="1"/>
    <col min="10" max="13" width="4.42578125" customWidth="1"/>
    <col min="14" max="15" width="4.85546875" customWidth="1"/>
    <col min="16" max="17" width="5.42578125" customWidth="1"/>
    <col min="18" max="19" width="4.7109375" customWidth="1"/>
    <col min="20" max="21" width="5.140625" customWidth="1"/>
    <col min="22" max="23" width="4.85546875" customWidth="1"/>
    <col min="24" max="25" width="5.140625" customWidth="1"/>
    <col min="26" max="26" width="6.140625" customWidth="1"/>
    <col min="29" max="29" width="6.7109375" customWidth="1"/>
    <col min="30" max="30" width="16.42578125" customWidth="1"/>
    <col min="34" max="34" width="11.42578125" bestFit="1" customWidth="1"/>
  </cols>
  <sheetData>
    <row r="1" spans="1:34">
      <c r="A1" s="14" t="s">
        <v>91</v>
      </c>
    </row>
    <row r="2" spans="1:34" ht="15.75">
      <c r="A2" s="252" t="s">
        <v>225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</row>
    <row r="3" spans="1:34">
      <c r="A3" s="14"/>
    </row>
    <row r="4" spans="1:34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</row>
    <row r="5" spans="1:34" ht="15.75">
      <c r="A5" s="105" t="s">
        <v>93</v>
      </c>
      <c r="B5" s="105">
        <v>2015</v>
      </c>
      <c r="C5" s="10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"/>
      <c r="AA5" s="1"/>
      <c r="AB5" s="1"/>
      <c r="AC5" s="1"/>
      <c r="AD5" s="143" t="s">
        <v>226</v>
      </c>
      <c r="AE5" s="144">
        <v>100</v>
      </c>
    </row>
    <row r="6" spans="1:34">
      <c r="A6" s="236" t="s">
        <v>361</v>
      </c>
      <c r="B6" s="235" t="s">
        <v>364</v>
      </c>
      <c r="C6" s="23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4" ht="54">
      <c r="A7" s="145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4">
      <c r="A8" s="146" t="s">
        <v>9</v>
      </c>
      <c r="B8" s="146">
        <v>156</v>
      </c>
      <c r="C8" s="146"/>
      <c r="D8" s="146">
        <v>81</v>
      </c>
      <c r="E8" s="146"/>
      <c r="F8" s="146">
        <v>101</v>
      </c>
      <c r="G8" s="146"/>
      <c r="H8" s="146">
        <v>308</v>
      </c>
      <c r="I8" s="146"/>
      <c r="J8" s="146">
        <v>175</v>
      </c>
      <c r="K8" s="146"/>
      <c r="L8" s="146">
        <v>117</v>
      </c>
      <c r="M8" s="146"/>
      <c r="N8" s="146">
        <v>269</v>
      </c>
      <c r="O8" s="146"/>
      <c r="P8" s="146">
        <v>555</v>
      </c>
      <c r="Q8" s="146"/>
      <c r="R8" s="146">
        <v>481</v>
      </c>
      <c r="S8" s="146"/>
      <c r="T8" s="146">
        <v>177</v>
      </c>
      <c r="U8" s="146"/>
      <c r="V8" s="146">
        <v>141</v>
      </c>
      <c r="W8" s="146"/>
      <c r="X8" s="146">
        <v>170</v>
      </c>
      <c r="Y8" s="146"/>
      <c r="Z8" s="147">
        <f>SUM(B8:X8)</f>
        <v>2731</v>
      </c>
      <c r="AA8" s="148">
        <f t="shared" ref="AA8:AA71" si="0">$AE$5*Z8/$Z$72</f>
        <v>25.214661619425723</v>
      </c>
      <c r="AB8" s="148" t="e">
        <f>$AE$5*Z8/#REF!</f>
        <v>#REF!</v>
      </c>
      <c r="AC8" s="146"/>
      <c r="AD8" s="14"/>
    </row>
    <row r="9" spans="1:34">
      <c r="A9" s="146" t="s">
        <v>134</v>
      </c>
      <c r="B9" s="146">
        <v>13</v>
      </c>
      <c r="C9" s="146"/>
      <c r="D9" s="146">
        <v>9</v>
      </c>
      <c r="E9" s="146"/>
      <c r="F9" s="146">
        <v>29</v>
      </c>
      <c r="G9" s="146"/>
      <c r="H9" s="146">
        <v>32</v>
      </c>
      <c r="I9" s="146"/>
      <c r="J9" s="146">
        <v>18</v>
      </c>
      <c r="K9" s="146"/>
      <c r="L9" s="146">
        <v>4</v>
      </c>
      <c r="M9" s="146"/>
      <c r="N9" s="146">
        <v>10</v>
      </c>
      <c r="O9" s="146"/>
      <c r="P9" s="146">
        <v>28</v>
      </c>
      <c r="Q9" s="146"/>
      <c r="R9" s="146">
        <v>29</v>
      </c>
      <c r="S9" s="146"/>
      <c r="T9" s="146">
        <v>68</v>
      </c>
      <c r="U9" s="146"/>
      <c r="V9" s="146">
        <v>216</v>
      </c>
      <c r="W9" s="146"/>
      <c r="X9" s="146">
        <v>50</v>
      </c>
      <c r="Y9" s="146"/>
      <c r="Z9" s="147">
        <f t="shared" ref="Z9:Z71" si="1">SUM(B9:X9)</f>
        <v>506</v>
      </c>
      <c r="AA9" s="148">
        <f t="shared" si="0"/>
        <v>4.6717754593297016</v>
      </c>
      <c r="AB9" s="148" t="e">
        <f>$AE$5*Z9/#REF!</f>
        <v>#REF!</v>
      </c>
      <c r="AC9" s="88"/>
      <c r="AD9" s="14"/>
      <c r="AG9" s="146" t="s">
        <v>9</v>
      </c>
      <c r="AH9" s="149">
        <v>25</v>
      </c>
    </row>
    <row r="10" spans="1:34">
      <c r="A10" s="146" t="s">
        <v>136</v>
      </c>
      <c r="B10" s="146">
        <v>29</v>
      </c>
      <c r="C10" s="146"/>
      <c r="D10" s="146">
        <v>17</v>
      </c>
      <c r="E10" s="146"/>
      <c r="F10" s="146">
        <v>6</v>
      </c>
      <c r="G10" s="146"/>
      <c r="H10" s="146">
        <v>22</v>
      </c>
      <c r="I10" s="146"/>
      <c r="J10" s="146">
        <v>21</v>
      </c>
      <c r="K10" s="146"/>
      <c r="L10" s="146">
        <v>16</v>
      </c>
      <c r="M10" s="146"/>
      <c r="N10" s="146">
        <v>7</v>
      </c>
      <c r="O10" s="146"/>
      <c r="P10" s="146">
        <v>17</v>
      </c>
      <c r="Q10" s="146"/>
      <c r="R10" s="146">
        <v>20</v>
      </c>
      <c r="S10" s="146"/>
      <c r="T10" s="146">
        <v>24</v>
      </c>
      <c r="U10" s="146"/>
      <c r="V10" s="146">
        <v>13</v>
      </c>
      <c r="W10" s="146"/>
      <c r="X10" s="146">
        <v>29</v>
      </c>
      <c r="Y10" s="146"/>
      <c r="Z10" s="147">
        <f t="shared" si="1"/>
        <v>221</v>
      </c>
      <c r="AA10" s="148">
        <f t="shared" si="0"/>
        <v>2.0404394792724587</v>
      </c>
      <c r="AB10" s="148" t="e">
        <f>$AE$5*Z10/#REF!</f>
        <v>#REF!</v>
      </c>
      <c r="AC10" s="88"/>
      <c r="AD10" s="14"/>
      <c r="AG10" s="146" t="s">
        <v>134</v>
      </c>
      <c r="AH10" s="149">
        <v>4.7</v>
      </c>
    </row>
    <row r="11" spans="1:34">
      <c r="A11" s="146" t="s">
        <v>133</v>
      </c>
      <c r="B11" s="146">
        <v>129</v>
      </c>
      <c r="C11" s="146"/>
      <c r="D11" s="146">
        <v>180</v>
      </c>
      <c r="E11" s="146"/>
      <c r="F11" s="146">
        <v>46</v>
      </c>
      <c r="G11" s="146"/>
      <c r="H11" s="146">
        <v>25</v>
      </c>
      <c r="I11" s="146"/>
      <c r="J11" s="146">
        <v>16</v>
      </c>
      <c r="K11" s="146"/>
      <c r="L11" s="146">
        <v>27</v>
      </c>
      <c r="M11" s="146"/>
      <c r="N11" s="146">
        <v>58</v>
      </c>
      <c r="O11" s="146"/>
      <c r="P11" s="146">
        <v>88</v>
      </c>
      <c r="Q11" s="146"/>
      <c r="R11" s="146">
        <v>102</v>
      </c>
      <c r="S11" s="146"/>
      <c r="T11" s="146">
        <v>121</v>
      </c>
      <c r="U11" s="146"/>
      <c r="V11" s="146">
        <v>78</v>
      </c>
      <c r="W11" s="146"/>
      <c r="X11" s="146">
        <v>46</v>
      </c>
      <c r="Y11" s="146"/>
      <c r="Z11" s="147">
        <f t="shared" si="1"/>
        <v>916</v>
      </c>
      <c r="AA11" s="148">
        <f t="shared" si="0"/>
        <v>8.4572061674822265</v>
      </c>
      <c r="AB11" s="148" t="e">
        <f>$AE$5*Z11/#REF!</f>
        <v>#REF!</v>
      </c>
      <c r="AC11" s="146"/>
      <c r="AD11" s="14"/>
      <c r="AG11" s="146" t="s">
        <v>136</v>
      </c>
      <c r="AH11" s="149">
        <v>3.9587962027873158</v>
      </c>
    </row>
    <row r="12" spans="1:34">
      <c r="A12" s="146" t="s">
        <v>227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7">
        <f t="shared" si="1"/>
        <v>0</v>
      </c>
      <c r="AA12" s="148">
        <f t="shared" si="0"/>
        <v>0</v>
      </c>
      <c r="AB12" s="148" t="e">
        <f>$AE$5*Z12/#REF!</f>
        <v>#REF!</v>
      </c>
      <c r="AC12" s="88"/>
      <c r="AD12" s="14"/>
      <c r="AG12" s="146" t="s">
        <v>133</v>
      </c>
      <c r="AH12" s="149">
        <v>8.5</v>
      </c>
    </row>
    <row r="13" spans="1:34">
      <c r="A13" s="146" t="s">
        <v>14</v>
      </c>
      <c r="B13" s="146"/>
      <c r="C13" s="146"/>
      <c r="D13" s="146"/>
      <c r="E13" s="146"/>
      <c r="F13" s="146"/>
      <c r="G13" s="146"/>
      <c r="H13" s="146"/>
      <c r="I13" s="146"/>
      <c r="J13" s="146">
        <v>1</v>
      </c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7">
        <f t="shared" si="1"/>
        <v>1</v>
      </c>
      <c r="AA13" s="148">
        <f t="shared" si="0"/>
        <v>9.2327578247622562E-3</v>
      </c>
      <c r="AB13" s="148" t="e">
        <f>$AE$5*Z13/#REF!</f>
        <v>#REF!</v>
      </c>
      <c r="AC13" s="88"/>
      <c r="AD13" s="14"/>
      <c r="AG13" s="118" t="s">
        <v>129</v>
      </c>
      <c r="AH13" s="149">
        <v>30</v>
      </c>
    </row>
    <row r="14" spans="1:34">
      <c r="A14" s="146" t="s">
        <v>138</v>
      </c>
      <c r="B14" s="146"/>
      <c r="C14" s="146"/>
      <c r="D14" s="146">
        <v>19</v>
      </c>
      <c r="E14" s="146"/>
      <c r="F14" s="146">
        <v>7</v>
      </c>
      <c r="G14" s="146"/>
      <c r="H14" s="146">
        <v>4</v>
      </c>
      <c r="I14" s="146"/>
      <c r="J14" s="146">
        <v>3</v>
      </c>
      <c r="K14" s="146"/>
      <c r="L14" s="146">
        <v>6</v>
      </c>
      <c r="M14" s="146"/>
      <c r="N14" s="146">
        <v>8</v>
      </c>
      <c r="O14" s="146"/>
      <c r="P14" s="146">
        <v>2</v>
      </c>
      <c r="Q14" s="146"/>
      <c r="R14" s="146">
        <v>5</v>
      </c>
      <c r="S14" s="146"/>
      <c r="T14" s="146">
        <v>7</v>
      </c>
      <c r="U14" s="146"/>
      <c r="V14" s="146">
        <v>9</v>
      </c>
      <c r="W14" s="146"/>
      <c r="X14" s="146">
        <v>5</v>
      </c>
      <c r="Y14" s="146"/>
      <c r="Z14" s="147">
        <f t="shared" si="1"/>
        <v>75</v>
      </c>
      <c r="AA14" s="148">
        <f t="shared" si="0"/>
        <v>0.69245683685716919</v>
      </c>
      <c r="AB14" s="148" t="e">
        <f>$AE$5*Z14/#REF!</f>
        <v>#REF!</v>
      </c>
      <c r="AC14" s="88"/>
      <c r="AD14" s="14"/>
      <c r="AG14" s="118" t="s">
        <v>132</v>
      </c>
      <c r="AH14" s="149">
        <v>19</v>
      </c>
    </row>
    <row r="15" spans="1:34">
      <c r="A15" s="146" t="s">
        <v>141</v>
      </c>
      <c r="B15" s="146">
        <v>1</v>
      </c>
      <c r="C15" s="146"/>
      <c r="D15" s="146"/>
      <c r="E15" s="146"/>
      <c r="F15" s="146"/>
      <c r="G15" s="146"/>
      <c r="H15" s="146"/>
      <c r="I15" s="146"/>
      <c r="J15" s="146">
        <v>2</v>
      </c>
      <c r="K15" s="146"/>
      <c r="L15" s="146"/>
      <c r="M15" s="146"/>
      <c r="N15" s="146"/>
      <c r="O15" s="146"/>
      <c r="P15" s="146"/>
      <c r="Q15" s="146"/>
      <c r="R15" s="146"/>
      <c r="S15" s="146"/>
      <c r="T15" s="146">
        <v>3</v>
      </c>
      <c r="U15" s="146"/>
      <c r="V15" s="146">
        <v>6</v>
      </c>
      <c r="W15" s="146"/>
      <c r="X15" s="146"/>
      <c r="Y15" s="146"/>
      <c r="Z15" s="147">
        <f t="shared" si="1"/>
        <v>12</v>
      </c>
      <c r="AA15" s="148">
        <f t="shared" si="0"/>
        <v>0.11079309389714707</v>
      </c>
      <c r="AB15" s="148" t="e">
        <f>$AE$5*Z15/#REF!</f>
        <v>#REF!</v>
      </c>
      <c r="AC15" s="88"/>
      <c r="AD15" s="14"/>
      <c r="AG15" s="118" t="s">
        <v>137</v>
      </c>
      <c r="AH15" s="149">
        <v>1.7</v>
      </c>
    </row>
    <row r="16" spans="1:34">
      <c r="A16" s="146" t="s">
        <v>17</v>
      </c>
      <c r="B16" s="146">
        <v>3</v>
      </c>
      <c r="C16" s="146"/>
      <c r="D16" s="146"/>
      <c r="E16" s="146"/>
      <c r="F16" s="146">
        <v>3</v>
      </c>
      <c r="G16" s="146"/>
      <c r="H16" s="146">
        <v>12</v>
      </c>
      <c r="I16" s="146"/>
      <c r="J16" s="146">
        <v>13</v>
      </c>
      <c r="K16" s="146"/>
      <c r="L16" s="146">
        <v>4</v>
      </c>
      <c r="M16" s="146"/>
      <c r="N16" s="146">
        <v>7</v>
      </c>
      <c r="O16" s="146"/>
      <c r="P16" s="146">
        <v>35</v>
      </c>
      <c r="Q16" s="146"/>
      <c r="R16" s="146">
        <v>30</v>
      </c>
      <c r="S16" s="146"/>
      <c r="T16" s="146">
        <v>30</v>
      </c>
      <c r="U16" s="146"/>
      <c r="V16" s="146">
        <v>22</v>
      </c>
      <c r="W16" s="146"/>
      <c r="X16" s="146">
        <v>2</v>
      </c>
      <c r="Y16" s="146"/>
      <c r="Z16" s="147">
        <f t="shared" si="1"/>
        <v>161</v>
      </c>
      <c r="AA16" s="148">
        <f t="shared" si="0"/>
        <v>1.4864740097867233</v>
      </c>
      <c r="AB16" s="148" t="e">
        <f>$AE$5*Z16/#REF!</f>
        <v>#REF!</v>
      </c>
      <c r="AC16" s="88"/>
      <c r="AD16" s="14"/>
      <c r="AG16" s="118" t="s">
        <v>80</v>
      </c>
      <c r="AH16" s="149">
        <v>2.1</v>
      </c>
    </row>
    <row r="17" spans="1:33" ht="15.75">
      <c r="A17" s="146" t="s">
        <v>228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7">
        <f>SUM(B17:X17)</f>
        <v>0</v>
      </c>
      <c r="AA17" s="148">
        <f t="shared" si="0"/>
        <v>0</v>
      </c>
      <c r="AB17" s="148" t="e">
        <f>$AE$5*Z17/#REF!</f>
        <v>#REF!</v>
      </c>
      <c r="AC17" s="88"/>
      <c r="AD17" s="14"/>
      <c r="AG17" s="150"/>
    </row>
    <row r="18" spans="1:33" ht="15.75">
      <c r="A18" s="146" t="s">
        <v>229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>
        <v>2</v>
      </c>
      <c r="Q18" s="146"/>
      <c r="R18" s="146"/>
      <c r="S18" s="146"/>
      <c r="T18" s="146">
        <v>1</v>
      </c>
      <c r="U18" s="146"/>
      <c r="V18" s="146"/>
      <c r="W18" s="146"/>
      <c r="X18" s="146"/>
      <c r="Y18" s="146"/>
      <c r="Z18" s="147">
        <f t="shared" si="1"/>
        <v>3</v>
      </c>
      <c r="AA18" s="148">
        <f t="shared" si="0"/>
        <v>2.7698273474286769E-2</v>
      </c>
      <c r="AB18" s="148" t="e">
        <f>$AE$5*Z18/#REF!</f>
        <v>#REF!</v>
      </c>
      <c r="AC18" s="88"/>
      <c r="AD18" s="14"/>
      <c r="AG18" s="150"/>
    </row>
    <row r="19" spans="1:33" ht="15.75">
      <c r="A19" s="146" t="s">
        <v>107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>
        <v>1</v>
      </c>
      <c r="U19" s="146"/>
      <c r="V19" s="146"/>
      <c r="W19" s="146"/>
      <c r="X19" s="146"/>
      <c r="Y19" s="146"/>
      <c r="Z19" s="147">
        <f t="shared" si="1"/>
        <v>1</v>
      </c>
      <c r="AA19" s="148">
        <f t="shared" si="0"/>
        <v>9.2327578247622562E-3</v>
      </c>
      <c r="AB19" s="148" t="e">
        <f>$AE$5*Z19/#REF!</f>
        <v>#REF!</v>
      </c>
      <c r="AC19" s="88"/>
      <c r="AD19" s="14"/>
      <c r="AG19" s="150"/>
    </row>
    <row r="20" spans="1:33">
      <c r="A20" s="146" t="s">
        <v>230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237"/>
      <c r="N20" s="151"/>
      <c r="O20" s="151"/>
      <c r="P20" s="146"/>
      <c r="Q20" s="146"/>
      <c r="R20" s="146">
        <v>2</v>
      </c>
      <c r="S20" s="146"/>
      <c r="T20" s="146"/>
      <c r="U20" s="146"/>
      <c r="V20" s="146"/>
      <c r="W20" s="146"/>
      <c r="X20" s="146"/>
      <c r="Y20" s="146"/>
      <c r="Z20" s="147">
        <f t="shared" si="1"/>
        <v>2</v>
      </c>
      <c r="AA20" s="148">
        <f t="shared" si="0"/>
        <v>1.8465515649524512E-2</v>
      </c>
      <c r="AB20" s="148" t="e">
        <f>$AE$5*Z20/#REF!</f>
        <v>#REF!</v>
      </c>
      <c r="AC20" s="88"/>
      <c r="AD20" s="14"/>
      <c r="AG20" s="152"/>
    </row>
    <row r="21" spans="1:33">
      <c r="A21" s="146" t="s">
        <v>143</v>
      </c>
      <c r="B21" s="146"/>
      <c r="C21" s="146"/>
      <c r="D21" s="146">
        <v>2</v>
      </c>
      <c r="E21" s="146"/>
      <c r="F21" s="146">
        <v>3</v>
      </c>
      <c r="G21" s="146"/>
      <c r="H21" s="146">
        <v>1</v>
      </c>
      <c r="I21" s="146"/>
      <c r="J21" s="146">
        <v>4</v>
      </c>
      <c r="K21" s="146"/>
      <c r="L21" s="146">
        <v>4</v>
      </c>
      <c r="M21" s="146"/>
      <c r="N21" s="146">
        <v>2</v>
      </c>
      <c r="O21" s="146"/>
      <c r="P21" s="146">
        <v>9</v>
      </c>
      <c r="Q21" s="146"/>
      <c r="R21" s="146">
        <v>8</v>
      </c>
      <c r="S21" s="146"/>
      <c r="T21" s="146"/>
      <c r="U21" s="146"/>
      <c r="V21" s="146">
        <v>2</v>
      </c>
      <c r="W21" s="146"/>
      <c r="X21" s="146"/>
      <c r="Y21" s="146"/>
      <c r="Z21" s="147">
        <f t="shared" si="1"/>
        <v>35</v>
      </c>
      <c r="AA21" s="148">
        <f t="shared" si="0"/>
        <v>0.32314652386667897</v>
      </c>
      <c r="AB21" s="148" t="e">
        <f>$AE$5*Z21/#REF!</f>
        <v>#REF!</v>
      </c>
      <c r="AC21" s="88"/>
      <c r="AD21" s="14"/>
    </row>
    <row r="22" spans="1:33">
      <c r="A22" s="146" t="s">
        <v>231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>
        <v>1</v>
      </c>
      <c r="O22" s="146"/>
      <c r="P22" s="146">
        <v>4</v>
      </c>
      <c r="Q22" s="146"/>
      <c r="R22" s="146">
        <v>1</v>
      </c>
      <c r="S22" s="146"/>
      <c r="T22" s="146"/>
      <c r="U22" s="146"/>
      <c r="V22" s="146"/>
      <c r="W22" s="146"/>
      <c r="X22" s="146"/>
      <c r="Y22" s="146"/>
      <c r="Z22" s="147">
        <f t="shared" si="1"/>
        <v>6</v>
      </c>
      <c r="AA22" s="148">
        <f t="shared" si="0"/>
        <v>5.5396546948573537E-2</v>
      </c>
      <c r="AB22" s="148" t="e">
        <f>$AE$5*Z22/#REF!</f>
        <v>#REF!</v>
      </c>
      <c r="AC22" s="88"/>
      <c r="AD22" s="14"/>
    </row>
    <row r="23" spans="1:33">
      <c r="A23" s="146" t="s">
        <v>142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>
        <v>4</v>
      </c>
      <c r="W23" s="146"/>
      <c r="X23" s="146"/>
      <c r="Y23" s="146"/>
      <c r="Z23" s="147">
        <f t="shared" si="1"/>
        <v>4</v>
      </c>
      <c r="AA23" s="148">
        <f t="shared" si="0"/>
        <v>3.6931031299049025E-2</v>
      </c>
      <c r="AB23" s="148" t="e">
        <f>$AE$5*Z23/#REF!</f>
        <v>#REF!</v>
      </c>
      <c r="AC23" s="88"/>
      <c r="AD23" s="14"/>
    </row>
    <row r="24" spans="1:33">
      <c r="A24" s="146" t="s">
        <v>172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>
        <v>1</v>
      </c>
      <c r="U24" s="146"/>
      <c r="V24" s="146"/>
      <c r="W24" s="146"/>
      <c r="X24" s="146"/>
      <c r="Y24" s="146"/>
      <c r="Z24" s="147">
        <f t="shared" si="1"/>
        <v>1</v>
      </c>
      <c r="AA24" s="148">
        <f t="shared" si="0"/>
        <v>9.2327578247622562E-3</v>
      </c>
      <c r="AB24" s="148" t="e">
        <f>$AE$5*Z24/#REF!</f>
        <v>#REF!</v>
      </c>
      <c r="AC24" s="88"/>
      <c r="AD24" s="14"/>
    </row>
    <row r="25" spans="1:33">
      <c r="A25" s="146" t="s">
        <v>168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>
        <v>2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7">
        <f t="shared" si="1"/>
        <v>2</v>
      </c>
      <c r="AA25" s="148">
        <f t="shared" si="0"/>
        <v>1.8465515649524512E-2</v>
      </c>
      <c r="AB25" s="148" t="e">
        <f>$AE$5*Z25/#REF!</f>
        <v>#REF!</v>
      </c>
      <c r="AC25" s="88"/>
      <c r="AD25" s="14"/>
    </row>
    <row r="26" spans="1:33">
      <c r="A26" s="146" t="s">
        <v>145</v>
      </c>
      <c r="B26" s="146"/>
      <c r="C26" s="146"/>
      <c r="D26" s="146">
        <v>3</v>
      </c>
      <c r="E26" s="146"/>
      <c r="F26" s="146">
        <v>6</v>
      </c>
      <c r="G26" s="146"/>
      <c r="H26" s="146">
        <v>5</v>
      </c>
      <c r="I26" s="146"/>
      <c r="J26" s="146"/>
      <c r="K26" s="146"/>
      <c r="L26" s="146">
        <v>2</v>
      </c>
      <c r="M26" s="146"/>
      <c r="N26" s="146">
        <v>4</v>
      </c>
      <c r="O26" s="146"/>
      <c r="P26" s="146"/>
      <c r="Q26" s="146"/>
      <c r="R26" s="146">
        <v>4</v>
      </c>
      <c r="S26" s="146"/>
      <c r="T26" s="146">
        <v>2</v>
      </c>
      <c r="U26" s="146"/>
      <c r="V26" s="146"/>
      <c r="W26" s="146"/>
      <c r="X26" s="146"/>
      <c r="Y26" s="146"/>
      <c r="Z26" s="147">
        <f t="shared" si="1"/>
        <v>26</v>
      </c>
      <c r="AA26" s="148">
        <f t="shared" si="0"/>
        <v>0.24005170344381868</v>
      </c>
      <c r="AB26" s="148" t="e">
        <f>$AE$5*Z26/#REF!</f>
        <v>#REF!</v>
      </c>
      <c r="AC26" s="88"/>
      <c r="AD26" s="14"/>
    </row>
    <row r="27" spans="1:33">
      <c r="A27" s="146" t="s">
        <v>161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7">
        <f t="shared" si="1"/>
        <v>0</v>
      </c>
      <c r="AA27" s="148">
        <f t="shared" si="0"/>
        <v>0</v>
      </c>
      <c r="AB27" s="148" t="e">
        <f>$AE$5*Z27/#REF!</f>
        <v>#REF!</v>
      </c>
      <c r="AC27" s="88"/>
      <c r="AD27" s="14"/>
    </row>
    <row r="28" spans="1:33">
      <c r="A28" s="146" t="s">
        <v>137</v>
      </c>
      <c r="B28" s="146">
        <v>8</v>
      </c>
      <c r="C28" s="146"/>
      <c r="D28" s="146"/>
      <c r="E28" s="146"/>
      <c r="F28" s="146">
        <v>6</v>
      </c>
      <c r="G28" s="146"/>
      <c r="H28" s="146">
        <v>14</v>
      </c>
      <c r="I28" s="146"/>
      <c r="J28" s="146">
        <v>4</v>
      </c>
      <c r="K28" s="146"/>
      <c r="L28" s="146">
        <v>5</v>
      </c>
      <c r="M28" s="146"/>
      <c r="N28" s="146">
        <v>10</v>
      </c>
      <c r="O28" s="146"/>
      <c r="P28" s="146">
        <v>39</v>
      </c>
      <c r="Q28" s="146"/>
      <c r="R28" s="146">
        <v>70</v>
      </c>
      <c r="S28" s="146"/>
      <c r="T28" s="146">
        <v>24</v>
      </c>
      <c r="U28" s="146"/>
      <c r="V28" s="146">
        <v>2</v>
      </c>
      <c r="W28" s="146"/>
      <c r="X28" s="146">
        <v>6</v>
      </c>
      <c r="Y28" s="146"/>
      <c r="Z28" s="147">
        <f t="shared" si="1"/>
        <v>188</v>
      </c>
      <c r="AA28" s="148">
        <f t="shared" si="0"/>
        <v>1.7357584710553042</v>
      </c>
      <c r="AB28" s="148" t="e">
        <f>$AE$5*Z28/#REF!</f>
        <v>#REF!</v>
      </c>
      <c r="AC28" s="88"/>
      <c r="AD28" s="14"/>
    </row>
    <row r="29" spans="1:33">
      <c r="A29" s="146" t="s">
        <v>151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7">
        <f t="shared" si="1"/>
        <v>0</v>
      </c>
      <c r="AA29" s="148">
        <f t="shared" si="0"/>
        <v>0</v>
      </c>
      <c r="AB29" s="148" t="e">
        <f>$AE$5*Z29/#REF!</f>
        <v>#REF!</v>
      </c>
      <c r="AC29" s="88"/>
      <c r="AD29" s="14"/>
    </row>
    <row r="30" spans="1:33">
      <c r="A30" s="146" t="s">
        <v>129</v>
      </c>
      <c r="B30" s="146">
        <v>153</v>
      </c>
      <c r="C30" s="146"/>
      <c r="D30" s="146">
        <v>133</v>
      </c>
      <c r="E30" s="146"/>
      <c r="F30" s="146">
        <v>264</v>
      </c>
      <c r="G30" s="146"/>
      <c r="H30" s="146">
        <v>301</v>
      </c>
      <c r="I30" s="146"/>
      <c r="J30" s="146">
        <v>332</v>
      </c>
      <c r="K30" s="146"/>
      <c r="L30" s="146">
        <v>145</v>
      </c>
      <c r="M30" s="146"/>
      <c r="N30" s="146">
        <v>322</v>
      </c>
      <c r="O30" s="146"/>
      <c r="P30" s="146">
        <v>406</v>
      </c>
      <c r="Q30" s="146"/>
      <c r="R30" s="146">
        <v>286</v>
      </c>
      <c r="S30" s="146"/>
      <c r="T30" s="146">
        <v>477</v>
      </c>
      <c r="U30" s="146"/>
      <c r="V30" s="146">
        <v>244</v>
      </c>
      <c r="W30" s="146"/>
      <c r="X30" s="146">
        <v>173</v>
      </c>
      <c r="Y30" s="146"/>
      <c r="Z30" s="147">
        <f t="shared" si="1"/>
        <v>3236</v>
      </c>
      <c r="AA30" s="148">
        <f t="shared" si="0"/>
        <v>29.877204320930662</v>
      </c>
      <c r="AB30" s="148" t="e">
        <f>$AE$5*Z30/#REF!</f>
        <v>#REF!</v>
      </c>
      <c r="AC30" s="88"/>
      <c r="AD30" s="14"/>
    </row>
    <row r="31" spans="1:33">
      <c r="A31" s="146" t="s">
        <v>232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7">
        <f>SUM(B31:X31)</f>
        <v>0</v>
      </c>
      <c r="AA31" s="148">
        <f t="shared" si="0"/>
        <v>0</v>
      </c>
      <c r="AB31" s="148" t="e">
        <f>$AE$5*Z31/#REF!</f>
        <v>#REF!</v>
      </c>
      <c r="AC31" s="88"/>
      <c r="AD31" s="14"/>
    </row>
    <row r="32" spans="1:33">
      <c r="A32" s="146" t="s">
        <v>149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7">
        <f t="shared" si="1"/>
        <v>0</v>
      </c>
      <c r="AA32" s="148">
        <f t="shared" si="0"/>
        <v>0</v>
      </c>
      <c r="AB32" s="148" t="e">
        <f>$AE$5*Z32/#REF!</f>
        <v>#REF!</v>
      </c>
      <c r="AC32" s="88"/>
      <c r="AD32" s="14"/>
    </row>
    <row r="33" spans="1:30">
      <c r="A33" s="146" t="s">
        <v>135</v>
      </c>
      <c r="B33" s="146"/>
      <c r="C33" s="146"/>
      <c r="D33" s="146">
        <v>2</v>
      </c>
      <c r="E33" s="146"/>
      <c r="F33" s="146">
        <v>1</v>
      </c>
      <c r="G33" s="146"/>
      <c r="H33" s="146">
        <v>5</v>
      </c>
      <c r="I33" s="146"/>
      <c r="J33" s="146">
        <v>7</v>
      </c>
      <c r="K33" s="146"/>
      <c r="L33" s="146">
        <v>2</v>
      </c>
      <c r="M33" s="146"/>
      <c r="N33" s="146">
        <v>3</v>
      </c>
      <c r="O33" s="146"/>
      <c r="P33" s="146">
        <v>2</v>
      </c>
      <c r="Q33" s="146"/>
      <c r="R33" s="146">
        <v>2</v>
      </c>
      <c r="S33" s="146"/>
      <c r="T33" s="146">
        <v>5</v>
      </c>
      <c r="U33" s="146"/>
      <c r="V33" s="146">
        <v>1</v>
      </c>
      <c r="W33" s="146"/>
      <c r="X33" s="146">
        <v>3</v>
      </c>
      <c r="Y33" s="146"/>
      <c r="Z33" s="147">
        <f t="shared" si="1"/>
        <v>33</v>
      </c>
      <c r="AA33" s="148">
        <f t="shared" si="0"/>
        <v>0.30468100821715444</v>
      </c>
      <c r="AB33" s="148" t="e">
        <f>$AE$5*Z33/#REF!</f>
        <v>#REF!</v>
      </c>
      <c r="AC33" s="88"/>
      <c r="AD33" s="14"/>
    </row>
    <row r="34" spans="1:30">
      <c r="A34" s="146" t="s">
        <v>157</v>
      </c>
      <c r="B34" s="146"/>
      <c r="C34" s="146"/>
      <c r="D34" s="146"/>
      <c r="E34" s="146"/>
      <c r="F34" s="146">
        <v>2</v>
      </c>
      <c r="G34" s="146"/>
      <c r="H34" s="146"/>
      <c r="I34" s="146"/>
      <c r="J34" s="146"/>
      <c r="K34" s="146"/>
      <c r="L34" s="146">
        <v>1</v>
      </c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7">
        <f t="shared" si="1"/>
        <v>3</v>
      </c>
      <c r="AA34" s="148">
        <f t="shared" si="0"/>
        <v>2.7698273474286769E-2</v>
      </c>
      <c r="AB34" s="148" t="e">
        <f>$AE$5*Z34/#REF!</f>
        <v>#REF!</v>
      </c>
      <c r="AC34" s="88"/>
      <c r="AD34" s="14"/>
    </row>
    <row r="35" spans="1:30">
      <c r="A35" s="146" t="s">
        <v>152</v>
      </c>
      <c r="B35" s="146"/>
      <c r="C35" s="146"/>
      <c r="D35" s="146"/>
      <c r="E35" s="146"/>
      <c r="F35" s="146"/>
      <c r="G35" s="146"/>
      <c r="H35" s="146"/>
      <c r="I35" s="146"/>
      <c r="J35" s="146">
        <v>1</v>
      </c>
      <c r="K35" s="146"/>
      <c r="L35" s="146"/>
      <c r="M35" s="146"/>
      <c r="N35" s="146"/>
      <c r="O35" s="146"/>
      <c r="P35" s="146"/>
      <c r="Q35" s="146"/>
      <c r="R35" s="146">
        <v>4</v>
      </c>
      <c r="S35" s="146"/>
      <c r="T35" s="146">
        <v>2</v>
      </c>
      <c r="U35" s="146"/>
      <c r="V35" s="146">
        <v>1</v>
      </c>
      <c r="W35" s="146"/>
      <c r="X35" s="146"/>
      <c r="Y35" s="146"/>
      <c r="Z35" s="147">
        <f t="shared" si="1"/>
        <v>8</v>
      </c>
      <c r="AA35" s="148">
        <f t="shared" si="0"/>
        <v>7.3862062598098049E-2</v>
      </c>
      <c r="AB35" s="148" t="e">
        <f>$AE$5*Z35/#REF!</f>
        <v>#REF!</v>
      </c>
      <c r="AC35" s="88"/>
      <c r="AD35" s="14"/>
    </row>
    <row r="36" spans="1:30">
      <c r="A36" s="146" t="s">
        <v>233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7">
        <f t="shared" si="1"/>
        <v>0</v>
      </c>
      <c r="AA36" s="148">
        <f t="shared" si="0"/>
        <v>0</v>
      </c>
      <c r="AB36" s="148" t="e">
        <f>$AE$5*Z36/#REF!</f>
        <v>#REF!</v>
      </c>
      <c r="AC36" s="88"/>
      <c r="AD36" s="14"/>
    </row>
    <row r="37" spans="1:30">
      <c r="A37" s="146" t="s">
        <v>234</v>
      </c>
      <c r="B37" s="146"/>
      <c r="C37" s="146"/>
      <c r="D37" s="146"/>
      <c r="E37" s="146"/>
      <c r="F37" s="146">
        <v>4</v>
      </c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7">
        <f t="shared" si="1"/>
        <v>4</v>
      </c>
      <c r="AA37" s="148">
        <f t="shared" si="0"/>
        <v>3.6931031299049025E-2</v>
      </c>
      <c r="AB37" s="148" t="e">
        <f>$AE$5*Z37/#REF!</f>
        <v>#REF!</v>
      </c>
      <c r="AC37" s="88"/>
      <c r="AD37" s="14"/>
    </row>
    <row r="38" spans="1:30">
      <c r="A38" s="146" t="s">
        <v>163</v>
      </c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>
        <v>2</v>
      </c>
      <c r="U38" s="146"/>
      <c r="V38" s="146">
        <v>2</v>
      </c>
      <c r="W38" s="146"/>
      <c r="X38" s="146"/>
      <c r="Y38" s="146"/>
      <c r="Z38" s="147">
        <f t="shared" si="1"/>
        <v>4</v>
      </c>
      <c r="AA38" s="148">
        <f t="shared" si="0"/>
        <v>3.6931031299049025E-2</v>
      </c>
      <c r="AB38" s="148" t="e">
        <f>$AE$5*Z38/#REF!</f>
        <v>#REF!</v>
      </c>
      <c r="AC38" s="88"/>
      <c r="AD38" s="14"/>
    </row>
    <row r="39" spans="1:30">
      <c r="A39" s="146" t="s">
        <v>147</v>
      </c>
      <c r="B39" s="146">
        <v>1</v>
      </c>
      <c r="C39" s="146"/>
      <c r="D39" s="146"/>
      <c r="E39" s="146"/>
      <c r="F39" s="146"/>
      <c r="G39" s="146"/>
      <c r="H39" s="146"/>
      <c r="I39" s="146"/>
      <c r="J39" s="146">
        <v>1</v>
      </c>
      <c r="K39" s="146"/>
      <c r="L39" s="146"/>
      <c r="M39" s="146"/>
      <c r="N39" s="146">
        <v>1</v>
      </c>
      <c r="O39" s="146"/>
      <c r="P39" s="146">
        <v>20</v>
      </c>
      <c r="Q39" s="146"/>
      <c r="R39" s="146">
        <v>4</v>
      </c>
      <c r="S39" s="146"/>
      <c r="T39" s="146">
        <v>3</v>
      </c>
      <c r="U39" s="146"/>
      <c r="V39" s="146"/>
      <c r="W39" s="146"/>
      <c r="X39" s="146"/>
      <c r="Y39" s="146"/>
      <c r="Z39" s="147">
        <f t="shared" si="1"/>
        <v>30</v>
      </c>
      <c r="AA39" s="148">
        <f t="shared" si="0"/>
        <v>0.27698273474286772</v>
      </c>
      <c r="AB39" s="148" t="e">
        <f>$AE$5*Z39/#REF!</f>
        <v>#REF!</v>
      </c>
      <c r="AC39" s="88"/>
      <c r="AD39" s="14"/>
    </row>
    <row r="40" spans="1:30">
      <c r="A40" s="146" t="s">
        <v>132</v>
      </c>
      <c r="B40" s="146">
        <v>50</v>
      </c>
      <c r="C40" s="146"/>
      <c r="D40" s="146">
        <v>80</v>
      </c>
      <c r="E40" s="146"/>
      <c r="F40" s="146">
        <v>181</v>
      </c>
      <c r="G40" s="146"/>
      <c r="H40" s="146">
        <v>61</v>
      </c>
      <c r="I40" s="146"/>
      <c r="J40" s="146">
        <v>80</v>
      </c>
      <c r="K40" s="146"/>
      <c r="L40" s="146">
        <v>157</v>
      </c>
      <c r="M40" s="146"/>
      <c r="N40" s="146">
        <v>259</v>
      </c>
      <c r="O40" s="146"/>
      <c r="P40" s="146">
        <v>449</v>
      </c>
      <c r="Q40" s="146"/>
      <c r="R40" s="146">
        <v>314</v>
      </c>
      <c r="S40" s="146"/>
      <c r="T40" s="146">
        <v>200</v>
      </c>
      <c r="U40" s="146"/>
      <c r="V40" s="146">
        <v>122</v>
      </c>
      <c r="W40" s="146"/>
      <c r="X40" s="146">
        <v>114</v>
      </c>
      <c r="Y40" s="146"/>
      <c r="Z40" s="147">
        <f t="shared" si="1"/>
        <v>2067</v>
      </c>
      <c r="AA40" s="148">
        <f t="shared" si="0"/>
        <v>19.084110423783585</v>
      </c>
      <c r="AB40" s="148" t="e">
        <f>$AE$5*Z40/#REF!</f>
        <v>#REF!</v>
      </c>
      <c r="AC40" s="88"/>
      <c r="AD40" s="14"/>
    </row>
    <row r="41" spans="1:30">
      <c r="A41" s="146" t="s">
        <v>235</v>
      </c>
      <c r="B41" s="146">
        <v>2</v>
      </c>
      <c r="C41" s="146"/>
      <c r="D41" s="146"/>
      <c r="E41" s="146"/>
      <c r="F41" s="146">
        <v>3</v>
      </c>
      <c r="G41" s="146"/>
      <c r="H41" s="146">
        <v>6</v>
      </c>
      <c r="I41" s="146"/>
      <c r="J41" s="146">
        <v>2</v>
      </c>
      <c r="K41" s="146"/>
      <c r="L41" s="146"/>
      <c r="M41" s="146"/>
      <c r="N41" s="146">
        <v>7</v>
      </c>
      <c r="O41" s="146"/>
      <c r="P41" s="146">
        <v>1</v>
      </c>
      <c r="Q41" s="146"/>
      <c r="R41" s="146">
        <v>12</v>
      </c>
      <c r="S41" s="146"/>
      <c r="T41" s="146">
        <v>24</v>
      </c>
      <c r="U41" s="146"/>
      <c r="V41" s="146"/>
      <c r="W41" s="146"/>
      <c r="X41" s="146">
        <v>3</v>
      </c>
      <c r="Y41" s="146"/>
      <c r="Z41" s="147">
        <f t="shared" si="1"/>
        <v>60</v>
      </c>
      <c r="AA41" s="148">
        <f t="shared" si="0"/>
        <v>0.55396546948573544</v>
      </c>
      <c r="AB41" s="148" t="e">
        <f>$AE$5*Z41/#REF!</f>
        <v>#REF!</v>
      </c>
      <c r="AC41" s="88"/>
      <c r="AD41" s="14"/>
    </row>
    <row r="42" spans="1:30">
      <c r="A42" s="146" t="s">
        <v>236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>
        <v>2</v>
      </c>
      <c r="W42" s="146"/>
      <c r="X42" s="146"/>
      <c r="Y42" s="146"/>
      <c r="Z42" s="147">
        <f t="shared" si="1"/>
        <v>2</v>
      </c>
      <c r="AA42" s="148">
        <f t="shared" si="0"/>
        <v>1.8465515649524512E-2</v>
      </c>
      <c r="AB42" s="148" t="e">
        <f>$AE$5*Z42/#REF!</f>
        <v>#REF!</v>
      </c>
      <c r="AC42" s="88"/>
      <c r="AD42" s="14"/>
    </row>
    <row r="43" spans="1:30">
      <c r="A43" s="146" t="s">
        <v>237</v>
      </c>
      <c r="B43" s="146"/>
      <c r="C43" s="146"/>
      <c r="D43" s="146">
        <v>1</v>
      </c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7">
        <f t="shared" si="1"/>
        <v>1</v>
      </c>
      <c r="AA43" s="148">
        <f t="shared" si="0"/>
        <v>9.2327578247622562E-3</v>
      </c>
      <c r="AB43" s="148" t="e">
        <f>$AE$5*Z43/#REF!</f>
        <v>#REF!</v>
      </c>
      <c r="AC43" s="88"/>
      <c r="AD43" s="14"/>
    </row>
    <row r="44" spans="1:30">
      <c r="A44" s="146" t="s">
        <v>238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>
        <v>1</v>
      </c>
      <c r="W44" s="146"/>
      <c r="X44" s="146"/>
      <c r="Y44" s="146"/>
      <c r="Z44" s="147">
        <f t="shared" si="1"/>
        <v>1</v>
      </c>
      <c r="AA44" s="148">
        <f t="shared" si="0"/>
        <v>9.2327578247622562E-3</v>
      </c>
      <c r="AB44" s="148" t="e">
        <f>$AE$5*Z44/#REF!</f>
        <v>#REF!</v>
      </c>
      <c r="AC44" s="88"/>
      <c r="AD44" s="14"/>
    </row>
    <row r="45" spans="1:30">
      <c r="A45" s="146" t="s">
        <v>160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>
        <v>1</v>
      </c>
      <c r="Q45" s="146"/>
      <c r="R45" s="146">
        <v>4</v>
      </c>
      <c r="S45" s="146"/>
      <c r="T45" s="146"/>
      <c r="U45" s="146"/>
      <c r="V45" s="146">
        <v>1</v>
      </c>
      <c r="W45" s="146"/>
      <c r="X45" s="146"/>
      <c r="Y45" s="146"/>
      <c r="Z45" s="147">
        <f t="shared" si="1"/>
        <v>6</v>
      </c>
      <c r="AA45" s="148">
        <f t="shared" si="0"/>
        <v>5.5396546948573537E-2</v>
      </c>
      <c r="AB45" s="148" t="e">
        <f>$AE$5*Z45/#REF!</f>
        <v>#REF!</v>
      </c>
      <c r="AC45" s="88"/>
      <c r="AD45" s="14"/>
    </row>
    <row r="46" spans="1:30">
      <c r="A46" s="146" t="s">
        <v>174</v>
      </c>
      <c r="B46" s="146"/>
      <c r="C46" s="146"/>
      <c r="D46" s="146"/>
      <c r="E46" s="146"/>
      <c r="F46" s="146"/>
      <c r="G46" s="146"/>
      <c r="H46" s="146"/>
      <c r="I46" s="146"/>
      <c r="J46" s="146">
        <v>2</v>
      </c>
      <c r="K46" s="146"/>
      <c r="L46" s="146"/>
      <c r="M46" s="146"/>
      <c r="N46" s="146"/>
      <c r="O46" s="146"/>
      <c r="P46" s="146"/>
      <c r="Q46" s="146"/>
      <c r="R46" s="146">
        <v>2</v>
      </c>
      <c r="S46" s="146"/>
      <c r="T46" s="146"/>
      <c r="U46" s="146"/>
      <c r="V46" s="146"/>
      <c r="W46" s="146"/>
      <c r="X46" s="146"/>
      <c r="Y46" s="146"/>
      <c r="Z46" s="147">
        <f t="shared" si="1"/>
        <v>4</v>
      </c>
      <c r="AA46" s="148">
        <f t="shared" si="0"/>
        <v>3.6931031299049025E-2</v>
      </c>
      <c r="AB46" s="148" t="e">
        <f>$AE$5*Z46/#REF!</f>
        <v>#REF!</v>
      </c>
      <c r="AC46" s="88"/>
      <c r="AD46" s="14"/>
    </row>
    <row r="47" spans="1:30">
      <c r="A47" s="146" t="s">
        <v>175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7">
        <f t="shared" si="1"/>
        <v>0</v>
      </c>
      <c r="AA47" s="148">
        <f t="shared" si="0"/>
        <v>0</v>
      </c>
      <c r="AB47" s="148" t="e">
        <f>$AE$5*Z47/#REF!</f>
        <v>#REF!</v>
      </c>
      <c r="AC47" s="88"/>
      <c r="AD47" s="14"/>
    </row>
    <row r="48" spans="1:30">
      <c r="A48" s="146" t="s">
        <v>176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7">
        <f t="shared" si="1"/>
        <v>0</v>
      </c>
      <c r="AA48" s="148">
        <f t="shared" si="0"/>
        <v>0</v>
      </c>
      <c r="AB48" s="148" t="e">
        <f>$AE$5*Z48/#REF!</f>
        <v>#REF!</v>
      </c>
      <c r="AC48" s="88"/>
      <c r="AD48" s="14"/>
    </row>
    <row r="49" spans="1:30">
      <c r="A49" s="146" t="s">
        <v>239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7">
        <f t="shared" si="1"/>
        <v>0</v>
      </c>
      <c r="AA49" s="148">
        <f t="shared" si="0"/>
        <v>0</v>
      </c>
      <c r="AB49" s="148" t="e">
        <f>$AE$5*Z49/#REF!</f>
        <v>#REF!</v>
      </c>
      <c r="AC49" s="88"/>
      <c r="AD49" s="14"/>
    </row>
    <row r="50" spans="1:30">
      <c r="A50" s="146" t="s">
        <v>240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>
        <v>2</v>
      </c>
      <c r="S50" s="146"/>
      <c r="T50" s="146"/>
      <c r="U50" s="146"/>
      <c r="V50" s="146"/>
      <c r="W50" s="146"/>
      <c r="X50" s="146">
        <v>2</v>
      </c>
      <c r="Y50" s="146"/>
      <c r="Z50" s="147">
        <f t="shared" si="1"/>
        <v>4</v>
      </c>
      <c r="AA50" s="148">
        <f t="shared" si="0"/>
        <v>3.6931031299049025E-2</v>
      </c>
      <c r="AB50" s="148" t="e">
        <f>$AE$5*Z50/#REF!</f>
        <v>#REF!</v>
      </c>
      <c r="AC50" s="88"/>
      <c r="AD50" s="14"/>
    </row>
    <row r="51" spans="1:30">
      <c r="A51" s="146" t="s">
        <v>241</v>
      </c>
      <c r="B51" s="146"/>
      <c r="C51" s="146"/>
      <c r="D51" s="146"/>
      <c r="E51" s="146"/>
      <c r="F51" s="146"/>
      <c r="G51" s="146"/>
      <c r="H51" s="146"/>
      <c r="I51" s="146"/>
      <c r="J51" s="146">
        <v>6</v>
      </c>
      <c r="K51" s="146"/>
      <c r="L51" s="146"/>
      <c r="M51" s="146"/>
      <c r="N51" s="146">
        <v>9</v>
      </c>
      <c r="O51" s="146"/>
      <c r="P51" s="146">
        <v>2</v>
      </c>
      <c r="Q51" s="146"/>
      <c r="R51" s="146"/>
      <c r="S51" s="146"/>
      <c r="T51" s="146"/>
      <c r="U51" s="146"/>
      <c r="V51" s="146">
        <v>2</v>
      </c>
      <c r="W51" s="146"/>
      <c r="X51" s="146"/>
      <c r="Y51" s="146"/>
      <c r="Z51" s="147">
        <f t="shared" si="1"/>
        <v>19</v>
      </c>
      <c r="AA51" s="148">
        <f t="shared" si="0"/>
        <v>0.17542239867048287</v>
      </c>
      <c r="AB51" s="148" t="e">
        <f>$AE$5*Z51/#REF!</f>
        <v>#REF!</v>
      </c>
      <c r="AC51" s="88"/>
      <c r="AD51" s="14"/>
    </row>
    <row r="52" spans="1:30">
      <c r="A52" s="146" t="s">
        <v>139</v>
      </c>
      <c r="B52" s="146"/>
      <c r="C52" s="146"/>
      <c r="D52" s="146"/>
      <c r="E52" s="146"/>
      <c r="F52" s="146">
        <v>2</v>
      </c>
      <c r="G52" s="146"/>
      <c r="H52" s="146"/>
      <c r="I52" s="146"/>
      <c r="J52" s="146"/>
      <c r="K52" s="146"/>
      <c r="L52" s="146"/>
      <c r="M52" s="146"/>
      <c r="N52" s="146">
        <v>5</v>
      </c>
      <c r="O52" s="146"/>
      <c r="P52" s="146"/>
      <c r="Q52" s="146"/>
      <c r="R52" s="146"/>
      <c r="S52" s="146"/>
      <c r="T52" s="146"/>
      <c r="U52" s="146"/>
      <c r="V52" s="146"/>
      <c r="W52" s="146"/>
      <c r="X52" s="146">
        <v>2</v>
      </c>
      <c r="Y52" s="146"/>
      <c r="Z52" s="147">
        <f t="shared" si="1"/>
        <v>9</v>
      </c>
      <c r="AA52" s="148">
        <f t="shared" si="0"/>
        <v>8.3094820422860302E-2</v>
      </c>
      <c r="AB52" s="148" t="e">
        <f>$AE$5*Z52/#REF!</f>
        <v>#REF!</v>
      </c>
      <c r="AC52" s="88"/>
      <c r="AD52" s="14"/>
    </row>
    <row r="53" spans="1:30">
      <c r="A53" s="146" t="s">
        <v>242</v>
      </c>
      <c r="B53" s="146">
        <v>1</v>
      </c>
      <c r="C53" s="146"/>
      <c r="D53" s="146"/>
      <c r="E53" s="146"/>
      <c r="F53" s="146"/>
      <c r="G53" s="146"/>
      <c r="H53" s="146"/>
      <c r="I53" s="146"/>
      <c r="J53" s="146">
        <v>5</v>
      </c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7">
        <f t="shared" si="1"/>
        <v>6</v>
      </c>
      <c r="AA53" s="148">
        <f t="shared" si="0"/>
        <v>5.5396546948573537E-2</v>
      </c>
      <c r="AB53" s="148" t="e">
        <f>$AE$5*Z53/#REF!</f>
        <v>#REF!</v>
      </c>
      <c r="AC53" s="88"/>
      <c r="AD53" s="14"/>
    </row>
    <row r="54" spans="1:30">
      <c r="A54" s="146" t="s">
        <v>140</v>
      </c>
      <c r="B54" s="146"/>
      <c r="C54" s="146"/>
      <c r="D54" s="146">
        <v>14</v>
      </c>
      <c r="E54" s="146"/>
      <c r="F54" s="146">
        <v>7</v>
      </c>
      <c r="G54" s="146"/>
      <c r="H54" s="146">
        <v>1</v>
      </c>
      <c r="I54" s="146"/>
      <c r="J54" s="146"/>
      <c r="K54" s="146"/>
      <c r="L54" s="146">
        <v>7</v>
      </c>
      <c r="M54" s="146"/>
      <c r="N54" s="146">
        <v>4</v>
      </c>
      <c r="O54" s="146"/>
      <c r="P54" s="146">
        <v>2</v>
      </c>
      <c r="Q54" s="146"/>
      <c r="R54" s="146">
        <v>13</v>
      </c>
      <c r="S54" s="146"/>
      <c r="T54" s="146">
        <v>13</v>
      </c>
      <c r="U54" s="146"/>
      <c r="V54" s="146"/>
      <c r="W54" s="146"/>
      <c r="X54" s="146"/>
      <c r="Y54" s="146"/>
      <c r="Z54" s="147">
        <f t="shared" si="1"/>
        <v>61</v>
      </c>
      <c r="AA54" s="148">
        <f t="shared" si="0"/>
        <v>0.56319822731049762</v>
      </c>
      <c r="AB54" s="148" t="e">
        <f>$AE$5*Z54/#REF!</f>
        <v>#REF!</v>
      </c>
      <c r="AC54" s="88"/>
      <c r="AD54" s="14"/>
    </row>
    <row r="55" spans="1:30">
      <c r="A55" s="146" t="s">
        <v>159</v>
      </c>
      <c r="B55" s="146">
        <v>1</v>
      </c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>
        <v>3</v>
      </c>
      <c r="S55" s="146"/>
      <c r="T55" s="146">
        <v>2</v>
      </c>
      <c r="U55" s="146"/>
      <c r="V55" s="146">
        <v>4</v>
      </c>
      <c r="W55" s="146"/>
      <c r="X55" s="146"/>
      <c r="Y55" s="146"/>
      <c r="Z55" s="147">
        <f t="shared" si="1"/>
        <v>10</v>
      </c>
      <c r="AA55" s="148">
        <f t="shared" si="0"/>
        <v>9.2327578247622569E-2</v>
      </c>
      <c r="AB55" s="148" t="e">
        <f>$AE$5*Z55/#REF!</f>
        <v>#REF!</v>
      </c>
      <c r="AC55" s="88"/>
      <c r="AD55" s="14"/>
    </row>
    <row r="56" spans="1:30">
      <c r="A56" s="146" t="s">
        <v>243</v>
      </c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>
        <v>1</v>
      </c>
      <c r="Q56" s="146"/>
      <c r="R56" s="146"/>
      <c r="S56" s="146"/>
      <c r="T56" s="146"/>
      <c r="U56" s="146"/>
      <c r="V56" s="146"/>
      <c r="W56" s="146"/>
      <c r="X56" s="146"/>
      <c r="Y56" s="146"/>
      <c r="Z56" s="147">
        <f t="shared" si="1"/>
        <v>1</v>
      </c>
      <c r="AA56" s="148">
        <f t="shared" si="0"/>
        <v>9.2327578247622562E-3</v>
      </c>
      <c r="AB56" s="148" t="e">
        <f>$AE$5*Z56/#REF!</f>
        <v>#REF!</v>
      </c>
      <c r="AC56" s="88"/>
      <c r="AD56" s="14"/>
    </row>
    <row r="57" spans="1:30">
      <c r="A57" s="146" t="s">
        <v>169</v>
      </c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7">
        <f t="shared" si="1"/>
        <v>0</v>
      </c>
      <c r="AA57" s="148">
        <f t="shared" si="0"/>
        <v>0</v>
      </c>
      <c r="AB57" s="148" t="e">
        <f>$AE$5*Z57/#REF!</f>
        <v>#REF!</v>
      </c>
      <c r="AC57" s="88"/>
      <c r="AD57" s="14"/>
    </row>
    <row r="58" spans="1:30">
      <c r="A58" s="146" t="s">
        <v>71</v>
      </c>
      <c r="B58" s="146">
        <v>29</v>
      </c>
      <c r="C58" s="146"/>
      <c r="D58" s="146">
        <v>15</v>
      </c>
      <c r="E58" s="146"/>
      <c r="F58" s="146">
        <v>17</v>
      </c>
      <c r="G58" s="146"/>
      <c r="H58" s="146"/>
      <c r="I58" s="146"/>
      <c r="J58" s="146">
        <v>2</v>
      </c>
      <c r="K58" s="146"/>
      <c r="L58" s="146"/>
      <c r="M58" s="146"/>
      <c r="N58" s="146"/>
      <c r="O58" s="146"/>
      <c r="P58" s="146">
        <v>5</v>
      </c>
      <c r="Q58" s="146"/>
      <c r="R58" s="146">
        <v>2</v>
      </c>
      <c r="S58" s="146"/>
      <c r="T58" s="146">
        <v>4</v>
      </c>
      <c r="U58" s="146"/>
      <c r="V58" s="146">
        <v>1</v>
      </c>
      <c r="W58" s="146"/>
      <c r="X58" s="146">
        <v>6</v>
      </c>
      <c r="Y58" s="146"/>
      <c r="Z58" s="147">
        <f t="shared" si="1"/>
        <v>81</v>
      </c>
      <c r="AA58" s="148">
        <f t="shared" si="0"/>
        <v>0.74785338380574273</v>
      </c>
      <c r="AB58" s="148" t="e">
        <f>$AE$5*Z58/#REF!</f>
        <v>#REF!</v>
      </c>
      <c r="AC58" s="88"/>
      <c r="AD58" s="14"/>
    </row>
    <row r="59" spans="1:30">
      <c r="A59" s="146" t="s">
        <v>244</v>
      </c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>
        <v>2</v>
      </c>
      <c r="Q59" s="146"/>
      <c r="R59" s="146"/>
      <c r="S59" s="146"/>
      <c r="T59" s="146"/>
      <c r="U59" s="146"/>
      <c r="V59" s="146"/>
      <c r="W59" s="146"/>
      <c r="X59" s="146"/>
      <c r="Y59" s="146"/>
      <c r="Z59" s="147">
        <f t="shared" si="1"/>
        <v>2</v>
      </c>
      <c r="AA59" s="148">
        <f t="shared" si="0"/>
        <v>1.8465515649524512E-2</v>
      </c>
      <c r="AB59" s="148" t="e">
        <f>$AE$5*Z59/#REF!</f>
        <v>#REF!</v>
      </c>
      <c r="AC59" s="88"/>
      <c r="AD59" s="14"/>
    </row>
    <row r="60" spans="1:30">
      <c r="A60" s="146" t="s">
        <v>245</v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7">
        <f t="shared" si="1"/>
        <v>0</v>
      </c>
      <c r="AA60" s="148">
        <f t="shared" si="0"/>
        <v>0</v>
      </c>
      <c r="AB60" s="148" t="e">
        <f>$AE$5*Z60/#REF!</f>
        <v>#REF!</v>
      </c>
      <c r="AC60" s="88"/>
      <c r="AD60" s="14"/>
    </row>
    <row r="61" spans="1:30">
      <c r="A61" s="146" t="s">
        <v>246</v>
      </c>
      <c r="B61" s="146"/>
      <c r="C61" s="146"/>
      <c r="D61" s="146"/>
      <c r="E61" s="146"/>
      <c r="F61" s="146">
        <v>3</v>
      </c>
      <c r="G61" s="146"/>
      <c r="H61" s="146"/>
      <c r="I61" s="146"/>
      <c r="J61" s="146"/>
      <c r="K61" s="146"/>
      <c r="L61" s="146">
        <v>1</v>
      </c>
      <c r="M61" s="146"/>
      <c r="N61" s="146"/>
      <c r="O61" s="146"/>
      <c r="P61" s="146"/>
      <c r="Q61" s="146"/>
      <c r="R61" s="146">
        <v>2</v>
      </c>
      <c r="S61" s="146"/>
      <c r="T61" s="146">
        <v>1</v>
      </c>
      <c r="U61" s="146"/>
      <c r="V61" s="146"/>
      <c r="W61" s="146"/>
      <c r="X61" s="146"/>
      <c r="Y61" s="146"/>
      <c r="Z61" s="147">
        <f t="shared" si="1"/>
        <v>7</v>
      </c>
      <c r="AA61" s="148">
        <f t="shared" si="0"/>
        <v>6.4629304773335797E-2</v>
      </c>
      <c r="AB61" s="148" t="e">
        <f>$AE$5*Z61/#REF!</f>
        <v>#REF!</v>
      </c>
      <c r="AC61" s="88"/>
      <c r="AD61" s="14"/>
    </row>
    <row r="62" spans="1:30">
      <c r="A62" s="146" t="s">
        <v>247</v>
      </c>
      <c r="B62" s="146"/>
      <c r="C62" s="146"/>
      <c r="D62" s="146"/>
      <c r="E62" s="146"/>
      <c r="F62" s="146"/>
      <c r="G62" s="146"/>
      <c r="H62" s="146">
        <v>2</v>
      </c>
      <c r="I62" s="146"/>
      <c r="J62" s="146">
        <v>10</v>
      </c>
      <c r="K62" s="146"/>
      <c r="L62" s="146">
        <v>2</v>
      </c>
      <c r="M62" s="146"/>
      <c r="N62" s="146"/>
      <c r="O62" s="146"/>
      <c r="P62" s="146">
        <v>5</v>
      </c>
      <c r="Q62" s="146"/>
      <c r="R62" s="146">
        <v>6</v>
      </c>
      <c r="S62" s="146"/>
      <c r="T62" s="146">
        <v>5</v>
      </c>
      <c r="U62" s="146"/>
      <c r="V62" s="146"/>
      <c r="W62" s="146"/>
      <c r="X62" s="146">
        <v>2</v>
      </c>
      <c r="Y62" s="146"/>
      <c r="Z62" s="147">
        <f t="shared" si="1"/>
        <v>32</v>
      </c>
      <c r="AA62" s="148">
        <f t="shared" si="0"/>
        <v>0.2954482503923922</v>
      </c>
      <c r="AB62" s="148" t="e">
        <f>$AE$5*Z62/#REF!</f>
        <v>#REF!</v>
      </c>
      <c r="AC62" s="88"/>
      <c r="AD62" s="14"/>
    </row>
    <row r="63" spans="1:30">
      <c r="A63" s="146" t="s">
        <v>248</v>
      </c>
      <c r="B63" s="146">
        <v>1</v>
      </c>
      <c r="C63" s="146"/>
      <c r="D63" s="146"/>
      <c r="E63" s="146"/>
      <c r="F63" s="146">
        <v>1</v>
      </c>
      <c r="G63" s="146"/>
      <c r="H63" s="146">
        <v>2</v>
      </c>
      <c r="I63" s="146"/>
      <c r="J63" s="146"/>
      <c r="K63" s="146"/>
      <c r="L63" s="146"/>
      <c r="M63" s="146"/>
      <c r="N63" s="146">
        <v>2</v>
      </c>
      <c r="O63" s="146"/>
      <c r="P63" s="146"/>
      <c r="Q63" s="146"/>
      <c r="R63" s="146"/>
      <c r="S63" s="146"/>
      <c r="T63" s="146">
        <v>4</v>
      </c>
      <c r="U63" s="146"/>
      <c r="V63" s="146"/>
      <c r="W63" s="146"/>
      <c r="X63" s="146"/>
      <c r="Y63" s="146"/>
      <c r="Z63" s="147">
        <f t="shared" si="1"/>
        <v>10</v>
      </c>
      <c r="AA63" s="148">
        <f t="shared" si="0"/>
        <v>9.2327578247622569E-2</v>
      </c>
      <c r="AB63" s="148" t="e">
        <f>$AE$5*Z63/#REF!</f>
        <v>#REF!</v>
      </c>
      <c r="AC63" s="88"/>
      <c r="AD63" s="14"/>
    </row>
    <row r="64" spans="1:30">
      <c r="A64" s="146" t="s">
        <v>249</v>
      </c>
      <c r="B64" s="146">
        <v>10</v>
      </c>
      <c r="C64" s="146"/>
      <c r="D64" s="146">
        <v>3</v>
      </c>
      <c r="E64" s="146"/>
      <c r="F64" s="146">
        <v>3</v>
      </c>
      <c r="G64" s="146"/>
      <c r="H64" s="146">
        <v>23</v>
      </c>
      <c r="I64" s="146"/>
      <c r="J64" s="146">
        <v>30</v>
      </c>
      <c r="K64" s="146"/>
      <c r="L64" s="146">
        <v>12</v>
      </c>
      <c r="M64" s="146"/>
      <c r="N64" s="146">
        <v>42</v>
      </c>
      <c r="O64" s="146"/>
      <c r="P64" s="146">
        <v>39</v>
      </c>
      <c r="Q64" s="146"/>
      <c r="R64" s="146">
        <v>26</v>
      </c>
      <c r="S64" s="146"/>
      <c r="T64" s="146">
        <v>18</v>
      </c>
      <c r="U64" s="146"/>
      <c r="V64" s="146">
        <v>9</v>
      </c>
      <c r="W64" s="146"/>
      <c r="X64" s="146">
        <v>7</v>
      </c>
      <c r="Y64" s="146"/>
      <c r="Z64" s="147">
        <f t="shared" si="1"/>
        <v>222</v>
      </c>
      <c r="AA64" s="148">
        <f t="shared" si="0"/>
        <v>2.0496722370972211</v>
      </c>
      <c r="AB64" s="148" t="e">
        <f>$AE$5*Z64/#REF!</f>
        <v>#REF!</v>
      </c>
      <c r="AC64" s="88"/>
      <c r="AD64" s="14"/>
    </row>
    <row r="65" spans="1:30">
      <c r="A65" s="146" t="s">
        <v>122</v>
      </c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7">
        <f t="shared" si="1"/>
        <v>0</v>
      </c>
      <c r="AA65" s="148">
        <f t="shared" si="0"/>
        <v>0</v>
      </c>
      <c r="AB65" s="148" t="e">
        <f>$AE$5*Z65/#REF!</f>
        <v>#REF!</v>
      </c>
      <c r="AC65" s="88"/>
      <c r="AD65" s="14"/>
    </row>
    <row r="66" spans="1:30">
      <c r="A66" s="146" t="s">
        <v>162</v>
      </c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7">
        <f>SUM(B66:X66)</f>
        <v>0</v>
      </c>
      <c r="AA66" s="148">
        <f t="shared" si="0"/>
        <v>0</v>
      </c>
      <c r="AB66" s="148" t="e">
        <f>$AE$5*Z66/#REF!</f>
        <v>#REF!</v>
      </c>
      <c r="AC66" s="88"/>
      <c r="AD66" s="14"/>
    </row>
    <row r="67" spans="1:30">
      <c r="A67" s="146" t="s">
        <v>83</v>
      </c>
      <c r="B67" s="146"/>
      <c r="C67" s="146"/>
      <c r="D67" s="146"/>
      <c r="E67" s="146"/>
      <c r="F67" s="146">
        <v>1</v>
      </c>
      <c r="G67" s="146"/>
      <c r="H67" s="146"/>
      <c r="I67" s="146"/>
      <c r="J67" s="146">
        <v>3</v>
      </c>
      <c r="K67" s="146"/>
      <c r="L67" s="146"/>
      <c r="M67" s="146"/>
      <c r="N67" s="146">
        <v>5</v>
      </c>
      <c r="O67" s="146"/>
      <c r="P67" s="146"/>
      <c r="Q67" s="146"/>
      <c r="R67" s="146">
        <v>1</v>
      </c>
      <c r="S67" s="146"/>
      <c r="T67" s="146"/>
      <c r="U67" s="146"/>
      <c r="V67" s="146"/>
      <c r="W67" s="146"/>
      <c r="X67" s="146"/>
      <c r="Y67" s="146"/>
      <c r="Z67" s="147">
        <f t="shared" si="1"/>
        <v>10</v>
      </c>
      <c r="AA67" s="148">
        <f t="shared" si="0"/>
        <v>9.2327578247622569E-2</v>
      </c>
      <c r="AB67" s="148" t="e">
        <f>$AE$5*Z67/#REF!</f>
        <v>#REF!</v>
      </c>
      <c r="AC67" s="88"/>
      <c r="AD67" s="14"/>
    </row>
    <row r="68" spans="1:30">
      <c r="A68" s="146" t="s">
        <v>153</v>
      </c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7">
        <f t="shared" si="1"/>
        <v>0</v>
      </c>
      <c r="AA68" s="148">
        <f t="shared" si="0"/>
        <v>0</v>
      </c>
      <c r="AB68" s="148" t="e">
        <f>$AE$5*Z68/#REF!</f>
        <v>#REF!</v>
      </c>
      <c r="AC68" s="88"/>
      <c r="AD68" s="14"/>
    </row>
    <row r="69" spans="1:30">
      <c r="A69" s="146" t="s">
        <v>250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>
        <v>2</v>
      </c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7">
        <f t="shared" si="1"/>
        <v>2</v>
      </c>
      <c r="AA69" s="148">
        <f t="shared" si="0"/>
        <v>1.8465515649524512E-2</v>
      </c>
      <c r="AB69" s="148" t="e">
        <f>$AE$5*Z69/#REF!</f>
        <v>#REF!</v>
      </c>
      <c r="AC69" s="88"/>
      <c r="AD69" s="14"/>
    </row>
    <row r="70" spans="1:30">
      <c r="A70" s="146" t="s">
        <v>167</v>
      </c>
      <c r="B70" s="146"/>
      <c r="C70" s="146"/>
      <c r="D70" s="72"/>
      <c r="E70" s="72"/>
      <c r="F70" s="146"/>
      <c r="G70" s="146"/>
      <c r="H70" s="146"/>
      <c r="I70" s="146"/>
      <c r="J70" s="146"/>
      <c r="K70" s="146"/>
      <c r="L70" s="146">
        <v>1</v>
      </c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>
        <v>2</v>
      </c>
      <c r="Y70" s="146"/>
      <c r="Z70" s="147">
        <f t="shared" si="1"/>
        <v>3</v>
      </c>
      <c r="AA70" s="148">
        <f t="shared" si="0"/>
        <v>2.7698273474286769E-2</v>
      </c>
      <c r="AB70" s="148" t="e">
        <f>$AE$5*Z70/#REF!</f>
        <v>#REF!</v>
      </c>
      <c r="AC70" s="88"/>
      <c r="AD70" s="14"/>
    </row>
    <row r="71" spans="1:30">
      <c r="A71" s="146" t="s">
        <v>251</v>
      </c>
      <c r="B71" s="146"/>
      <c r="C71" s="146"/>
      <c r="D71" s="72"/>
      <c r="E71" s="72"/>
      <c r="F71" s="146"/>
      <c r="G71" s="146"/>
      <c r="H71" s="146"/>
      <c r="I71" s="146"/>
      <c r="J71" s="146">
        <v>2</v>
      </c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7">
        <f t="shared" si="1"/>
        <v>2</v>
      </c>
      <c r="AA71" s="148">
        <f t="shared" si="0"/>
        <v>1.8465515649524512E-2</v>
      </c>
      <c r="AB71" s="148" t="e">
        <f>$AE$5*Z71/#REF!</f>
        <v>#REF!</v>
      </c>
      <c r="AC71" s="153"/>
      <c r="AD71" s="14"/>
    </row>
    <row r="72" spans="1:30" s="155" customFormat="1">
      <c r="A72" s="240" t="s">
        <v>127</v>
      </c>
      <c r="B72" s="154">
        <v>587</v>
      </c>
      <c r="C72">
        <v>0</v>
      </c>
      <c r="D72" s="154">
        <v>559</v>
      </c>
      <c r="E72">
        <v>0</v>
      </c>
      <c r="F72" s="154">
        <v>696</v>
      </c>
      <c r="G72">
        <v>0</v>
      </c>
      <c r="H72" s="154">
        <v>824</v>
      </c>
      <c r="I72">
        <v>0</v>
      </c>
      <c r="J72" s="154">
        <v>740</v>
      </c>
      <c r="K72">
        <v>0</v>
      </c>
      <c r="L72" s="154">
        <v>515</v>
      </c>
      <c r="M72">
        <v>0</v>
      </c>
      <c r="N72" s="154">
        <v>1035</v>
      </c>
      <c r="O72">
        <v>0</v>
      </c>
      <c r="P72" s="154">
        <v>1716</v>
      </c>
      <c r="Q72">
        <v>0</v>
      </c>
      <c r="R72" s="154">
        <v>1435</v>
      </c>
      <c r="S72">
        <v>0</v>
      </c>
      <c r="T72" s="154">
        <v>1219</v>
      </c>
      <c r="U72">
        <v>0</v>
      </c>
      <c r="V72" s="154">
        <v>883</v>
      </c>
      <c r="W72">
        <v>0</v>
      </c>
      <c r="X72" s="154">
        <v>622</v>
      </c>
      <c r="Y72">
        <v>0</v>
      </c>
      <c r="Z72" s="154">
        <f t="shared" ref="Z72:AA72" si="2">SUM(Z8:Z71)</f>
        <v>10831</v>
      </c>
      <c r="AA72" s="154">
        <f t="shared" si="2"/>
        <v>99.999999999999972</v>
      </c>
    </row>
    <row r="73" spans="1:30">
      <c r="A73" s="240" t="s">
        <v>357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30">
      <c r="A74" s="248" t="s">
        <v>372</v>
      </c>
      <c r="B74" s="154">
        <v>587</v>
      </c>
      <c r="C74">
        <v>0</v>
      </c>
      <c r="D74" s="154">
        <v>559</v>
      </c>
      <c r="E74">
        <v>0</v>
      </c>
      <c r="F74" s="154">
        <v>696</v>
      </c>
      <c r="G74">
        <v>0</v>
      </c>
      <c r="H74" s="154">
        <v>824</v>
      </c>
      <c r="I74">
        <v>0</v>
      </c>
      <c r="J74" s="154">
        <v>740</v>
      </c>
      <c r="K74">
        <v>0</v>
      </c>
      <c r="L74" s="154">
        <v>515</v>
      </c>
      <c r="M74">
        <v>0</v>
      </c>
      <c r="N74" s="154">
        <v>1035</v>
      </c>
      <c r="O74">
        <v>0</v>
      </c>
      <c r="P74" s="154">
        <v>1716</v>
      </c>
      <c r="Q74">
        <v>0</v>
      </c>
      <c r="R74" s="154">
        <v>1435</v>
      </c>
      <c r="S74">
        <v>0</v>
      </c>
      <c r="T74" s="154">
        <v>1219</v>
      </c>
      <c r="U74">
        <v>0</v>
      </c>
      <c r="V74" s="154">
        <v>883</v>
      </c>
      <c r="W74">
        <v>0</v>
      </c>
      <c r="X74" s="154">
        <v>622</v>
      </c>
      <c r="Y74">
        <v>0</v>
      </c>
    </row>
    <row r="75" spans="1:30">
      <c r="A75" s="248" t="s">
        <v>382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30">
      <c r="A76" s="248" t="s">
        <v>375</v>
      </c>
      <c r="B76">
        <v>431</v>
      </c>
      <c r="C76">
        <v>0</v>
      </c>
      <c r="D76">
        <v>478</v>
      </c>
      <c r="E76">
        <v>0</v>
      </c>
      <c r="F76">
        <v>595</v>
      </c>
      <c r="G76">
        <v>0</v>
      </c>
      <c r="H76">
        <v>516</v>
      </c>
      <c r="I76">
        <v>0</v>
      </c>
      <c r="J76">
        <v>565</v>
      </c>
      <c r="K76">
        <v>0</v>
      </c>
      <c r="L76">
        <v>398</v>
      </c>
      <c r="M76">
        <v>0</v>
      </c>
      <c r="N76">
        <v>766</v>
      </c>
      <c r="O76">
        <v>0</v>
      </c>
      <c r="P76">
        <v>1161</v>
      </c>
      <c r="Q76">
        <v>0</v>
      </c>
      <c r="R76">
        <v>954</v>
      </c>
      <c r="S76">
        <v>0</v>
      </c>
      <c r="T76">
        <v>1042</v>
      </c>
      <c r="U76">
        <v>0</v>
      </c>
      <c r="V76">
        <v>742</v>
      </c>
      <c r="W76">
        <v>0</v>
      </c>
      <c r="X76">
        <v>452</v>
      </c>
      <c r="Y76">
        <v>0</v>
      </c>
    </row>
    <row r="77" spans="1:30">
      <c r="A77" s="248" t="s">
        <v>383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30">
      <c r="A78" s="248" t="s">
        <v>97</v>
      </c>
      <c r="B78" s="146">
        <v>156</v>
      </c>
      <c r="C78">
        <v>0</v>
      </c>
      <c r="D78" s="146">
        <v>81</v>
      </c>
      <c r="E78">
        <v>0</v>
      </c>
      <c r="F78" s="146">
        <v>101</v>
      </c>
      <c r="G78">
        <v>0</v>
      </c>
      <c r="H78" s="146">
        <v>308</v>
      </c>
      <c r="I78">
        <v>0</v>
      </c>
      <c r="J78" s="146">
        <v>175</v>
      </c>
      <c r="K78">
        <v>0</v>
      </c>
      <c r="L78" s="146">
        <v>117</v>
      </c>
      <c r="M78">
        <v>0</v>
      </c>
      <c r="N78" s="146">
        <v>269</v>
      </c>
      <c r="O78">
        <v>0</v>
      </c>
      <c r="P78" s="146">
        <v>555</v>
      </c>
      <c r="Q78">
        <v>0</v>
      </c>
      <c r="R78" s="146">
        <v>481</v>
      </c>
      <c r="S78">
        <v>0</v>
      </c>
      <c r="T78" s="146">
        <v>177</v>
      </c>
      <c r="U78">
        <v>0</v>
      </c>
      <c r="V78" s="146">
        <v>141</v>
      </c>
      <c r="W78">
        <v>0</v>
      </c>
      <c r="X78" s="146">
        <v>170</v>
      </c>
      <c r="Y78">
        <v>0</v>
      </c>
    </row>
    <row r="79" spans="1:30">
      <c r="A79" s="240" t="s">
        <v>358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F47"/>
  <sheetViews>
    <sheetView topLeftCell="A17" workbookViewId="0">
      <selection activeCell="A42" sqref="A42:A46"/>
    </sheetView>
  </sheetViews>
  <sheetFormatPr baseColWidth="10" defaultRowHeight="12.75"/>
  <cols>
    <col min="1" max="1" width="12.28515625" customWidth="1"/>
    <col min="2" max="2" width="10.42578125" style="115" bestFit="1" customWidth="1"/>
    <col min="3" max="3" width="10.42578125" style="115" customWidth="1"/>
    <col min="4" max="15" width="5.7109375" style="115" customWidth="1"/>
    <col min="16" max="17" width="7" style="115" customWidth="1"/>
    <col min="18" max="19" width="5.7109375" style="115" customWidth="1"/>
    <col min="20" max="21" width="7" style="115" customWidth="1"/>
    <col min="22" max="25" width="5.7109375" style="115" customWidth="1"/>
    <col min="26" max="26" width="8" customWidth="1"/>
    <col min="29" max="29" width="15.85546875" customWidth="1"/>
    <col min="31" max="31" width="14.28515625" customWidth="1"/>
    <col min="269" max="269" width="12.28515625" customWidth="1"/>
    <col min="270" max="276" width="5.7109375" customWidth="1"/>
    <col min="277" max="277" width="7" customWidth="1"/>
    <col min="278" max="278" width="5.7109375" customWidth="1"/>
    <col min="279" max="279" width="7" customWidth="1"/>
    <col min="280" max="281" width="5.7109375" customWidth="1"/>
    <col min="282" max="282" width="8" customWidth="1"/>
    <col min="285" max="285" width="15.85546875" customWidth="1"/>
    <col min="287" max="287" width="14.28515625" customWidth="1"/>
    <col min="525" max="525" width="12.28515625" customWidth="1"/>
    <col min="526" max="532" width="5.7109375" customWidth="1"/>
    <col min="533" max="533" width="7" customWidth="1"/>
    <col min="534" max="534" width="5.7109375" customWidth="1"/>
    <col min="535" max="535" width="7" customWidth="1"/>
    <col min="536" max="537" width="5.7109375" customWidth="1"/>
    <col min="538" max="538" width="8" customWidth="1"/>
    <col min="541" max="541" width="15.85546875" customWidth="1"/>
    <col min="543" max="543" width="14.28515625" customWidth="1"/>
    <col min="781" max="781" width="12.28515625" customWidth="1"/>
    <col min="782" max="788" width="5.7109375" customWidth="1"/>
    <col min="789" max="789" width="7" customWidth="1"/>
    <col min="790" max="790" width="5.7109375" customWidth="1"/>
    <col min="791" max="791" width="7" customWidth="1"/>
    <col min="792" max="793" width="5.7109375" customWidth="1"/>
    <col min="794" max="794" width="8" customWidth="1"/>
    <col min="797" max="797" width="15.85546875" customWidth="1"/>
    <col min="799" max="799" width="14.28515625" customWidth="1"/>
    <col min="1037" max="1037" width="12.28515625" customWidth="1"/>
    <col min="1038" max="1044" width="5.7109375" customWidth="1"/>
    <col min="1045" max="1045" width="7" customWidth="1"/>
    <col min="1046" max="1046" width="5.7109375" customWidth="1"/>
    <col min="1047" max="1047" width="7" customWidth="1"/>
    <col min="1048" max="1049" width="5.7109375" customWidth="1"/>
    <col min="1050" max="1050" width="8" customWidth="1"/>
    <col min="1053" max="1053" width="15.85546875" customWidth="1"/>
    <col min="1055" max="1055" width="14.28515625" customWidth="1"/>
    <col min="1293" max="1293" width="12.28515625" customWidth="1"/>
    <col min="1294" max="1300" width="5.7109375" customWidth="1"/>
    <col min="1301" max="1301" width="7" customWidth="1"/>
    <col min="1302" max="1302" width="5.7109375" customWidth="1"/>
    <col min="1303" max="1303" width="7" customWidth="1"/>
    <col min="1304" max="1305" width="5.7109375" customWidth="1"/>
    <col min="1306" max="1306" width="8" customWidth="1"/>
    <col min="1309" max="1309" width="15.85546875" customWidth="1"/>
    <col min="1311" max="1311" width="14.28515625" customWidth="1"/>
    <col min="1549" max="1549" width="12.28515625" customWidth="1"/>
    <col min="1550" max="1556" width="5.7109375" customWidth="1"/>
    <col min="1557" max="1557" width="7" customWidth="1"/>
    <col min="1558" max="1558" width="5.7109375" customWidth="1"/>
    <col min="1559" max="1559" width="7" customWidth="1"/>
    <col min="1560" max="1561" width="5.7109375" customWidth="1"/>
    <col min="1562" max="1562" width="8" customWidth="1"/>
    <col min="1565" max="1565" width="15.85546875" customWidth="1"/>
    <col min="1567" max="1567" width="14.28515625" customWidth="1"/>
    <col min="1805" max="1805" width="12.28515625" customWidth="1"/>
    <col min="1806" max="1812" width="5.7109375" customWidth="1"/>
    <col min="1813" max="1813" width="7" customWidth="1"/>
    <col min="1814" max="1814" width="5.7109375" customWidth="1"/>
    <col min="1815" max="1815" width="7" customWidth="1"/>
    <col min="1816" max="1817" width="5.7109375" customWidth="1"/>
    <col min="1818" max="1818" width="8" customWidth="1"/>
    <col min="1821" max="1821" width="15.85546875" customWidth="1"/>
    <col min="1823" max="1823" width="14.28515625" customWidth="1"/>
    <col min="2061" max="2061" width="12.28515625" customWidth="1"/>
    <col min="2062" max="2068" width="5.7109375" customWidth="1"/>
    <col min="2069" max="2069" width="7" customWidth="1"/>
    <col min="2070" max="2070" width="5.7109375" customWidth="1"/>
    <col min="2071" max="2071" width="7" customWidth="1"/>
    <col min="2072" max="2073" width="5.7109375" customWidth="1"/>
    <col min="2074" max="2074" width="8" customWidth="1"/>
    <col min="2077" max="2077" width="15.85546875" customWidth="1"/>
    <col min="2079" max="2079" width="14.28515625" customWidth="1"/>
    <col min="2317" max="2317" width="12.28515625" customWidth="1"/>
    <col min="2318" max="2324" width="5.7109375" customWidth="1"/>
    <col min="2325" max="2325" width="7" customWidth="1"/>
    <col min="2326" max="2326" width="5.7109375" customWidth="1"/>
    <col min="2327" max="2327" width="7" customWidth="1"/>
    <col min="2328" max="2329" width="5.7109375" customWidth="1"/>
    <col min="2330" max="2330" width="8" customWidth="1"/>
    <col min="2333" max="2333" width="15.85546875" customWidth="1"/>
    <col min="2335" max="2335" width="14.28515625" customWidth="1"/>
    <col min="2573" max="2573" width="12.28515625" customWidth="1"/>
    <col min="2574" max="2580" width="5.7109375" customWidth="1"/>
    <col min="2581" max="2581" width="7" customWidth="1"/>
    <col min="2582" max="2582" width="5.7109375" customWidth="1"/>
    <col min="2583" max="2583" width="7" customWidth="1"/>
    <col min="2584" max="2585" width="5.7109375" customWidth="1"/>
    <col min="2586" max="2586" width="8" customWidth="1"/>
    <col min="2589" max="2589" width="15.85546875" customWidth="1"/>
    <col min="2591" max="2591" width="14.28515625" customWidth="1"/>
    <col min="2829" max="2829" width="12.28515625" customWidth="1"/>
    <col min="2830" max="2836" width="5.7109375" customWidth="1"/>
    <col min="2837" max="2837" width="7" customWidth="1"/>
    <col min="2838" max="2838" width="5.7109375" customWidth="1"/>
    <col min="2839" max="2839" width="7" customWidth="1"/>
    <col min="2840" max="2841" width="5.7109375" customWidth="1"/>
    <col min="2842" max="2842" width="8" customWidth="1"/>
    <col min="2845" max="2845" width="15.85546875" customWidth="1"/>
    <col min="2847" max="2847" width="14.28515625" customWidth="1"/>
    <col min="3085" max="3085" width="12.28515625" customWidth="1"/>
    <col min="3086" max="3092" width="5.7109375" customWidth="1"/>
    <col min="3093" max="3093" width="7" customWidth="1"/>
    <col min="3094" max="3094" width="5.7109375" customWidth="1"/>
    <col min="3095" max="3095" width="7" customWidth="1"/>
    <col min="3096" max="3097" width="5.7109375" customWidth="1"/>
    <col min="3098" max="3098" width="8" customWidth="1"/>
    <col min="3101" max="3101" width="15.85546875" customWidth="1"/>
    <col min="3103" max="3103" width="14.28515625" customWidth="1"/>
    <col min="3341" max="3341" width="12.28515625" customWidth="1"/>
    <col min="3342" max="3348" width="5.7109375" customWidth="1"/>
    <col min="3349" max="3349" width="7" customWidth="1"/>
    <col min="3350" max="3350" width="5.7109375" customWidth="1"/>
    <col min="3351" max="3351" width="7" customWidth="1"/>
    <col min="3352" max="3353" width="5.7109375" customWidth="1"/>
    <col min="3354" max="3354" width="8" customWidth="1"/>
    <col min="3357" max="3357" width="15.85546875" customWidth="1"/>
    <col min="3359" max="3359" width="14.28515625" customWidth="1"/>
    <col min="3597" max="3597" width="12.28515625" customWidth="1"/>
    <col min="3598" max="3604" width="5.7109375" customWidth="1"/>
    <col min="3605" max="3605" width="7" customWidth="1"/>
    <col min="3606" max="3606" width="5.7109375" customWidth="1"/>
    <col min="3607" max="3607" width="7" customWidth="1"/>
    <col min="3608" max="3609" width="5.7109375" customWidth="1"/>
    <col min="3610" max="3610" width="8" customWidth="1"/>
    <col min="3613" max="3613" width="15.85546875" customWidth="1"/>
    <col min="3615" max="3615" width="14.28515625" customWidth="1"/>
    <col min="3853" max="3853" width="12.28515625" customWidth="1"/>
    <col min="3854" max="3860" width="5.7109375" customWidth="1"/>
    <col min="3861" max="3861" width="7" customWidth="1"/>
    <col min="3862" max="3862" width="5.7109375" customWidth="1"/>
    <col min="3863" max="3863" width="7" customWidth="1"/>
    <col min="3864" max="3865" width="5.7109375" customWidth="1"/>
    <col min="3866" max="3866" width="8" customWidth="1"/>
    <col min="3869" max="3869" width="15.85546875" customWidth="1"/>
    <col min="3871" max="3871" width="14.28515625" customWidth="1"/>
    <col min="4109" max="4109" width="12.28515625" customWidth="1"/>
    <col min="4110" max="4116" width="5.7109375" customWidth="1"/>
    <col min="4117" max="4117" width="7" customWidth="1"/>
    <col min="4118" max="4118" width="5.7109375" customWidth="1"/>
    <col min="4119" max="4119" width="7" customWidth="1"/>
    <col min="4120" max="4121" width="5.7109375" customWidth="1"/>
    <col min="4122" max="4122" width="8" customWidth="1"/>
    <col min="4125" max="4125" width="15.85546875" customWidth="1"/>
    <col min="4127" max="4127" width="14.28515625" customWidth="1"/>
    <col min="4365" max="4365" width="12.28515625" customWidth="1"/>
    <col min="4366" max="4372" width="5.7109375" customWidth="1"/>
    <col min="4373" max="4373" width="7" customWidth="1"/>
    <col min="4374" max="4374" width="5.7109375" customWidth="1"/>
    <col min="4375" max="4375" width="7" customWidth="1"/>
    <col min="4376" max="4377" width="5.7109375" customWidth="1"/>
    <col min="4378" max="4378" width="8" customWidth="1"/>
    <col min="4381" max="4381" width="15.85546875" customWidth="1"/>
    <col min="4383" max="4383" width="14.28515625" customWidth="1"/>
    <col min="4621" max="4621" width="12.28515625" customWidth="1"/>
    <col min="4622" max="4628" width="5.7109375" customWidth="1"/>
    <col min="4629" max="4629" width="7" customWidth="1"/>
    <col min="4630" max="4630" width="5.7109375" customWidth="1"/>
    <col min="4631" max="4631" width="7" customWidth="1"/>
    <col min="4632" max="4633" width="5.7109375" customWidth="1"/>
    <col min="4634" max="4634" width="8" customWidth="1"/>
    <col min="4637" max="4637" width="15.85546875" customWidth="1"/>
    <col min="4639" max="4639" width="14.28515625" customWidth="1"/>
    <col min="4877" max="4877" width="12.28515625" customWidth="1"/>
    <col min="4878" max="4884" width="5.7109375" customWidth="1"/>
    <col min="4885" max="4885" width="7" customWidth="1"/>
    <col min="4886" max="4886" width="5.7109375" customWidth="1"/>
    <col min="4887" max="4887" width="7" customWidth="1"/>
    <col min="4888" max="4889" width="5.7109375" customWidth="1"/>
    <col min="4890" max="4890" width="8" customWidth="1"/>
    <col min="4893" max="4893" width="15.85546875" customWidth="1"/>
    <col min="4895" max="4895" width="14.28515625" customWidth="1"/>
    <col min="5133" max="5133" width="12.28515625" customWidth="1"/>
    <col min="5134" max="5140" width="5.7109375" customWidth="1"/>
    <col min="5141" max="5141" width="7" customWidth="1"/>
    <col min="5142" max="5142" width="5.7109375" customWidth="1"/>
    <col min="5143" max="5143" width="7" customWidth="1"/>
    <col min="5144" max="5145" width="5.7109375" customWidth="1"/>
    <col min="5146" max="5146" width="8" customWidth="1"/>
    <col min="5149" max="5149" width="15.85546875" customWidth="1"/>
    <col min="5151" max="5151" width="14.28515625" customWidth="1"/>
    <col min="5389" max="5389" width="12.28515625" customWidth="1"/>
    <col min="5390" max="5396" width="5.7109375" customWidth="1"/>
    <col min="5397" max="5397" width="7" customWidth="1"/>
    <col min="5398" max="5398" width="5.7109375" customWidth="1"/>
    <col min="5399" max="5399" width="7" customWidth="1"/>
    <col min="5400" max="5401" width="5.7109375" customWidth="1"/>
    <col min="5402" max="5402" width="8" customWidth="1"/>
    <col min="5405" max="5405" width="15.85546875" customWidth="1"/>
    <col min="5407" max="5407" width="14.28515625" customWidth="1"/>
    <col min="5645" max="5645" width="12.28515625" customWidth="1"/>
    <col min="5646" max="5652" width="5.7109375" customWidth="1"/>
    <col min="5653" max="5653" width="7" customWidth="1"/>
    <col min="5654" max="5654" width="5.7109375" customWidth="1"/>
    <col min="5655" max="5655" width="7" customWidth="1"/>
    <col min="5656" max="5657" width="5.7109375" customWidth="1"/>
    <col min="5658" max="5658" width="8" customWidth="1"/>
    <col min="5661" max="5661" width="15.85546875" customWidth="1"/>
    <col min="5663" max="5663" width="14.28515625" customWidth="1"/>
    <col min="5901" max="5901" width="12.28515625" customWidth="1"/>
    <col min="5902" max="5908" width="5.7109375" customWidth="1"/>
    <col min="5909" max="5909" width="7" customWidth="1"/>
    <col min="5910" max="5910" width="5.7109375" customWidth="1"/>
    <col min="5911" max="5911" width="7" customWidth="1"/>
    <col min="5912" max="5913" width="5.7109375" customWidth="1"/>
    <col min="5914" max="5914" width="8" customWidth="1"/>
    <col min="5917" max="5917" width="15.85546875" customWidth="1"/>
    <col min="5919" max="5919" width="14.28515625" customWidth="1"/>
    <col min="6157" max="6157" width="12.28515625" customWidth="1"/>
    <col min="6158" max="6164" width="5.7109375" customWidth="1"/>
    <col min="6165" max="6165" width="7" customWidth="1"/>
    <col min="6166" max="6166" width="5.7109375" customWidth="1"/>
    <col min="6167" max="6167" width="7" customWidth="1"/>
    <col min="6168" max="6169" width="5.7109375" customWidth="1"/>
    <col min="6170" max="6170" width="8" customWidth="1"/>
    <col min="6173" max="6173" width="15.85546875" customWidth="1"/>
    <col min="6175" max="6175" width="14.28515625" customWidth="1"/>
    <col min="6413" max="6413" width="12.28515625" customWidth="1"/>
    <col min="6414" max="6420" width="5.7109375" customWidth="1"/>
    <col min="6421" max="6421" width="7" customWidth="1"/>
    <col min="6422" max="6422" width="5.7109375" customWidth="1"/>
    <col min="6423" max="6423" width="7" customWidth="1"/>
    <col min="6424" max="6425" width="5.7109375" customWidth="1"/>
    <col min="6426" max="6426" width="8" customWidth="1"/>
    <col min="6429" max="6429" width="15.85546875" customWidth="1"/>
    <col min="6431" max="6431" width="14.28515625" customWidth="1"/>
    <col min="6669" max="6669" width="12.28515625" customWidth="1"/>
    <col min="6670" max="6676" width="5.7109375" customWidth="1"/>
    <col min="6677" max="6677" width="7" customWidth="1"/>
    <col min="6678" max="6678" width="5.7109375" customWidth="1"/>
    <col min="6679" max="6679" width="7" customWidth="1"/>
    <col min="6680" max="6681" width="5.7109375" customWidth="1"/>
    <col min="6682" max="6682" width="8" customWidth="1"/>
    <col min="6685" max="6685" width="15.85546875" customWidth="1"/>
    <col min="6687" max="6687" width="14.28515625" customWidth="1"/>
    <col min="6925" max="6925" width="12.28515625" customWidth="1"/>
    <col min="6926" max="6932" width="5.7109375" customWidth="1"/>
    <col min="6933" max="6933" width="7" customWidth="1"/>
    <col min="6934" max="6934" width="5.7109375" customWidth="1"/>
    <col min="6935" max="6935" width="7" customWidth="1"/>
    <col min="6936" max="6937" width="5.7109375" customWidth="1"/>
    <col min="6938" max="6938" width="8" customWidth="1"/>
    <col min="6941" max="6941" width="15.85546875" customWidth="1"/>
    <col min="6943" max="6943" width="14.28515625" customWidth="1"/>
    <col min="7181" max="7181" width="12.28515625" customWidth="1"/>
    <col min="7182" max="7188" width="5.7109375" customWidth="1"/>
    <col min="7189" max="7189" width="7" customWidth="1"/>
    <col min="7190" max="7190" width="5.7109375" customWidth="1"/>
    <col min="7191" max="7191" width="7" customWidth="1"/>
    <col min="7192" max="7193" width="5.7109375" customWidth="1"/>
    <col min="7194" max="7194" width="8" customWidth="1"/>
    <col min="7197" max="7197" width="15.85546875" customWidth="1"/>
    <col min="7199" max="7199" width="14.28515625" customWidth="1"/>
    <col min="7437" max="7437" width="12.28515625" customWidth="1"/>
    <col min="7438" max="7444" width="5.7109375" customWidth="1"/>
    <col min="7445" max="7445" width="7" customWidth="1"/>
    <col min="7446" max="7446" width="5.7109375" customWidth="1"/>
    <col min="7447" max="7447" width="7" customWidth="1"/>
    <col min="7448" max="7449" width="5.7109375" customWidth="1"/>
    <col min="7450" max="7450" width="8" customWidth="1"/>
    <col min="7453" max="7453" width="15.85546875" customWidth="1"/>
    <col min="7455" max="7455" width="14.28515625" customWidth="1"/>
    <col min="7693" max="7693" width="12.28515625" customWidth="1"/>
    <col min="7694" max="7700" width="5.7109375" customWidth="1"/>
    <col min="7701" max="7701" width="7" customWidth="1"/>
    <col min="7702" max="7702" width="5.7109375" customWidth="1"/>
    <col min="7703" max="7703" width="7" customWidth="1"/>
    <col min="7704" max="7705" width="5.7109375" customWidth="1"/>
    <col min="7706" max="7706" width="8" customWidth="1"/>
    <col min="7709" max="7709" width="15.85546875" customWidth="1"/>
    <col min="7711" max="7711" width="14.28515625" customWidth="1"/>
    <col min="7949" max="7949" width="12.28515625" customWidth="1"/>
    <col min="7950" max="7956" width="5.7109375" customWidth="1"/>
    <col min="7957" max="7957" width="7" customWidth="1"/>
    <col min="7958" max="7958" width="5.7109375" customWidth="1"/>
    <col min="7959" max="7959" width="7" customWidth="1"/>
    <col min="7960" max="7961" width="5.7109375" customWidth="1"/>
    <col min="7962" max="7962" width="8" customWidth="1"/>
    <col min="7965" max="7965" width="15.85546875" customWidth="1"/>
    <col min="7967" max="7967" width="14.28515625" customWidth="1"/>
    <col min="8205" max="8205" width="12.28515625" customWidth="1"/>
    <col min="8206" max="8212" width="5.7109375" customWidth="1"/>
    <col min="8213" max="8213" width="7" customWidth="1"/>
    <col min="8214" max="8214" width="5.7109375" customWidth="1"/>
    <col min="8215" max="8215" width="7" customWidth="1"/>
    <col min="8216" max="8217" width="5.7109375" customWidth="1"/>
    <col min="8218" max="8218" width="8" customWidth="1"/>
    <col min="8221" max="8221" width="15.85546875" customWidth="1"/>
    <col min="8223" max="8223" width="14.28515625" customWidth="1"/>
    <col min="8461" max="8461" width="12.28515625" customWidth="1"/>
    <col min="8462" max="8468" width="5.7109375" customWidth="1"/>
    <col min="8469" max="8469" width="7" customWidth="1"/>
    <col min="8470" max="8470" width="5.7109375" customWidth="1"/>
    <col min="8471" max="8471" width="7" customWidth="1"/>
    <col min="8472" max="8473" width="5.7109375" customWidth="1"/>
    <col min="8474" max="8474" width="8" customWidth="1"/>
    <col min="8477" max="8477" width="15.85546875" customWidth="1"/>
    <col min="8479" max="8479" width="14.28515625" customWidth="1"/>
    <col min="8717" max="8717" width="12.28515625" customWidth="1"/>
    <col min="8718" max="8724" width="5.7109375" customWidth="1"/>
    <col min="8725" max="8725" width="7" customWidth="1"/>
    <col min="8726" max="8726" width="5.7109375" customWidth="1"/>
    <col min="8727" max="8727" width="7" customWidth="1"/>
    <col min="8728" max="8729" width="5.7109375" customWidth="1"/>
    <col min="8730" max="8730" width="8" customWidth="1"/>
    <col min="8733" max="8733" width="15.85546875" customWidth="1"/>
    <col min="8735" max="8735" width="14.28515625" customWidth="1"/>
    <col min="8973" max="8973" width="12.28515625" customWidth="1"/>
    <col min="8974" max="8980" width="5.7109375" customWidth="1"/>
    <col min="8981" max="8981" width="7" customWidth="1"/>
    <col min="8982" max="8982" width="5.7109375" customWidth="1"/>
    <col min="8983" max="8983" width="7" customWidth="1"/>
    <col min="8984" max="8985" width="5.7109375" customWidth="1"/>
    <col min="8986" max="8986" width="8" customWidth="1"/>
    <col min="8989" max="8989" width="15.85546875" customWidth="1"/>
    <col min="8991" max="8991" width="14.28515625" customWidth="1"/>
    <col min="9229" max="9229" width="12.28515625" customWidth="1"/>
    <col min="9230" max="9236" width="5.7109375" customWidth="1"/>
    <col min="9237" max="9237" width="7" customWidth="1"/>
    <col min="9238" max="9238" width="5.7109375" customWidth="1"/>
    <col min="9239" max="9239" width="7" customWidth="1"/>
    <col min="9240" max="9241" width="5.7109375" customWidth="1"/>
    <col min="9242" max="9242" width="8" customWidth="1"/>
    <col min="9245" max="9245" width="15.85546875" customWidth="1"/>
    <col min="9247" max="9247" width="14.28515625" customWidth="1"/>
    <col min="9485" max="9485" width="12.28515625" customWidth="1"/>
    <col min="9486" max="9492" width="5.7109375" customWidth="1"/>
    <col min="9493" max="9493" width="7" customWidth="1"/>
    <col min="9494" max="9494" width="5.7109375" customWidth="1"/>
    <col min="9495" max="9495" width="7" customWidth="1"/>
    <col min="9496" max="9497" width="5.7109375" customWidth="1"/>
    <col min="9498" max="9498" width="8" customWidth="1"/>
    <col min="9501" max="9501" width="15.85546875" customWidth="1"/>
    <col min="9503" max="9503" width="14.28515625" customWidth="1"/>
    <col min="9741" max="9741" width="12.28515625" customWidth="1"/>
    <col min="9742" max="9748" width="5.7109375" customWidth="1"/>
    <col min="9749" max="9749" width="7" customWidth="1"/>
    <col min="9750" max="9750" width="5.7109375" customWidth="1"/>
    <col min="9751" max="9751" width="7" customWidth="1"/>
    <col min="9752" max="9753" width="5.7109375" customWidth="1"/>
    <col min="9754" max="9754" width="8" customWidth="1"/>
    <col min="9757" max="9757" width="15.85546875" customWidth="1"/>
    <col min="9759" max="9759" width="14.28515625" customWidth="1"/>
    <col min="9997" max="9997" width="12.28515625" customWidth="1"/>
    <col min="9998" max="10004" width="5.7109375" customWidth="1"/>
    <col min="10005" max="10005" width="7" customWidth="1"/>
    <col min="10006" max="10006" width="5.7109375" customWidth="1"/>
    <col min="10007" max="10007" width="7" customWidth="1"/>
    <col min="10008" max="10009" width="5.7109375" customWidth="1"/>
    <col min="10010" max="10010" width="8" customWidth="1"/>
    <col min="10013" max="10013" width="15.85546875" customWidth="1"/>
    <col min="10015" max="10015" width="14.28515625" customWidth="1"/>
    <col min="10253" max="10253" width="12.28515625" customWidth="1"/>
    <col min="10254" max="10260" width="5.7109375" customWidth="1"/>
    <col min="10261" max="10261" width="7" customWidth="1"/>
    <col min="10262" max="10262" width="5.7109375" customWidth="1"/>
    <col min="10263" max="10263" width="7" customWidth="1"/>
    <col min="10264" max="10265" width="5.7109375" customWidth="1"/>
    <col min="10266" max="10266" width="8" customWidth="1"/>
    <col min="10269" max="10269" width="15.85546875" customWidth="1"/>
    <col min="10271" max="10271" width="14.28515625" customWidth="1"/>
    <col min="10509" max="10509" width="12.28515625" customWidth="1"/>
    <col min="10510" max="10516" width="5.7109375" customWidth="1"/>
    <col min="10517" max="10517" width="7" customWidth="1"/>
    <col min="10518" max="10518" width="5.7109375" customWidth="1"/>
    <col min="10519" max="10519" width="7" customWidth="1"/>
    <col min="10520" max="10521" width="5.7109375" customWidth="1"/>
    <col min="10522" max="10522" width="8" customWidth="1"/>
    <col min="10525" max="10525" width="15.85546875" customWidth="1"/>
    <col min="10527" max="10527" width="14.28515625" customWidth="1"/>
    <col min="10765" max="10765" width="12.28515625" customWidth="1"/>
    <col min="10766" max="10772" width="5.7109375" customWidth="1"/>
    <col min="10773" max="10773" width="7" customWidth="1"/>
    <col min="10774" max="10774" width="5.7109375" customWidth="1"/>
    <col min="10775" max="10775" width="7" customWidth="1"/>
    <col min="10776" max="10777" width="5.7109375" customWidth="1"/>
    <col min="10778" max="10778" width="8" customWidth="1"/>
    <col min="10781" max="10781" width="15.85546875" customWidth="1"/>
    <col min="10783" max="10783" width="14.28515625" customWidth="1"/>
    <col min="11021" max="11021" width="12.28515625" customWidth="1"/>
    <col min="11022" max="11028" width="5.7109375" customWidth="1"/>
    <col min="11029" max="11029" width="7" customWidth="1"/>
    <col min="11030" max="11030" width="5.7109375" customWidth="1"/>
    <col min="11031" max="11031" width="7" customWidth="1"/>
    <col min="11032" max="11033" width="5.7109375" customWidth="1"/>
    <col min="11034" max="11034" width="8" customWidth="1"/>
    <col min="11037" max="11037" width="15.85546875" customWidth="1"/>
    <col min="11039" max="11039" width="14.28515625" customWidth="1"/>
    <col min="11277" max="11277" width="12.28515625" customWidth="1"/>
    <col min="11278" max="11284" width="5.7109375" customWidth="1"/>
    <col min="11285" max="11285" width="7" customWidth="1"/>
    <col min="11286" max="11286" width="5.7109375" customWidth="1"/>
    <col min="11287" max="11287" width="7" customWidth="1"/>
    <col min="11288" max="11289" width="5.7109375" customWidth="1"/>
    <col min="11290" max="11290" width="8" customWidth="1"/>
    <col min="11293" max="11293" width="15.85546875" customWidth="1"/>
    <col min="11295" max="11295" width="14.28515625" customWidth="1"/>
    <col min="11533" max="11533" width="12.28515625" customWidth="1"/>
    <col min="11534" max="11540" width="5.7109375" customWidth="1"/>
    <col min="11541" max="11541" width="7" customWidth="1"/>
    <col min="11542" max="11542" width="5.7109375" customWidth="1"/>
    <col min="11543" max="11543" width="7" customWidth="1"/>
    <col min="11544" max="11545" width="5.7109375" customWidth="1"/>
    <col min="11546" max="11546" width="8" customWidth="1"/>
    <col min="11549" max="11549" width="15.85546875" customWidth="1"/>
    <col min="11551" max="11551" width="14.28515625" customWidth="1"/>
    <col min="11789" max="11789" width="12.28515625" customWidth="1"/>
    <col min="11790" max="11796" width="5.7109375" customWidth="1"/>
    <col min="11797" max="11797" width="7" customWidth="1"/>
    <col min="11798" max="11798" width="5.7109375" customWidth="1"/>
    <col min="11799" max="11799" width="7" customWidth="1"/>
    <col min="11800" max="11801" width="5.7109375" customWidth="1"/>
    <col min="11802" max="11802" width="8" customWidth="1"/>
    <col min="11805" max="11805" width="15.85546875" customWidth="1"/>
    <col min="11807" max="11807" width="14.28515625" customWidth="1"/>
    <col min="12045" max="12045" width="12.28515625" customWidth="1"/>
    <col min="12046" max="12052" width="5.7109375" customWidth="1"/>
    <col min="12053" max="12053" width="7" customWidth="1"/>
    <col min="12054" max="12054" width="5.7109375" customWidth="1"/>
    <col min="12055" max="12055" width="7" customWidth="1"/>
    <col min="12056" max="12057" width="5.7109375" customWidth="1"/>
    <col min="12058" max="12058" width="8" customWidth="1"/>
    <col min="12061" max="12061" width="15.85546875" customWidth="1"/>
    <col min="12063" max="12063" width="14.28515625" customWidth="1"/>
    <col min="12301" max="12301" width="12.28515625" customWidth="1"/>
    <col min="12302" max="12308" width="5.7109375" customWidth="1"/>
    <col min="12309" max="12309" width="7" customWidth="1"/>
    <col min="12310" max="12310" width="5.7109375" customWidth="1"/>
    <col min="12311" max="12311" width="7" customWidth="1"/>
    <col min="12312" max="12313" width="5.7109375" customWidth="1"/>
    <col min="12314" max="12314" width="8" customWidth="1"/>
    <col min="12317" max="12317" width="15.85546875" customWidth="1"/>
    <col min="12319" max="12319" width="14.28515625" customWidth="1"/>
    <col min="12557" max="12557" width="12.28515625" customWidth="1"/>
    <col min="12558" max="12564" width="5.7109375" customWidth="1"/>
    <col min="12565" max="12565" width="7" customWidth="1"/>
    <col min="12566" max="12566" width="5.7109375" customWidth="1"/>
    <col min="12567" max="12567" width="7" customWidth="1"/>
    <col min="12568" max="12569" width="5.7109375" customWidth="1"/>
    <col min="12570" max="12570" width="8" customWidth="1"/>
    <col min="12573" max="12573" width="15.85546875" customWidth="1"/>
    <col min="12575" max="12575" width="14.28515625" customWidth="1"/>
    <col min="12813" max="12813" width="12.28515625" customWidth="1"/>
    <col min="12814" max="12820" width="5.7109375" customWidth="1"/>
    <col min="12821" max="12821" width="7" customWidth="1"/>
    <col min="12822" max="12822" width="5.7109375" customWidth="1"/>
    <col min="12823" max="12823" width="7" customWidth="1"/>
    <col min="12824" max="12825" width="5.7109375" customWidth="1"/>
    <col min="12826" max="12826" width="8" customWidth="1"/>
    <col min="12829" max="12829" width="15.85546875" customWidth="1"/>
    <col min="12831" max="12831" width="14.28515625" customWidth="1"/>
    <col min="13069" max="13069" width="12.28515625" customWidth="1"/>
    <col min="13070" max="13076" width="5.7109375" customWidth="1"/>
    <col min="13077" max="13077" width="7" customWidth="1"/>
    <col min="13078" max="13078" width="5.7109375" customWidth="1"/>
    <col min="13079" max="13079" width="7" customWidth="1"/>
    <col min="13080" max="13081" width="5.7109375" customWidth="1"/>
    <col min="13082" max="13082" width="8" customWidth="1"/>
    <col min="13085" max="13085" width="15.85546875" customWidth="1"/>
    <col min="13087" max="13087" width="14.28515625" customWidth="1"/>
    <col min="13325" max="13325" width="12.28515625" customWidth="1"/>
    <col min="13326" max="13332" width="5.7109375" customWidth="1"/>
    <col min="13333" max="13333" width="7" customWidth="1"/>
    <col min="13334" max="13334" width="5.7109375" customWidth="1"/>
    <col min="13335" max="13335" width="7" customWidth="1"/>
    <col min="13336" max="13337" width="5.7109375" customWidth="1"/>
    <col min="13338" max="13338" width="8" customWidth="1"/>
    <col min="13341" max="13341" width="15.85546875" customWidth="1"/>
    <col min="13343" max="13343" width="14.28515625" customWidth="1"/>
    <col min="13581" max="13581" width="12.28515625" customWidth="1"/>
    <col min="13582" max="13588" width="5.7109375" customWidth="1"/>
    <col min="13589" max="13589" width="7" customWidth="1"/>
    <col min="13590" max="13590" width="5.7109375" customWidth="1"/>
    <col min="13591" max="13591" width="7" customWidth="1"/>
    <col min="13592" max="13593" width="5.7109375" customWidth="1"/>
    <col min="13594" max="13594" width="8" customWidth="1"/>
    <col min="13597" max="13597" width="15.85546875" customWidth="1"/>
    <col min="13599" max="13599" width="14.28515625" customWidth="1"/>
    <col min="13837" max="13837" width="12.28515625" customWidth="1"/>
    <col min="13838" max="13844" width="5.7109375" customWidth="1"/>
    <col min="13845" max="13845" width="7" customWidth="1"/>
    <col min="13846" max="13846" width="5.7109375" customWidth="1"/>
    <col min="13847" max="13847" width="7" customWidth="1"/>
    <col min="13848" max="13849" width="5.7109375" customWidth="1"/>
    <col min="13850" max="13850" width="8" customWidth="1"/>
    <col min="13853" max="13853" width="15.85546875" customWidth="1"/>
    <col min="13855" max="13855" width="14.28515625" customWidth="1"/>
    <col min="14093" max="14093" width="12.28515625" customWidth="1"/>
    <col min="14094" max="14100" width="5.7109375" customWidth="1"/>
    <col min="14101" max="14101" width="7" customWidth="1"/>
    <col min="14102" max="14102" width="5.7109375" customWidth="1"/>
    <col min="14103" max="14103" width="7" customWidth="1"/>
    <col min="14104" max="14105" width="5.7109375" customWidth="1"/>
    <col min="14106" max="14106" width="8" customWidth="1"/>
    <col min="14109" max="14109" width="15.85546875" customWidth="1"/>
    <col min="14111" max="14111" width="14.28515625" customWidth="1"/>
    <col min="14349" max="14349" width="12.28515625" customWidth="1"/>
    <col min="14350" max="14356" width="5.7109375" customWidth="1"/>
    <col min="14357" max="14357" width="7" customWidth="1"/>
    <col min="14358" max="14358" width="5.7109375" customWidth="1"/>
    <col min="14359" max="14359" width="7" customWidth="1"/>
    <col min="14360" max="14361" width="5.7109375" customWidth="1"/>
    <col min="14362" max="14362" width="8" customWidth="1"/>
    <col min="14365" max="14365" width="15.85546875" customWidth="1"/>
    <col min="14367" max="14367" width="14.28515625" customWidth="1"/>
    <col min="14605" max="14605" width="12.28515625" customWidth="1"/>
    <col min="14606" max="14612" width="5.7109375" customWidth="1"/>
    <col min="14613" max="14613" width="7" customWidth="1"/>
    <col min="14614" max="14614" width="5.7109375" customWidth="1"/>
    <col min="14615" max="14615" width="7" customWidth="1"/>
    <col min="14616" max="14617" width="5.7109375" customWidth="1"/>
    <col min="14618" max="14618" width="8" customWidth="1"/>
    <col min="14621" max="14621" width="15.85546875" customWidth="1"/>
    <col min="14623" max="14623" width="14.28515625" customWidth="1"/>
    <col min="14861" max="14861" width="12.28515625" customWidth="1"/>
    <col min="14862" max="14868" width="5.7109375" customWidth="1"/>
    <col min="14869" max="14869" width="7" customWidth="1"/>
    <col min="14870" max="14870" width="5.7109375" customWidth="1"/>
    <col min="14871" max="14871" width="7" customWidth="1"/>
    <col min="14872" max="14873" width="5.7109375" customWidth="1"/>
    <col min="14874" max="14874" width="8" customWidth="1"/>
    <col min="14877" max="14877" width="15.85546875" customWidth="1"/>
    <col min="14879" max="14879" width="14.28515625" customWidth="1"/>
    <col min="15117" max="15117" width="12.28515625" customWidth="1"/>
    <col min="15118" max="15124" width="5.7109375" customWidth="1"/>
    <col min="15125" max="15125" width="7" customWidth="1"/>
    <col min="15126" max="15126" width="5.7109375" customWidth="1"/>
    <col min="15127" max="15127" width="7" customWidth="1"/>
    <col min="15128" max="15129" width="5.7109375" customWidth="1"/>
    <col min="15130" max="15130" width="8" customWidth="1"/>
    <col min="15133" max="15133" width="15.85546875" customWidth="1"/>
    <col min="15135" max="15135" width="14.28515625" customWidth="1"/>
    <col min="15373" max="15373" width="12.28515625" customWidth="1"/>
    <col min="15374" max="15380" width="5.7109375" customWidth="1"/>
    <col min="15381" max="15381" width="7" customWidth="1"/>
    <col min="15382" max="15382" width="5.7109375" customWidth="1"/>
    <col min="15383" max="15383" width="7" customWidth="1"/>
    <col min="15384" max="15385" width="5.7109375" customWidth="1"/>
    <col min="15386" max="15386" width="8" customWidth="1"/>
    <col min="15389" max="15389" width="15.85546875" customWidth="1"/>
    <col min="15391" max="15391" width="14.28515625" customWidth="1"/>
    <col min="15629" max="15629" width="12.28515625" customWidth="1"/>
    <col min="15630" max="15636" width="5.7109375" customWidth="1"/>
    <col min="15637" max="15637" width="7" customWidth="1"/>
    <col min="15638" max="15638" width="5.7109375" customWidth="1"/>
    <col min="15639" max="15639" width="7" customWidth="1"/>
    <col min="15640" max="15641" width="5.7109375" customWidth="1"/>
    <col min="15642" max="15642" width="8" customWidth="1"/>
    <col min="15645" max="15645" width="15.85546875" customWidth="1"/>
    <col min="15647" max="15647" width="14.28515625" customWidth="1"/>
    <col min="15885" max="15885" width="12.28515625" customWidth="1"/>
    <col min="15886" max="15892" width="5.7109375" customWidth="1"/>
    <col min="15893" max="15893" width="7" customWidth="1"/>
    <col min="15894" max="15894" width="5.7109375" customWidth="1"/>
    <col min="15895" max="15895" width="7" customWidth="1"/>
    <col min="15896" max="15897" width="5.7109375" customWidth="1"/>
    <col min="15898" max="15898" width="8" customWidth="1"/>
    <col min="15901" max="15901" width="15.85546875" customWidth="1"/>
    <col min="15903" max="15903" width="14.28515625" customWidth="1"/>
    <col min="16141" max="16141" width="12.28515625" customWidth="1"/>
    <col min="16142" max="16148" width="5.7109375" customWidth="1"/>
    <col min="16149" max="16149" width="7" customWidth="1"/>
    <col min="16150" max="16150" width="5.7109375" customWidth="1"/>
    <col min="16151" max="16151" width="7" customWidth="1"/>
    <col min="16152" max="16153" width="5.7109375" customWidth="1"/>
    <col min="16154" max="16154" width="8" customWidth="1"/>
    <col min="16157" max="16157" width="15.85546875" customWidth="1"/>
    <col min="16159" max="16159" width="14.28515625" customWidth="1"/>
  </cols>
  <sheetData>
    <row r="1" spans="1:32">
      <c r="A1" s="114" t="s">
        <v>91</v>
      </c>
    </row>
    <row r="2" spans="1:32">
      <c r="A2" s="114"/>
    </row>
    <row r="4" spans="1:32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</row>
    <row r="5" spans="1:32" ht="15.75">
      <c r="A5" s="105" t="s">
        <v>93</v>
      </c>
      <c r="B5" s="105">
        <v>2015</v>
      </c>
      <c r="C5" s="105"/>
      <c r="D5" s="116"/>
      <c r="E5" s="225"/>
      <c r="F5" s="116"/>
      <c r="G5" s="225"/>
      <c r="H5" s="116"/>
      <c r="I5" s="225"/>
      <c r="J5" s="116"/>
      <c r="K5" s="225"/>
      <c r="L5" s="116"/>
      <c r="M5" s="225"/>
      <c r="N5" s="253" t="s">
        <v>216</v>
      </c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1"/>
      <c r="AB5" s="1"/>
      <c r="AC5" s="1"/>
      <c r="AD5" s="1"/>
    </row>
    <row r="6" spans="1:32">
      <c r="A6" s="236" t="s">
        <v>361</v>
      </c>
      <c r="B6" s="235" t="s">
        <v>363</v>
      </c>
      <c r="C6" s="235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4"/>
      <c r="AA6" s="14"/>
      <c r="AB6" s="14"/>
      <c r="AC6" s="14"/>
      <c r="AD6" s="14"/>
    </row>
    <row r="7" spans="1:32" ht="45">
      <c r="A7" s="222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222" t="s">
        <v>5</v>
      </c>
      <c r="AA7" s="10" t="s">
        <v>6</v>
      </c>
      <c r="AB7" s="10" t="s">
        <v>7</v>
      </c>
      <c r="AC7" s="223" t="s">
        <v>217</v>
      </c>
      <c r="AD7" s="224"/>
    </row>
    <row r="8" spans="1:32">
      <c r="A8" s="118" t="s">
        <v>9</v>
      </c>
      <c r="B8" s="119">
        <v>81</v>
      </c>
      <c r="C8" s="119"/>
      <c r="D8" s="119">
        <v>73</v>
      </c>
      <c r="E8" s="119"/>
      <c r="F8" s="119">
        <v>93</v>
      </c>
      <c r="G8" s="119"/>
      <c r="H8" s="119">
        <v>111</v>
      </c>
      <c r="I8" s="119"/>
      <c r="J8" s="119">
        <v>105</v>
      </c>
      <c r="K8" s="119"/>
      <c r="L8" s="120">
        <v>87</v>
      </c>
      <c r="M8" s="120"/>
      <c r="N8" s="119">
        <v>114</v>
      </c>
      <c r="O8" s="119"/>
      <c r="P8" s="119">
        <v>319</v>
      </c>
      <c r="Q8" s="119"/>
      <c r="R8" s="119">
        <v>215</v>
      </c>
      <c r="S8" s="119"/>
      <c r="T8" s="119">
        <v>166</v>
      </c>
      <c r="U8" s="119"/>
      <c r="V8" s="119">
        <v>67</v>
      </c>
      <c r="W8" s="119"/>
      <c r="X8" s="119">
        <v>108</v>
      </c>
      <c r="Y8" s="119"/>
      <c r="Z8" s="121">
        <f>SUM(B8:X8)</f>
        <v>1539</v>
      </c>
      <c r="AA8" s="122" t="e">
        <f>Z8/#REF!*100</f>
        <v>#REF!</v>
      </c>
      <c r="AB8" s="122" t="e">
        <f>Z8/#REF!*100</f>
        <v>#REF!</v>
      </c>
      <c r="AC8" s="123" t="s">
        <v>218</v>
      </c>
      <c r="AD8" s="124"/>
      <c r="AE8" s="125"/>
      <c r="AF8" s="126"/>
    </row>
    <row r="9" spans="1:32">
      <c r="A9" s="118" t="s">
        <v>219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20"/>
      <c r="M9" s="120"/>
      <c r="N9" s="119"/>
      <c r="O9" s="119"/>
      <c r="P9" s="119"/>
      <c r="Q9" s="119"/>
      <c r="R9" s="119"/>
      <c r="S9" s="119"/>
      <c r="T9" s="119">
        <v>4</v>
      </c>
      <c r="U9" s="119"/>
      <c r="V9" s="119"/>
      <c r="W9" s="119"/>
      <c r="X9" s="119">
        <v>2</v>
      </c>
      <c r="Y9" s="119"/>
      <c r="Z9" s="121">
        <f>SUM(B9:X9)</f>
        <v>6</v>
      </c>
      <c r="AA9" s="122" t="e">
        <f>Z9/#REF!*100</f>
        <v>#REF!</v>
      </c>
      <c r="AB9" s="122" t="e">
        <f>Z9/#REF!*100</f>
        <v>#REF!</v>
      </c>
      <c r="AC9" s="127"/>
      <c r="AD9" s="124"/>
      <c r="AE9" s="128"/>
      <c r="AF9" s="126"/>
    </row>
    <row r="10" spans="1:32">
      <c r="A10" s="118" t="s">
        <v>10</v>
      </c>
      <c r="B10" s="119">
        <v>4</v>
      </c>
      <c r="C10" s="119"/>
      <c r="D10" s="119">
        <v>70</v>
      </c>
      <c r="E10" s="119"/>
      <c r="F10" s="119">
        <v>45</v>
      </c>
      <c r="G10" s="119"/>
      <c r="H10" s="119">
        <v>53</v>
      </c>
      <c r="I10" s="119"/>
      <c r="J10" s="119">
        <v>27</v>
      </c>
      <c r="K10" s="119"/>
      <c r="L10" s="120">
        <v>6</v>
      </c>
      <c r="M10" s="120"/>
      <c r="N10" s="119">
        <v>19</v>
      </c>
      <c r="O10" s="119"/>
      <c r="P10" s="119">
        <v>23</v>
      </c>
      <c r="Q10" s="119"/>
      <c r="R10" s="119">
        <v>31</v>
      </c>
      <c r="S10" s="119"/>
      <c r="T10" s="119">
        <v>66</v>
      </c>
      <c r="U10" s="119"/>
      <c r="V10" s="119">
        <v>83</v>
      </c>
      <c r="W10" s="119"/>
      <c r="X10" s="119">
        <v>15</v>
      </c>
      <c r="Y10" s="119"/>
      <c r="Z10" s="121">
        <f t="shared" ref="Z10:Z38" si="0">SUM(B10:X10)</f>
        <v>442</v>
      </c>
      <c r="AA10" s="122" t="e">
        <f>Z10/#REF!*100</f>
        <v>#REF!</v>
      </c>
      <c r="AB10" s="122" t="e">
        <f>Z10/#REF!*100</f>
        <v>#REF!</v>
      </c>
      <c r="AC10" s="123" t="s">
        <v>218</v>
      </c>
      <c r="AD10" s="129"/>
      <c r="AE10" s="128"/>
      <c r="AF10" s="126"/>
    </row>
    <row r="11" spans="1:32">
      <c r="A11" s="118" t="s">
        <v>11</v>
      </c>
      <c r="B11" s="119">
        <v>9</v>
      </c>
      <c r="C11" s="119"/>
      <c r="D11" s="119">
        <v>3</v>
      </c>
      <c r="E11" s="119"/>
      <c r="F11" s="119">
        <v>5</v>
      </c>
      <c r="G11" s="119"/>
      <c r="H11" s="119">
        <v>7</v>
      </c>
      <c r="I11" s="119"/>
      <c r="J11" s="119">
        <v>26</v>
      </c>
      <c r="K11" s="119"/>
      <c r="L11" s="120">
        <v>6</v>
      </c>
      <c r="M11" s="120"/>
      <c r="N11" s="119">
        <v>27</v>
      </c>
      <c r="O11" s="119"/>
      <c r="P11" s="119">
        <v>11</v>
      </c>
      <c r="Q11" s="119"/>
      <c r="R11" s="119">
        <v>39</v>
      </c>
      <c r="S11" s="119"/>
      <c r="T11" s="119">
        <v>60</v>
      </c>
      <c r="U11" s="119"/>
      <c r="V11" s="119">
        <v>28</v>
      </c>
      <c r="W11" s="119"/>
      <c r="X11" s="119">
        <v>5</v>
      </c>
      <c r="Y11" s="119"/>
      <c r="Z11" s="121">
        <f t="shared" si="0"/>
        <v>226</v>
      </c>
      <c r="AA11" s="122" t="e">
        <f>Z11/#REF!*100</f>
        <v>#REF!</v>
      </c>
      <c r="AB11" s="122" t="e">
        <f>Z11/#REF!*100</f>
        <v>#REF!</v>
      </c>
      <c r="AC11" s="130" t="s">
        <v>220</v>
      </c>
      <c r="AD11" s="131"/>
      <c r="AE11" s="132"/>
      <c r="AF11" s="126"/>
    </row>
    <row r="12" spans="1:32">
      <c r="A12" s="118" t="s">
        <v>12</v>
      </c>
      <c r="B12" s="119">
        <v>13</v>
      </c>
      <c r="C12" s="119"/>
      <c r="D12" s="119">
        <v>19</v>
      </c>
      <c r="E12" s="119"/>
      <c r="F12" s="119">
        <v>48</v>
      </c>
      <c r="G12" s="119"/>
      <c r="H12" s="119">
        <v>33</v>
      </c>
      <c r="I12" s="119"/>
      <c r="J12" s="119">
        <v>26</v>
      </c>
      <c r="K12" s="119"/>
      <c r="L12" s="120">
        <v>33</v>
      </c>
      <c r="M12" s="120"/>
      <c r="N12" s="119">
        <v>98</v>
      </c>
      <c r="O12" s="119"/>
      <c r="P12" s="119">
        <v>114</v>
      </c>
      <c r="Q12" s="119"/>
      <c r="R12" s="119">
        <v>107</v>
      </c>
      <c r="S12" s="119"/>
      <c r="T12" s="119">
        <v>102</v>
      </c>
      <c r="U12" s="119"/>
      <c r="V12" s="119">
        <v>105</v>
      </c>
      <c r="W12" s="119"/>
      <c r="X12" s="119">
        <v>39</v>
      </c>
      <c r="Y12" s="119"/>
      <c r="Z12" s="121">
        <f t="shared" si="0"/>
        <v>737</v>
      </c>
      <c r="AA12" s="122" t="e">
        <f>Z12/#REF!*100</f>
        <v>#REF!</v>
      </c>
      <c r="AB12" s="122" t="e">
        <f>Z12/#REF!*100</f>
        <v>#REF!</v>
      </c>
      <c r="AC12" s="123" t="s">
        <v>218</v>
      </c>
      <c r="AD12" s="131"/>
      <c r="AE12" s="132"/>
      <c r="AF12" s="126"/>
    </row>
    <row r="13" spans="1:32">
      <c r="A13" s="118" t="s">
        <v>15</v>
      </c>
      <c r="B13" s="133"/>
      <c r="C13" s="133"/>
      <c r="D13" s="133"/>
      <c r="E13" s="133"/>
      <c r="F13" s="133"/>
      <c r="G13" s="133"/>
      <c r="H13" s="133"/>
      <c r="I13" s="133"/>
      <c r="J13" s="119">
        <v>6</v>
      </c>
      <c r="K13" s="119"/>
      <c r="L13" s="120">
        <v>2</v>
      </c>
      <c r="M13" s="120"/>
      <c r="N13" s="133"/>
      <c r="O13" s="133"/>
      <c r="P13" s="133">
        <v>7</v>
      </c>
      <c r="Q13" s="133"/>
      <c r="R13" s="119">
        <v>2</v>
      </c>
      <c r="S13" s="119"/>
      <c r="T13" s="119">
        <v>2</v>
      </c>
      <c r="U13" s="119"/>
      <c r="V13" s="119">
        <v>7</v>
      </c>
      <c r="W13" s="119"/>
      <c r="X13" s="133">
        <v>7</v>
      </c>
      <c r="Y13" s="133"/>
      <c r="Z13" s="121">
        <f t="shared" si="0"/>
        <v>33</v>
      </c>
      <c r="AA13" s="122" t="e">
        <f>Z13/#REF!*100</f>
        <v>#REF!</v>
      </c>
      <c r="AB13" s="122" t="e">
        <f>Z13/#REF!*100</f>
        <v>#REF!</v>
      </c>
      <c r="AC13" s="127"/>
      <c r="AD13" s="134"/>
      <c r="AE13" s="132"/>
      <c r="AF13" s="126"/>
    </row>
    <row r="14" spans="1:32">
      <c r="A14" s="118" t="s">
        <v>16</v>
      </c>
      <c r="B14" s="133"/>
      <c r="C14" s="133"/>
      <c r="D14" s="133"/>
      <c r="E14" s="133"/>
      <c r="F14" s="133"/>
      <c r="G14" s="133"/>
      <c r="H14" s="133">
        <v>2</v>
      </c>
      <c r="I14" s="133"/>
      <c r="J14" s="119"/>
      <c r="K14" s="119"/>
      <c r="L14" s="120"/>
      <c r="M14" s="120"/>
      <c r="N14" s="133">
        <v>7</v>
      </c>
      <c r="O14" s="133"/>
      <c r="P14" s="133"/>
      <c r="Q14" s="133"/>
      <c r="R14" s="119"/>
      <c r="S14" s="119"/>
      <c r="T14" s="119"/>
      <c r="U14" s="119"/>
      <c r="V14" s="119"/>
      <c r="W14" s="119"/>
      <c r="X14" s="133">
        <v>2</v>
      </c>
      <c r="Y14" s="133"/>
      <c r="Z14" s="121">
        <f t="shared" si="0"/>
        <v>11</v>
      </c>
      <c r="AA14" s="122" t="e">
        <f>Z14/#REF!*100</f>
        <v>#REF!</v>
      </c>
      <c r="AB14" s="122" t="e">
        <f>Z14/#REF!*100</f>
        <v>#REF!</v>
      </c>
      <c r="AC14" s="127"/>
      <c r="AD14" s="129"/>
      <c r="AE14" s="132"/>
      <c r="AF14" s="126"/>
    </row>
    <row r="15" spans="1:32">
      <c r="A15" s="118" t="s">
        <v>17</v>
      </c>
      <c r="B15" s="133">
        <v>3</v>
      </c>
      <c r="C15" s="133"/>
      <c r="D15" s="133"/>
      <c r="E15" s="133"/>
      <c r="F15" s="133"/>
      <c r="G15" s="133"/>
      <c r="H15" s="133">
        <v>4</v>
      </c>
      <c r="I15" s="133"/>
      <c r="J15" s="133">
        <v>3</v>
      </c>
      <c r="K15" s="133"/>
      <c r="L15" s="120">
        <v>2</v>
      </c>
      <c r="M15" s="120"/>
      <c r="N15" s="133">
        <v>4</v>
      </c>
      <c r="O15" s="133"/>
      <c r="P15" s="133">
        <v>8</v>
      </c>
      <c r="Q15" s="133"/>
      <c r="R15" s="133">
        <v>18</v>
      </c>
      <c r="S15" s="133"/>
      <c r="T15" s="133">
        <v>13</v>
      </c>
      <c r="U15" s="133"/>
      <c r="V15" s="133">
        <v>4</v>
      </c>
      <c r="W15" s="133"/>
      <c r="X15" s="133">
        <v>2</v>
      </c>
      <c r="Y15" s="133"/>
      <c r="Z15" s="121">
        <f t="shared" si="0"/>
        <v>61</v>
      </c>
      <c r="AA15" s="122" t="e">
        <f>Z15/#REF!*100</f>
        <v>#REF!</v>
      </c>
      <c r="AB15" s="122" t="e">
        <f>Z15/#REF!*100</f>
        <v>#REF!</v>
      </c>
      <c r="AC15" s="127"/>
      <c r="AD15" s="131"/>
      <c r="AE15" s="132"/>
      <c r="AF15" s="126"/>
    </row>
    <row r="16" spans="1:32">
      <c r="A16" s="118" t="s">
        <v>221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20"/>
      <c r="M16" s="120"/>
      <c r="N16" s="133">
        <v>2</v>
      </c>
      <c r="O16" s="133"/>
      <c r="P16" s="133"/>
      <c r="Q16" s="133"/>
      <c r="R16" s="133">
        <v>1</v>
      </c>
      <c r="S16" s="133"/>
      <c r="T16" s="133">
        <v>3</v>
      </c>
      <c r="U16" s="133"/>
      <c r="V16" s="133"/>
      <c r="W16" s="133"/>
      <c r="X16" s="133"/>
      <c r="Y16" s="133"/>
      <c r="Z16" s="121">
        <f>SUM(B16:X16)</f>
        <v>6</v>
      </c>
      <c r="AA16" s="122" t="e">
        <f>Z16/#REF!*100</f>
        <v>#REF!</v>
      </c>
      <c r="AB16" s="122" t="e">
        <f>Z16/#REF!*100</f>
        <v>#REF!</v>
      </c>
      <c r="AC16" s="127"/>
      <c r="AD16" s="131"/>
      <c r="AE16" s="132"/>
      <c r="AF16" s="126"/>
    </row>
    <row r="17" spans="1:32">
      <c r="A17" s="118" t="s">
        <v>20</v>
      </c>
      <c r="B17" s="133">
        <v>4</v>
      </c>
      <c r="C17" s="133"/>
      <c r="D17" s="133">
        <v>3</v>
      </c>
      <c r="E17" s="133"/>
      <c r="F17" s="133"/>
      <c r="G17" s="133"/>
      <c r="H17" s="133">
        <v>9</v>
      </c>
      <c r="I17" s="133"/>
      <c r="J17" s="133">
        <v>1</v>
      </c>
      <c r="K17" s="133"/>
      <c r="L17" s="120">
        <v>7</v>
      </c>
      <c r="M17" s="120"/>
      <c r="N17" s="133">
        <v>3</v>
      </c>
      <c r="O17" s="133"/>
      <c r="P17" s="133"/>
      <c r="Q17" s="133"/>
      <c r="R17" s="133">
        <v>3</v>
      </c>
      <c r="S17" s="133"/>
      <c r="T17" s="133">
        <v>15</v>
      </c>
      <c r="U17" s="133"/>
      <c r="V17" s="133">
        <v>3</v>
      </c>
      <c r="W17" s="133"/>
      <c r="X17" s="133"/>
      <c r="Y17" s="133"/>
      <c r="Z17" s="121">
        <f t="shared" si="0"/>
        <v>48</v>
      </c>
      <c r="AA17" s="122" t="e">
        <f>Z17/#REF!*100</f>
        <v>#REF!</v>
      </c>
      <c r="AB17" s="122" t="e">
        <f>Z17/#REF!*100</f>
        <v>#REF!</v>
      </c>
      <c r="AC17" s="127"/>
      <c r="AD17" s="134"/>
      <c r="AE17" s="132"/>
      <c r="AF17" s="126"/>
    </row>
    <row r="18" spans="1:32">
      <c r="A18" s="118" t="s">
        <v>22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20"/>
      <c r="M18" s="120"/>
      <c r="N18" s="133"/>
      <c r="O18" s="133"/>
      <c r="P18" s="133">
        <v>15</v>
      </c>
      <c r="Q18" s="133"/>
      <c r="R18" s="133">
        <v>3</v>
      </c>
      <c r="S18" s="133"/>
      <c r="T18" s="133"/>
      <c r="U18" s="133"/>
      <c r="V18" s="133"/>
      <c r="W18" s="133"/>
      <c r="X18" s="133"/>
      <c r="Y18" s="133"/>
      <c r="Z18" s="121">
        <f t="shared" si="0"/>
        <v>18</v>
      </c>
      <c r="AA18" s="122" t="e">
        <f>Z18/#REF!*100</f>
        <v>#REF!</v>
      </c>
      <c r="AB18" s="122" t="e">
        <f>Z18/#REF!*100</f>
        <v>#REF!</v>
      </c>
      <c r="AC18" s="127"/>
      <c r="AD18" s="134"/>
      <c r="AE18" s="132"/>
      <c r="AF18" s="126"/>
    </row>
    <row r="19" spans="1:32">
      <c r="A19" s="118" t="s">
        <v>30</v>
      </c>
      <c r="B19" s="133"/>
      <c r="C19" s="133"/>
      <c r="D19" s="133"/>
      <c r="E19" s="133"/>
      <c r="F19" s="133"/>
      <c r="G19" s="133"/>
      <c r="H19" s="133">
        <v>7</v>
      </c>
      <c r="I19" s="133"/>
      <c r="J19" s="133"/>
      <c r="K19" s="133"/>
      <c r="L19" s="120"/>
      <c r="M19" s="120"/>
      <c r="N19" s="133"/>
      <c r="O19" s="133"/>
      <c r="P19" s="133"/>
      <c r="Q19" s="133"/>
      <c r="R19" s="133"/>
      <c r="S19" s="133"/>
      <c r="T19" s="133">
        <v>5</v>
      </c>
      <c r="U19" s="133"/>
      <c r="V19" s="133"/>
      <c r="W19" s="133"/>
      <c r="X19" s="133"/>
      <c r="Y19" s="133"/>
      <c r="Z19" s="121">
        <f t="shared" si="0"/>
        <v>12</v>
      </c>
      <c r="AA19" s="122" t="e">
        <f>Z19/#REF!*100</f>
        <v>#REF!</v>
      </c>
      <c r="AB19" s="122" t="e">
        <f>Z19/#REF!*100</f>
        <v>#REF!</v>
      </c>
      <c r="AC19" s="135"/>
      <c r="AD19" s="134"/>
      <c r="AE19" s="132"/>
      <c r="AF19" s="126"/>
    </row>
    <row r="20" spans="1:32">
      <c r="A20" s="118" t="s">
        <v>32</v>
      </c>
      <c r="B20" s="119">
        <v>22</v>
      </c>
      <c r="C20" s="119"/>
      <c r="D20" s="133">
        <v>2</v>
      </c>
      <c r="E20" s="133"/>
      <c r="F20" s="119">
        <v>43</v>
      </c>
      <c r="G20" s="119"/>
      <c r="H20" s="119"/>
      <c r="I20" s="119"/>
      <c r="J20" s="119">
        <v>4</v>
      </c>
      <c r="K20" s="119"/>
      <c r="L20" s="120">
        <v>46</v>
      </c>
      <c r="M20" s="120"/>
      <c r="N20" s="119">
        <v>5</v>
      </c>
      <c r="O20" s="119"/>
      <c r="P20" s="119">
        <v>59</v>
      </c>
      <c r="Q20" s="119"/>
      <c r="R20" s="119">
        <v>35</v>
      </c>
      <c r="S20" s="119"/>
      <c r="T20" s="119">
        <v>25</v>
      </c>
      <c r="U20" s="119"/>
      <c r="V20" s="119">
        <v>15</v>
      </c>
      <c r="W20" s="119"/>
      <c r="X20" s="119">
        <v>1</v>
      </c>
      <c r="Y20" s="119"/>
      <c r="Z20" s="121">
        <f t="shared" si="0"/>
        <v>257</v>
      </c>
      <c r="AA20" s="122" t="e">
        <f>Z20/#REF!*100</f>
        <v>#REF!</v>
      </c>
      <c r="AB20" s="122" t="e">
        <f>Z20/#REF!*100</f>
        <v>#REF!</v>
      </c>
      <c r="AC20" s="130" t="s">
        <v>220</v>
      </c>
      <c r="AD20" s="134"/>
      <c r="AE20" s="132"/>
      <c r="AF20" s="126"/>
    </row>
    <row r="21" spans="1:32">
      <c r="A21" s="118" t="s">
        <v>35</v>
      </c>
      <c r="B21" s="136">
        <v>124</v>
      </c>
      <c r="C21" s="136"/>
      <c r="D21" s="133">
        <v>50</v>
      </c>
      <c r="E21" s="133"/>
      <c r="F21" s="119">
        <v>170</v>
      </c>
      <c r="G21" s="119"/>
      <c r="H21" s="119">
        <v>350</v>
      </c>
      <c r="I21" s="119"/>
      <c r="J21" s="119">
        <v>282</v>
      </c>
      <c r="K21" s="119"/>
      <c r="L21" s="120">
        <v>147</v>
      </c>
      <c r="M21" s="120"/>
      <c r="N21" s="119">
        <v>361</v>
      </c>
      <c r="O21" s="119"/>
      <c r="P21" s="119">
        <v>490</v>
      </c>
      <c r="Q21" s="119"/>
      <c r="R21" s="119">
        <v>372</v>
      </c>
      <c r="S21" s="119"/>
      <c r="T21" s="119">
        <v>549</v>
      </c>
      <c r="U21" s="119"/>
      <c r="V21" s="119">
        <v>356</v>
      </c>
      <c r="W21" s="119"/>
      <c r="X21" s="119">
        <v>203</v>
      </c>
      <c r="Y21" s="119"/>
      <c r="Z21" s="121">
        <f t="shared" si="0"/>
        <v>3454</v>
      </c>
      <c r="AA21" s="122" t="e">
        <f>Z21/#REF!*100</f>
        <v>#REF!</v>
      </c>
      <c r="AB21" s="122" t="e">
        <f>Z21/#REF!*100</f>
        <v>#REF!</v>
      </c>
      <c r="AC21" s="137" t="s">
        <v>222</v>
      </c>
      <c r="AD21" s="134"/>
      <c r="AE21" s="132"/>
      <c r="AF21" s="126"/>
    </row>
    <row r="22" spans="1:32">
      <c r="A22" s="118" t="s">
        <v>39</v>
      </c>
      <c r="B22" s="133"/>
      <c r="C22" s="133"/>
      <c r="D22" s="133"/>
      <c r="E22" s="133"/>
      <c r="F22" s="133"/>
      <c r="G22" s="133"/>
      <c r="H22" s="133">
        <v>4</v>
      </c>
      <c r="I22" s="133"/>
      <c r="J22" s="119">
        <v>13</v>
      </c>
      <c r="K22" s="119"/>
      <c r="L22" s="120">
        <v>12</v>
      </c>
      <c r="M22" s="120"/>
      <c r="N22" s="133">
        <v>5</v>
      </c>
      <c r="O22" s="133"/>
      <c r="P22" s="133">
        <v>21</v>
      </c>
      <c r="Q22" s="133"/>
      <c r="R22" s="119">
        <v>40</v>
      </c>
      <c r="S22" s="119"/>
      <c r="T22" s="133">
        <v>27</v>
      </c>
      <c r="U22" s="133"/>
      <c r="V22" s="133">
        <v>11</v>
      </c>
      <c r="W22" s="133"/>
      <c r="X22" s="133">
        <v>2</v>
      </c>
      <c r="Y22" s="133"/>
      <c r="Z22" s="121">
        <f t="shared" si="0"/>
        <v>135</v>
      </c>
      <c r="AA22" s="122" t="e">
        <f>Z22/#REF!*100</f>
        <v>#REF!</v>
      </c>
      <c r="AB22" s="122" t="e">
        <f>Z22/#REF!*100</f>
        <v>#REF!</v>
      </c>
      <c r="AC22" s="130" t="s">
        <v>220</v>
      </c>
      <c r="AD22" s="134"/>
      <c r="AE22" s="132"/>
      <c r="AF22" s="126"/>
    </row>
    <row r="23" spans="1:32">
      <c r="A23" s="118" t="s">
        <v>40</v>
      </c>
      <c r="B23" s="133"/>
      <c r="C23" s="133"/>
      <c r="D23" s="133"/>
      <c r="E23" s="133"/>
      <c r="F23" s="133">
        <v>4</v>
      </c>
      <c r="G23" s="133"/>
      <c r="H23" s="133">
        <v>2</v>
      </c>
      <c r="I23" s="133"/>
      <c r="J23" s="119"/>
      <c r="K23" s="119"/>
      <c r="L23" s="120"/>
      <c r="M23" s="120"/>
      <c r="N23" s="133"/>
      <c r="O23" s="133"/>
      <c r="P23" s="133">
        <v>4</v>
      </c>
      <c r="Q23" s="133"/>
      <c r="R23" s="119"/>
      <c r="S23" s="119"/>
      <c r="T23" s="133"/>
      <c r="U23" s="133"/>
      <c r="V23" s="133"/>
      <c r="W23" s="133"/>
      <c r="X23" s="133"/>
      <c r="Y23" s="133"/>
      <c r="Z23" s="121">
        <f t="shared" si="0"/>
        <v>10</v>
      </c>
      <c r="AA23" s="122" t="e">
        <f>Z23/#REF!*100</f>
        <v>#REF!</v>
      </c>
      <c r="AB23" s="122" t="e">
        <f>Z23/#REF!*100</f>
        <v>#REF!</v>
      </c>
      <c r="AC23" s="127"/>
      <c r="AD23" s="134"/>
      <c r="AE23" s="132"/>
      <c r="AF23" s="126"/>
    </row>
    <row r="24" spans="1:32">
      <c r="A24" s="118" t="s">
        <v>41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20"/>
      <c r="M24" s="120"/>
      <c r="N24" s="133">
        <v>10</v>
      </c>
      <c r="O24" s="133"/>
      <c r="P24" s="133"/>
      <c r="Q24" s="133"/>
      <c r="R24" s="133">
        <v>4</v>
      </c>
      <c r="S24" s="133"/>
      <c r="T24" s="133">
        <v>2</v>
      </c>
      <c r="U24" s="133"/>
      <c r="V24" s="133"/>
      <c r="W24" s="133"/>
      <c r="X24" s="133"/>
      <c r="Y24" s="133"/>
      <c r="Z24" s="121">
        <f t="shared" si="0"/>
        <v>16</v>
      </c>
      <c r="AA24" s="122" t="e">
        <f>Z24/#REF!*100</f>
        <v>#REF!</v>
      </c>
      <c r="AB24" s="122" t="e">
        <f>Z24/#REF!*100</f>
        <v>#REF!</v>
      </c>
      <c r="AC24" s="135"/>
      <c r="AD24" s="138"/>
      <c r="AE24" s="132"/>
      <c r="AF24" s="126"/>
    </row>
    <row r="25" spans="1:32">
      <c r="A25" s="118" t="s">
        <v>43</v>
      </c>
      <c r="B25" s="133"/>
      <c r="C25" s="133"/>
      <c r="D25" s="133"/>
      <c r="E25" s="133"/>
      <c r="F25" s="133"/>
      <c r="G25" s="133"/>
      <c r="H25" s="133"/>
      <c r="I25" s="133"/>
      <c r="J25" s="133">
        <v>2</v>
      </c>
      <c r="K25" s="133"/>
      <c r="L25" s="120"/>
      <c r="M25" s="120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21">
        <f t="shared" si="0"/>
        <v>2</v>
      </c>
      <c r="AA25" s="122" t="e">
        <f>Z25/#REF!*100</f>
        <v>#REF!</v>
      </c>
      <c r="AB25" s="122" t="e">
        <f>Z25/#REF!*100</f>
        <v>#REF!</v>
      </c>
      <c r="AC25" s="135"/>
      <c r="AD25" s="138"/>
      <c r="AE25" s="132"/>
      <c r="AF25" s="126"/>
    </row>
    <row r="26" spans="1:32">
      <c r="A26" s="118" t="s">
        <v>45</v>
      </c>
      <c r="B26" s="133"/>
      <c r="C26" s="133"/>
      <c r="D26" s="133"/>
      <c r="E26" s="133"/>
      <c r="F26" s="133"/>
      <c r="G26" s="133"/>
      <c r="H26" s="133">
        <v>5</v>
      </c>
      <c r="I26" s="133"/>
      <c r="J26" s="133"/>
      <c r="K26" s="133"/>
      <c r="L26" s="120"/>
      <c r="M26" s="120"/>
      <c r="N26" s="133"/>
      <c r="O26" s="133"/>
      <c r="P26" s="133">
        <v>5</v>
      </c>
      <c r="Q26" s="133"/>
      <c r="R26" s="133">
        <v>20</v>
      </c>
      <c r="S26" s="133"/>
      <c r="T26" s="133">
        <v>2</v>
      </c>
      <c r="U26" s="133"/>
      <c r="V26" s="133"/>
      <c r="W26" s="133"/>
      <c r="X26" s="133"/>
      <c r="Y26" s="133"/>
      <c r="Z26" s="121">
        <f t="shared" si="0"/>
        <v>32</v>
      </c>
      <c r="AA26" s="122" t="e">
        <f>Z26/#REF!*100</f>
        <v>#REF!</v>
      </c>
      <c r="AB26" s="122" t="e">
        <f>Z26/#REF!*100</f>
        <v>#REF!</v>
      </c>
      <c r="AC26" s="127"/>
      <c r="AD26" s="138"/>
      <c r="AE26" s="132"/>
      <c r="AF26" s="126"/>
    </row>
    <row r="27" spans="1:32">
      <c r="A27" s="118" t="s">
        <v>46</v>
      </c>
      <c r="B27" s="133">
        <v>16</v>
      </c>
      <c r="C27" s="133"/>
      <c r="D27" s="133">
        <v>9</v>
      </c>
      <c r="E27" s="133"/>
      <c r="F27" s="133">
        <v>8</v>
      </c>
      <c r="G27" s="133"/>
      <c r="H27" s="133">
        <v>62</v>
      </c>
      <c r="I27" s="133"/>
      <c r="J27" s="119">
        <v>62</v>
      </c>
      <c r="K27" s="119"/>
      <c r="L27" s="120">
        <v>78</v>
      </c>
      <c r="M27" s="120"/>
      <c r="N27" s="133">
        <v>181</v>
      </c>
      <c r="O27" s="133"/>
      <c r="P27" s="133">
        <v>311</v>
      </c>
      <c r="Q27" s="133"/>
      <c r="R27" s="133">
        <v>187</v>
      </c>
      <c r="S27" s="133"/>
      <c r="T27" s="133">
        <v>131</v>
      </c>
      <c r="U27" s="133"/>
      <c r="V27" s="133">
        <v>115</v>
      </c>
      <c r="W27" s="133"/>
      <c r="X27" s="133">
        <v>31</v>
      </c>
      <c r="Y27" s="133"/>
      <c r="Z27" s="121">
        <f t="shared" si="0"/>
        <v>1191</v>
      </c>
      <c r="AA27" s="122" t="e">
        <f>Z27/#REF!*100</f>
        <v>#REF!</v>
      </c>
      <c r="AB27" s="122" t="e">
        <f>Z27/#REF!*100</f>
        <v>#REF!</v>
      </c>
      <c r="AC27" s="137" t="s">
        <v>222</v>
      </c>
      <c r="AD27" s="138"/>
      <c r="AE27" s="132"/>
      <c r="AF27" s="126"/>
    </row>
    <row r="28" spans="1:32">
      <c r="A28" s="118" t="s">
        <v>48</v>
      </c>
      <c r="B28" s="133"/>
      <c r="C28" s="133"/>
      <c r="D28" s="133"/>
      <c r="E28" s="133"/>
      <c r="F28" s="133">
        <v>5</v>
      </c>
      <c r="G28" s="133"/>
      <c r="H28" s="133">
        <v>9</v>
      </c>
      <c r="I28" s="133"/>
      <c r="J28" s="133">
        <v>1</v>
      </c>
      <c r="K28" s="133"/>
      <c r="L28" s="120"/>
      <c r="M28" s="120"/>
      <c r="N28" s="133">
        <v>5</v>
      </c>
      <c r="O28" s="133"/>
      <c r="P28" s="133">
        <v>15</v>
      </c>
      <c r="Q28" s="133"/>
      <c r="R28" s="133">
        <v>22</v>
      </c>
      <c r="S28" s="133"/>
      <c r="T28" s="133">
        <v>29</v>
      </c>
      <c r="U28" s="133"/>
      <c r="V28" s="133">
        <v>6</v>
      </c>
      <c r="W28" s="133"/>
      <c r="X28" s="133">
        <v>6</v>
      </c>
      <c r="Y28" s="133"/>
      <c r="Z28" s="121">
        <f t="shared" si="0"/>
        <v>98</v>
      </c>
      <c r="AA28" s="122" t="e">
        <f>Z28/#REF!*100</f>
        <v>#REF!</v>
      </c>
      <c r="AB28" s="122" t="e">
        <f>Z28/#REF!*100</f>
        <v>#REF!</v>
      </c>
      <c r="AC28" s="130" t="s">
        <v>220</v>
      </c>
      <c r="AD28" s="138"/>
      <c r="AE28" s="132"/>
      <c r="AF28" s="126"/>
    </row>
    <row r="29" spans="1:32">
      <c r="A29" s="118" t="s">
        <v>223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20"/>
      <c r="M29" s="120"/>
      <c r="N29" s="133">
        <v>1</v>
      </c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21">
        <f t="shared" si="0"/>
        <v>1</v>
      </c>
      <c r="AA29" s="122" t="e">
        <f>Z29/#REF!*100</f>
        <v>#REF!</v>
      </c>
      <c r="AB29" s="122" t="e">
        <f>Z29/#REF!*100</f>
        <v>#REF!</v>
      </c>
      <c r="AC29" s="127"/>
      <c r="AD29" s="138"/>
      <c r="AE29" s="71"/>
      <c r="AF29" s="126"/>
    </row>
    <row r="30" spans="1:32">
      <c r="A30" s="118" t="s">
        <v>63</v>
      </c>
      <c r="B30" s="133"/>
      <c r="C30" s="133"/>
      <c r="D30" s="133"/>
      <c r="E30" s="133"/>
      <c r="F30" s="133"/>
      <c r="G30" s="133"/>
      <c r="H30" s="133"/>
      <c r="I30" s="133"/>
      <c r="J30" s="133">
        <v>2</v>
      </c>
      <c r="K30" s="133"/>
      <c r="L30" s="120"/>
      <c r="M30" s="120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21">
        <f t="shared" si="0"/>
        <v>2</v>
      </c>
      <c r="AA30" s="122" t="e">
        <f>Z30/#REF!*100</f>
        <v>#REF!</v>
      </c>
      <c r="AB30" s="122" t="e">
        <f>Z30/#REF!*100</f>
        <v>#REF!</v>
      </c>
      <c r="AC30" s="127"/>
      <c r="AD30" s="138"/>
    </row>
    <row r="31" spans="1:32">
      <c r="A31" s="118" t="s">
        <v>67</v>
      </c>
      <c r="B31" s="133"/>
      <c r="C31" s="133"/>
      <c r="D31" s="133"/>
      <c r="E31" s="133"/>
      <c r="F31" s="133">
        <v>4</v>
      </c>
      <c r="G31" s="133"/>
      <c r="H31" s="133"/>
      <c r="I31" s="133"/>
      <c r="J31" s="133"/>
      <c r="K31" s="133"/>
      <c r="L31" s="120"/>
      <c r="M31" s="120"/>
      <c r="N31" s="133"/>
      <c r="O31" s="133"/>
      <c r="P31" s="133">
        <v>2</v>
      </c>
      <c r="Q31" s="133"/>
      <c r="R31" s="133">
        <v>6</v>
      </c>
      <c r="S31" s="133"/>
      <c r="T31" s="133">
        <v>7</v>
      </c>
      <c r="U31" s="133"/>
      <c r="V31" s="133"/>
      <c r="W31" s="133"/>
      <c r="X31" s="133"/>
      <c r="Y31" s="133"/>
      <c r="Z31" s="121">
        <f t="shared" si="0"/>
        <v>19</v>
      </c>
      <c r="AA31" s="122" t="e">
        <f>Z31/#REF!*100</f>
        <v>#REF!</v>
      </c>
      <c r="AB31" s="122" t="e">
        <f>Z31/#REF!*100</f>
        <v>#REF!</v>
      </c>
      <c r="AC31" s="127"/>
      <c r="AD31" s="138"/>
    </row>
    <row r="32" spans="1:32">
      <c r="A32" s="118" t="s">
        <v>68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20"/>
      <c r="M32" s="120"/>
      <c r="N32" s="133"/>
      <c r="O32" s="133"/>
      <c r="P32" s="133"/>
      <c r="Q32" s="133"/>
      <c r="R32" s="133">
        <v>1</v>
      </c>
      <c r="S32" s="133"/>
      <c r="T32" s="133"/>
      <c r="U32" s="133"/>
      <c r="V32" s="133">
        <v>4</v>
      </c>
      <c r="W32" s="133"/>
      <c r="X32" s="133"/>
      <c r="Y32" s="133"/>
      <c r="Z32" s="121">
        <f t="shared" si="0"/>
        <v>5</v>
      </c>
      <c r="AA32" s="122" t="e">
        <f>Z32/#REF!*100</f>
        <v>#REF!</v>
      </c>
      <c r="AB32" s="122" t="e">
        <f>Z32/#REF!*100</f>
        <v>#REF!</v>
      </c>
      <c r="AC32" s="127"/>
      <c r="AD32" s="138"/>
    </row>
    <row r="33" spans="1:30">
      <c r="A33" s="118" t="s">
        <v>71</v>
      </c>
      <c r="B33" s="133">
        <v>2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20"/>
      <c r="M33" s="120"/>
      <c r="N33" s="133"/>
      <c r="O33" s="133"/>
      <c r="P33" s="133">
        <v>3</v>
      </c>
      <c r="Q33" s="133"/>
      <c r="R33" s="133">
        <v>2</v>
      </c>
      <c r="S33" s="133"/>
      <c r="T33" s="133"/>
      <c r="U33" s="133"/>
      <c r="V33" s="133"/>
      <c r="W33" s="133"/>
      <c r="X33" s="133"/>
      <c r="Y33" s="133"/>
      <c r="Z33" s="121">
        <f t="shared" si="0"/>
        <v>7</v>
      </c>
      <c r="AA33" s="122" t="e">
        <f>Z33/#REF!*100</f>
        <v>#REF!</v>
      </c>
      <c r="AB33" s="122" t="e">
        <f>Z33/#REF!*100</f>
        <v>#REF!</v>
      </c>
      <c r="AC33" s="127"/>
      <c r="AD33" s="138"/>
    </row>
    <row r="34" spans="1:30">
      <c r="A34" s="118" t="s">
        <v>78</v>
      </c>
      <c r="B34" s="133"/>
      <c r="C34" s="133"/>
      <c r="D34" s="133"/>
      <c r="E34" s="133"/>
      <c r="F34" s="133"/>
      <c r="G34" s="133"/>
      <c r="H34" s="133">
        <v>4</v>
      </c>
      <c r="I34" s="133"/>
      <c r="J34" s="133">
        <v>10</v>
      </c>
      <c r="K34" s="133"/>
      <c r="L34" s="120">
        <v>2</v>
      </c>
      <c r="M34" s="120"/>
      <c r="N34" s="133">
        <v>3</v>
      </c>
      <c r="O34" s="133"/>
      <c r="P34" s="133">
        <v>9</v>
      </c>
      <c r="Q34" s="133"/>
      <c r="R34" s="133">
        <v>2</v>
      </c>
      <c r="S34" s="133"/>
      <c r="T34" s="133"/>
      <c r="U34" s="133"/>
      <c r="V34" s="133">
        <v>2</v>
      </c>
      <c r="W34" s="133"/>
      <c r="X34" s="133">
        <v>4</v>
      </c>
      <c r="Y34" s="133"/>
      <c r="Z34" s="121">
        <f t="shared" si="0"/>
        <v>36</v>
      </c>
      <c r="AA34" s="122" t="e">
        <f>Z34/#REF!*100</f>
        <v>#REF!</v>
      </c>
      <c r="AB34" s="122" t="e">
        <f>Z34/#REF!*100</f>
        <v>#REF!</v>
      </c>
      <c r="AC34" s="127"/>
      <c r="AD34" s="138"/>
    </row>
    <row r="35" spans="1:30">
      <c r="A35" s="118" t="s">
        <v>224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20"/>
      <c r="M35" s="120"/>
      <c r="N35" s="133"/>
      <c r="O35" s="133"/>
      <c r="P35" s="133"/>
      <c r="Q35" s="133"/>
      <c r="R35" s="133"/>
      <c r="S35" s="133"/>
      <c r="T35" s="133"/>
      <c r="U35" s="133"/>
      <c r="V35" s="133">
        <v>2</v>
      </c>
      <c r="W35" s="133"/>
      <c r="X35" s="133"/>
      <c r="Y35" s="133"/>
      <c r="Z35" s="121">
        <f t="shared" si="0"/>
        <v>2</v>
      </c>
      <c r="AA35" s="122" t="e">
        <f>Z35/#REF!*100</f>
        <v>#REF!</v>
      </c>
      <c r="AB35" s="122" t="e">
        <f>Z35/#REF!*100</f>
        <v>#REF!</v>
      </c>
      <c r="AC35" s="127"/>
      <c r="AD35" s="138"/>
    </row>
    <row r="36" spans="1:30">
      <c r="A36" s="118" t="s">
        <v>79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20"/>
      <c r="M36" s="120"/>
      <c r="N36" s="133"/>
      <c r="O36" s="133"/>
      <c r="P36" s="133"/>
      <c r="Q36" s="133"/>
      <c r="R36" s="133"/>
      <c r="S36" s="133"/>
      <c r="T36" s="133">
        <v>2</v>
      </c>
      <c r="U36" s="133"/>
      <c r="V36" s="133">
        <v>2</v>
      </c>
      <c r="W36" s="133"/>
      <c r="X36" s="133">
        <v>1</v>
      </c>
      <c r="Y36" s="133"/>
      <c r="Z36" s="121">
        <f t="shared" si="0"/>
        <v>5</v>
      </c>
      <c r="AA36" s="122" t="e">
        <f>Z36/#REF!*100</f>
        <v>#REF!</v>
      </c>
      <c r="AB36" s="122" t="e">
        <f>Z36/#REF!*100</f>
        <v>#REF!</v>
      </c>
      <c r="AC36" s="127"/>
      <c r="AD36" s="138"/>
    </row>
    <row r="37" spans="1:30">
      <c r="A37" s="118" t="s">
        <v>124</v>
      </c>
      <c r="B37" s="133">
        <v>2</v>
      </c>
      <c r="C37" s="133"/>
      <c r="D37" s="133">
        <v>5</v>
      </c>
      <c r="E37" s="133"/>
      <c r="F37" s="133">
        <v>1</v>
      </c>
      <c r="G37" s="133"/>
      <c r="H37" s="133">
        <v>4</v>
      </c>
      <c r="I37" s="133"/>
      <c r="J37" s="133">
        <v>8</v>
      </c>
      <c r="K37" s="133"/>
      <c r="L37" s="120">
        <v>12</v>
      </c>
      <c r="M37" s="120"/>
      <c r="N37" s="133">
        <v>10</v>
      </c>
      <c r="O37" s="133"/>
      <c r="P37" s="133">
        <v>5</v>
      </c>
      <c r="Q37" s="133"/>
      <c r="R37" s="119">
        <v>8</v>
      </c>
      <c r="S37" s="119"/>
      <c r="T37" s="119">
        <v>12</v>
      </c>
      <c r="U37" s="119"/>
      <c r="V37" s="119">
        <v>6</v>
      </c>
      <c r="W37" s="119"/>
      <c r="X37" s="133"/>
      <c r="Y37" s="133"/>
      <c r="Z37" s="121">
        <f t="shared" si="0"/>
        <v>73</v>
      </c>
      <c r="AA37" s="122" t="e">
        <f>Z37/#REF!*100</f>
        <v>#REF!</v>
      </c>
      <c r="AB37" s="122" t="e">
        <f>Z37/#REF!*100</f>
        <v>#REF!</v>
      </c>
      <c r="AC37" s="139" t="s">
        <v>220</v>
      </c>
      <c r="AD37" s="138"/>
    </row>
    <row r="38" spans="1:30">
      <c r="A38" s="118" t="s">
        <v>83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20"/>
      <c r="M38" s="120"/>
      <c r="N38" s="133"/>
      <c r="O38" s="133"/>
      <c r="P38" s="133"/>
      <c r="Q38" s="133"/>
      <c r="R38" s="119"/>
      <c r="S38" s="119"/>
      <c r="T38" s="119"/>
      <c r="U38" s="119"/>
      <c r="V38" s="119"/>
      <c r="W38" s="119"/>
      <c r="X38" s="133">
        <v>4</v>
      </c>
      <c r="Y38" s="133"/>
      <c r="Z38" s="121">
        <f t="shared" si="0"/>
        <v>4</v>
      </c>
      <c r="AA38" s="122" t="e">
        <f>Z38/#REF!*100</f>
        <v>#REF!</v>
      </c>
      <c r="AB38" s="122" t="e">
        <f>Z38/#REF!*100</f>
        <v>#REF!</v>
      </c>
      <c r="AC38" s="127"/>
      <c r="AD38" s="140"/>
    </row>
    <row r="39" spans="1:30">
      <c r="A39" s="118" t="s">
        <v>215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20"/>
      <c r="M39" s="120"/>
      <c r="N39" s="133"/>
      <c r="O39" s="133"/>
      <c r="P39" s="133"/>
      <c r="Q39" s="133"/>
      <c r="R39" s="119"/>
      <c r="S39" s="119"/>
      <c r="T39" s="119"/>
      <c r="U39" s="119"/>
      <c r="V39" s="119"/>
      <c r="W39" s="119"/>
      <c r="X39" s="133">
        <v>3</v>
      </c>
      <c r="Y39" s="133"/>
      <c r="Z39" s="121">
        <f>SUM(B39:X39)</f>
        <v>3</v>
      </c>
      <c r="AA39" s="122" t="e">
        <f>Z39/#REF!*100</f>
        <v>#REF!</v>
      </c>
      <c r="AB39" s="122" t="e">
        <f>Z39/#REF!*100</f>
        <v>#REF!</v>
      </c>
      <c r="AC39" s="127"/>
      <c r="AD39" s="140"/>
    </row>
    <row r="40" spans="1:30">
      <c r="A40" s="240" t="s">
        <v>127</v>
      </c>
      <c r="B40" s="141">
        <v>280</v>
      </c>
      <c r="C40" s="141">
        <v>0</v>
      </c>
      <c r="D40" s="141">
        <v>234</v>
      </c>
      <c r="E40" s="141">
        <v>0</v>
      </c>
      <c r="F40" s="141">
        <v>426</v>
      </c>
      <c r="G40" s="141">
        <v>0</v>
      </c>
      <c r="H40" s="141">
        <v>666</v>
      </c>
      <c r="I40" s="141">
        <v>0</v>
      </c>
      <c r="J40" s="141">
        <v>578</v>
      </c>
      <c r="K40" s="141">
        <v>0</v>
      </c>
      <c r="L40" s="141">
        <v>440</v>
      </c>
      <c r="M40" s="141">
        <v>0</v>
      </c>
      <c r="N40" s="141">
        <v>855</v>
      </c>
      <c r="O40" s="141">
        <v>0</v>
      </c>
      <c r="P40" s="141">
        <v>1421</v>
      </c>
      <c r="Q40" s="141">
        <v>0</v>
      </c>
      <c r="R40" s="141">
        <v>1118</v>
      </c>
      <c r="S40" s="141">
        <v>0</v>
      </c>
      <c r="T40" s="141">
        <v>1222</v>
      </c>
      <c r="U40" s="141">
        <v>0</v>
      </c>
      <c r="V40" s="141">
        <v>816</v>
      </c>
      <c r="W40" s="141">
        <v>0</v>
      </c>
      <c r="X40" s="141">
        <v>435</v>
      </c>
      <c r="Y40" s="141">
        <v>0</v>
      </c>
      <c r="Z40" s="141">
        <f t="shared" ref="Z40" si="1">SUM(Z8:Z39)</f>
        <v>8491</v>
      </c>
      <c r="AA40" s="142"/>
    </row>
    <row r="41" spans="1:30">
      <c r="A41" s="240" t="s">
        <v>357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30">
      <c r="A42" s="248" t="s">
        <v>372</v>
      </c>
      <c r="B42" s="141">
        <v>280</v>
      </c>
      <c r="C42" s="141">
        <v>0</v>
      </c>
      <c r="D42" s="141">
        <v>234</v>
      </c>
      <c r="E42" s="141">
        <v>0</v>
      </c>
      <c r="F42" s="141">
        <v>426</v>
      </c>
      <c r="G42" s="141">
        <v>0</v>
      </c>
      <c r="H42" s="141">
        <v>666</v>
      </c>
      <c r="I42" s="141">
        <v>0</v>
      </c>
      <c r="J42" s="141">
        <v>578</v>
      </c>
      <c r="K42" s="141">
        <v>0</v>
      </c>
      <c r="L42" s="141">
        <v>440</v>
      </c>
      <c r="M42" s="141">
        <v>0</v>
      </c>
      <c r="N42" s="141">
        <v>855</v>
      </c>
      <c r="O42" s="141">
        <v>0</v>
      </c>
      <c r="P42" s="141">
        <v>1421</v>
      </c>
      <c r="Q42" s="141">
        <v>0</v>
      </c>
      <c r="R42" s="141">
        <v>1118</v>
      </c>
      <c r="S42" s="141">
        <v>0</v>
      </c>
      <c r="T42" s="141">
        <v>1222</v>
      </c>
      <c r="U42" s="141">
        <v>0</v>
      </c>
      <c r="V42" s="141">
        <v>816</v>
      </c>
      <c r="W42" s="141">
        <v>0</v>
      </c>
      <c r="X42" s="141">
        <v>435</v>
      </c>
      <c r="Y42" s="141">
        <v>0</v>
      </c>
    </row>
    <row r="43" spans="1:30">
      <c r="A43" s="248" t="s">
        <v>382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30">
      <c r="A44" s="248" t="s">
        <v>375</v>
      </c>
      <c r="B44" s="163">
        <v>199</v>
      </c>
      <c r="C44" s="163">
        <v>0</v>
      </c>
      <c r="D44" s="163">
        <v>161</v>
      </c>
      <c r="E44" s="163">
        <v>0</v>
      </c>
      <c r="F44" s="163">
        <v>333</v>
      </c>
      <c r="G44" s="163">
        <v>0</v>
      </c>
      <c r="H44" s="163">
        <v>555</v>
      </c>
      <c r="I44" s="163">
        <v>0</v>
      </c>
      <c r="J44" s="163">
        <v>473</v>
      </c>
      <c r="K44" s="163">
        <v>0</v>
      </c>
      <c r="L44" s="163">
        <v>353</v>
      </c>
      <c r="M44" s="163">
        <v>0</v>
      </c>
      <c r="N44" s="163">
        <v>741</v>
      </c>
      <c r="O44" s="163">
        <v>0</v>
      </c>
      <c r="P44" s="163">
        <v>1102</v>
      </c>
      <c r="Q44" s="163">
        <v>0</v>
      </c>
      <c r="R44" s="163">
        <v>903</v>
      </c>
      <c r="S44" s="163">
        <v>0</v>
      </c>
      <c r="T44" s="163">
        <v>1056</v>
      </c>
      <c r="U44" s="163">
        <v>0</v>
      </c>
      <c r="V44" s="163">
        <v>749</v>
      </c>
      <c r="W44" s="163">
        <v>0</v>
      </c>
      <c r="X44" s="163">
        <v>327</v>
      </c>
      <c r="Y44" s="163">
        <v>0</v>
      </c>
    </row>
    <row r="45" spans="1:30">
      <c r="A45" s="248" t="s">
        <v>383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30">
      <c r="A46" s="248" t="s">
        <v>97</v>
      </c>
      <c r="B46" s="119">
        <v>81</v>
      </c>
      <c r="C46">
        <v>0</v>
      </c>
      <c r="D46" s="119">
        <v>73</v>
      </c>
      <c r="E46">
        <v>0</v>
      </c>
      <c r="F46" s="119">
        <v>93</v>
      </c>
      <c r="G46">
        <v>0</v>
      </c>
      <c r="H46" s="119">
        <v>111</v>
      </c>
      <c r="I46">
        <v>0</v>
      </c>
      <c r="J46" s="119">
        <v>105</v>
      </c>
      <c r="K46">
        <v>0</v>
      </c>
      <c r="L46" s="120">
        <v>87</v>
      </c>
      <c r="M46">
        <v>0</v>
      </c>
      <c r="N46" s="119">
        <v>114</v>
      </c>
      <c r="O46">
        <v>0</v>
      </c>
      <c r="P46" s="119">
        <v>319</v>
      </c>
      <c r="Q46">
        <v>0</v>
      </c>
      <c r="R46" s="119">
        <v>215</v>
      </c>
      <c r="S46">
        <v>0</v>
      </c>
      <c r="T46" s="119">
        <v>166</v>
      </c>
      <c r="U46">
        <v>0</v>
      </c>
      <c r="V46" s="119">
        <v>67</v>
      </c>
      <c r="W46">
        <v>0</v>
      </c>
      <c r="X46" s="119">
        <v>108</v>
      </c>
      <c r="Y46">
        <v>0</v>
      </c>
    </row>
    <row r="47" spans="1:30">
      <c r="A47" s="240" t="s">
        <v>358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</sheetData>
  <mergeCells count="2">
    <mergeCell ref="A4:AD4"/>
    <mergeCell ref="N5:Z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G77"/>
  <sheetViews>
    <sheetView topLeftCell="A46" workbookViewId="0">
      <selection activeCell="A68" sqref="A68:A72"/>
    </sheetView>
  </sheetViews>
  <sheetFormatPr baseColWidth="10" defaultRowHeight="12.75"/>
  <cols>
    <col min="1" max="1" width="19.7109375" bestFit="1" customWidth="1"/>
    <col min="2" max="3" width="6.42578125" customWidth="1"/>
    <col min="4" max="5" width="5.85546875" customWidth="1"/>
    <col min="6" max="7" width="5.140625" customWidth="1"/>
    <col min="8" max="8" width="5.42578125" bestFit="1" customWidth="1"/>
    <col min="9" max="9" width="5" customWidth="1"/>
    <col min="10" max="11" width="5.42578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42578125" customWidth="1"/>
    <col min="27" max="28" width="14" customWidth="1"/>
    <col min="29" max="29" width="13.140625" customWidth="1"/>
    <col min="30" max="30" width="13.85546875" customWidth="1"/>
    <col min="31" max="31" width="12.85546875" customWidth="1"/>
    <col min="269" max="269" width="13" customWidth="1"/>
    <col min="270" max="270" width="6.42578125" customWidth="1"/>
    <col min="271" max="271" width="5.85546875" customWidth="1"/>
    <col min="272" max="272" width="5.140625" customWidth="1"/>
    <col min="273" max="273" width="5" customWidth="1"/>
    <col min="274" max="274" width="5.42578125" customWidth="1"/>
    <col min="275" max="275" width="6" customWidth="1"/>
    <col min="276" max="276" width="6.42578125" customWidth="1"/>
    <col min="277" max="277" width="6.28515625" customWidth="1"/>
    <col min="278" max="278" width="5.7109375" customWidth="1"/>
    <col min="279" max="279" width="6" customWidth="1"/>
    <col min="280" max="280" width="6.28515625" customWidth="1"/>
    <col min="281" max="281" width="6.42578125" customWidth="1"/>
    <col min="282" max="282" width="11.42578125" customWidth="1"/>
    <col min="283" max="284" width="14" customWidth="1"/>
    <col min="285" max="285" width="13.140625" customWidth="1"/>
    <col min="286" max="286" width="13.85546875" customWidth="1"/>
    <col min="287" max="287" width="12.85546875" customWidth="1"/>
    <col min="525" max="525" width="13" customWidth="1"/>
    <col min="526" max="526" width="6.42578125" customWidth="1"/>
    <col min="527" max="527" width="5.85546875" customWidth="1"/>
    <col min="528" max="528" width="5.140625" customWidth="1"/>
    <col min="529" max="529" width="5" customWidth="1"/>
    <col min="530" max="530" width="5.42578125" customWidth="1"/>
    <col min="531" max="531" width="6" customWidth="1"/>
    <col min="532" max="532" width="6.42578125" customWidth="1"/>
    <col min="533" max="533" width="6.28515625" customWidth="1"/>
    <col min="534" max="534" width="5.7109375" customWidth="1"/>
    <col min="535" max="535" width="6" customWidth="1"/>
    <col min="536" max="536" width="6.28515625" customWidth="1"/>
    <col min="537" max="537" width="6.42578125" customWidth="1"/>
    <col min="538" max="538" width="11.42578125" customWidth="1"/>
    <col min="539" max="540" width="14" customWidth="1"/>
    <col min="541" max="541" width="13.140625" customWidth="1"/>
    <col min="542" max="542" width="13.85546875" customWidth="1"/>
    <col min="543" max="543" width="12.85546875" customWidth="1"/>
    <col min="781" max="781" width="13" customWidth="1"/>
    <col min="782" max="782" width="6.42578125" customWidth="1"/>
    <col min="783" max="783" width="5.85546875" customWidth="1"/>
    <col min="784" max="784" width="5.140625" customWidth="1"/>
    <col min="785" max="785" width="5" customWidth="1"/>
    <col min="786" max="786" width="5.42578125" customWidth="1"/>
    <col min="787" max="787" width="6" customWidth="1"/>
    <col min="788" max="788" width="6.42578125" customWidth="1"/>
    <col min="789" max="789" width="6.28515625" customWidth="1"/>
    <col min="790" max="790" width="5.7109375" customWidth="1"/>
    <col min="791" max="791" width="6" customWidth="1"/>
    <col min="792" max="792" width="6.28515625" customWidth="1"/>
    <col min="793" max="793" width="6.42578125" customWidth="1"/>
    <col min="794" max="794" width="11.42578125" customWidth="1"/>
    <col min="795" max="796" width="14" customWidth="1"/>
    <col min="797" max="797" width="13.140625" customWidth="1"/>
    <col min="798" max="798" width="13.85546875" customWidth="1"/>
    <col min="799" max="799" width="12.85546875" customWidth="1"/>
    <col min="1037" max="1037" width="13" customWidth="1"/>
    <col min="1038" max="1038" width="6.42578125" customWidth="1"/>
    <col min="1039" max="1039" width="5.85546875" customWidth="1"/>
    <col min="1040" max="1040" width="5.140625" customWidth="1"/>
    <col min="1041" max="1041" width="5" customWidth="1"/>
    <col min="1042" max="1042" width="5.42578125" customWidth="1"/>
    <col min="1043" max="1043" width="6" customWidth="1"/>
    <col min="1044" max="1044" width="6.42578125" customWidth="1"/>
    <col min="1045" max="1045" width="6.28515625" customWidth="1"/>
    <col min="1046" max="1046" width="5.7109375" customWidth="1"/>
    <col min="1047" max="1047" width="6" customWidth="1"/>
    <col min="1048" max="1048" width="6.28515625" customWidth="1"/>
    <col min="1049" max="1049" width="6.42578125" customWidth="1"/>
    <col min="1050" max="1050" width="11.42578125" customWidth="1"/>
    <col min="1051" max="1052" width="14" customWidth="1"/>
    <col min="1053" max="1053" width="13.140625" customWidth="1"/>
    <col min="1054" max="1054" width="13.85546875" customWidth="1"/>
    <col min="1055" max="1055" width="12.85546875" customWidth="1"/>
    <col min="1293" max="1293" width="13" customWidth="1"/>
    <col min="1294" max="1294" width="6.42578125" customWidth="1"/>
    <col min="1295" max="1295" width="5.85546875" customWidth="1"/>
    <col min="1296" max="1296" width="5.140625" customWidth="1"/>
    <col min="1297" max="1297" width="5" customWidth="1"/>
    <col min="1298" max="1298" width="5.42578125" customWidth="1"/>
    <col min="1299" max="1299" width="6" customWidth="1"/>
    <col min="1300" max="1300" width="6.42578125" customWidth="1"/>
    <col min="1301" max="1301" width="6.28515625" customWidth="1"/>
    <col min="1302" max="1302" width="5.7109375" customWidth="1"/>
    <col min="1303" max="1303" width="6" customWidth="1"/>
    <col min="1304" max="1304" width="6.28515625" customWidth="1"/>
    <col min="1305" max="1305" width="6.42578125" customWidth="1"/>
    <col min="1306" max="1306" width="11.42578125" customWidth="1"/>
    <col min="1307" max="1308" width="14" customWidth="1"/>
    <col min="1309" max="1309" width="13.140625" customWidth="1"/>
    <col min="1310" max="1310" width="13.85546875" customWidth="1"/>
    <col min="1311" max="1311" width="12.85546875" customWidth="1"/>
    <col min="1549" max="1549" width="13" customWidth="1"/>
    <col min="1550" max="1550" width="6.42578125" customWidth="1"/>
    <col min="1551" max="1551" width="5.85546875" customWidth="1"/>
    <col min="1552" max="1552" width="5.140625" customWidth="1"/>
    <col min="1553" max="1553" width="5" customWidth="1"/>
    <col min="1554" max="1554" width="5.42578125" customWidth="1"/>
    <col min="1555" max="1555" width="6" customWidth="1"/>
    <col min="1556" max="1556" width="6.42578125" customWidth="1"/>
    <col min="1557" max="1557" width="6.28515625" customWidth="1"/>
    <col min="1558" max="1558" width="5.7109375" customWidth="1"/>
    <col min="1559" max="1559" width="6" customWidth="1"/>
    <col min="1560" max="1560" width="6.28515625" customWidth="1"/>
    <col min="1561" max="1561" width="6.42578125" customWidth="1"/>
    <col min="1562" max="1562" width="11.42578125" customWidth="1"/>
    <col min="1563" max="1564" width="14" customWidth="1"/>
    <col min="1565" max="1565" width="13.140625" customWidth="1"/>
    <col min="1566" max="1566" width="13.85546875" customWidth="1"/>
    <col min="1567" max="1567" width="12.85546875" customWidth="1"/>
    <col min="1805" max="1805" width="13" customWidth="1"/>
    <col min="1806" max="1806" width="6.42578125" customWidth="1"/>
    <col min="1807" max="1807" width="5.85546875" customWidth="1"/>
    <col min="1808" max="1808" width="5.140625" customWidth="1"/>
    <col min="1809" max="1809" width="5" customWidth="1"/>
    <col min="1810" max="1810" width="5.42578125" customWidth="1"/>
    <col min="1811" max="1811" width="6" customWidth="1"/>
    <col min="1812" max="1812" width="6.42578125" customWidth="1"/>
    <col min="1813" max="1813" width="6.28515625" customWidth="1"/>
    <col min="1814" max="1814" width="5.7109375" customWidth="1"/>
    <col min="1815" max="1815" width="6" customWidth="1"/>
    <col min="1816" max="1816" width="6.28515625" customWidth="1"/>
    <col min="1817" max="1817" width="6.42578125" customWidth="1"/>
    <col min="1818" max="1818" width="11.42578125" customWidth="1"/>
    <col min="1819" max="1820" width="14" customWidth="1"/>
    <col min="1821" max="1821" width="13.140625" customWidth="1"/>
    <col min="1822" max="1822" width="13.85546875" customWidth="1"/>
    <col min="1823" max="1823" width="12.85546875" customWidth="1"/>
    <col min="2061" max="2061" width="13" customWidth="1"/>
    <col min="2062" max="2062" width="6.42578125" customWidth="1"/>
    <col min="2063" max="2063" width="5.85546875" customWidth="1"/>
    <col min="2064" max="2064" width="5.140625" customWidth="1"/>
    <col min="2065" max="2065" width="5" customWidth="1"/>
    <col min="2066" max="2066" width="5.42578125" customWidth="1"/>
    <col min="2067" max="2067" width="6" customWidth="1"/>
    <col min="2068" max="2068" width="6.42578125" customWidth="1"/>
    <col min="2069" max="2069" width="6.28515625" customWidth="1"/>
    <col min="2070" max="2070" width="5.7109375" customWidth="1"/>
    <col min="2071" max="2071" width="6" customWidth="1"/>
    <col min="2072" max="2072" width="6.28515625" customWidth="1"/>
    <col min="2073" max="2073" width="6.42578125" customWidth="1"/>
    <col min="2074" max="2074" width="11.42578125" customWidth="1"/>
    <col min="2075" max="2076" width="14" customWidth="1"/>
    <col min="2077" max="2077" width="13.140625" customWidth="1"/>
    <col min="2078" max="2078" width="13.85546875" customWidth="1"/>
    <col min="2079" max="2079" width="12.85546875" customWidth="1"/>
    <col min="2317" max="2317" width="13" customWidth="1"/>
    <col min="2318" max="2318" width="6.42578125" customWidth="1"/>
    <col min="2319" max="2319" width="5.85546875" customWidth="1"/>
    <col min="2320" max="2320" width="5.140625" customWidth="1"/>
    <col min="2321" max="2321" width="5" customWidth="1"/>
    <col min="2322" max="2322" width="5.42578125" customWidth="1"/>
    <col min="2323" max="2323" width="6" customWidth="1"/>
    <col min="2324" max="2324" width="6.42578125" customWidth="1"/>
    <col min="2325" max="2325" width="6.28515625" customWidth="1"/>
    <col min="2326" max="2326" width="5.7109375" customWidth="1"/>
    <col min="2327" max="2327" width="6" customWidth="1"/>
    <col min="2328" max="2328" width="6.28515625" customWidth="1"/>
    <col min="2329" max="2329" width="6.42578125" customWidth="1"/>
    <col min="2330" max="2330" width="11.42578125" customWidth="1"/>
    <col min="2331" max="2332" width="14" customWidth="1"/>
    <col min="2333" max="2333" width="13.140625" customWidth="1"/>
    <col min="2334" max="2334" width="13.85546875" customWidth="1"/>
    <col min="2335" max="2335" width="12.85546875" customWidth="1"/>
    <col min="2573" max="2573" width="13" customWidth="1"/>
    <col min="2574" max="2574" width="6.42578125" customWidth="1"/>
    <col min="2575" max="2575" width="5.85546875" customWidth="1"/>
    <col min="2576" max="2576" width="5.140625" customWidth="1"/>
    <col min="2577" max="2577" width="5" customWidth="1"/>
    <col min="2578" max="2578" width="5.42578125" customWidth="1"/>
    <col min="2579" max="2579" width="6" customWidth="1"/>
    <col min="2580" max="2580" width="6.42578125" customWidth="1"/>
    <col min="2581" max="2581" width="6.28515625" customWidth="1"/>
    <col min="2582" max="2582" width="5.7109375" customWidth="1"/>
    <col min="2583" max="2583" width="6" customWidth="1"/>
    <col min="2584" max="2584" width="6.28515625" customWidth="1"/>
    <col min="2585" max="2585" width="6.42578125" customWidth="1"/>
    <col min="2586" max="2586" width="11.42578125" customWidth="1"/>
    <col min="2587" max="2588" width="14" customWidth="1"/>
    <col min="2589" max="2589" width="13.140625" customWidth="1"/>
    <col min="2590" max="2590" width="13.85546875" customWidth="1"/>
    <col min="2591" max="2591" width="12.85546875" customWidth="1"/>
    <col min="2829" max="2829" width="13" customWidth="1"/>
    <col min="2830" max="2830" width="6.42578125" customWidth="1"/>
    <col min="2831" max="2831" width="5.85546875" customWidth="1"/>
    <col min="2832" max="2832" width="5.140625" customWidth="1"/>
    <col min="2833" max="2833" width="5" customWidth="1"/>
    <col min="2834" max="2834" width="5.42578125" customWidth="1"/>
    <col min="2835" max="2835" width="6" customWidth="1"/>
    <col min="2836" max="2836" width="6.42578125" customWidth="1"/>
    <col min="2837" max="2837" width="6.28515625" customWidth="1"/>
    <col min="2838" max="2838" width="5.7109375" customWidth="1"/>
    <col min="2839" max="2839" width="6" customWidth="1"/>
    <col min="2840" max="2840" width="6.28515625" customWidth="1"/>
    <col min="2841" max="2841" width="6.42578125" customWidth="1"/>
    <col min="2842" max="2842" width="11.42578125" customWidth="1"/>
    <col min="2843" max="2844" width="14" customWidth="1"/>
    <col min="2845" max="2845" width="13.140625" customWidth="1"/>
    <col min="2846" max="2846" width="13.85546875" customWidth="1"/>
    <col min="2847" max="2847" width="12.85546875" customWidth="1"/>
    <col min="3085" max="3085" width="13" customWidth="1"/>
    <col min="3086" max="3086" width="6.42578125" customWidth="1"/>
    <col min="3087" max="3087" width="5.85546875" customWidth="1"/>
    <col min="3088" max="3088" width="5.140625" customWidth="1"/>
    <col min="3089" max="3089" width="5" customWidth="1"/>
    <col min="3090" max="3090" width="5.42578125" customWidth="1"/>
    <col min="3091" max="3091" width="6" customWidth="1"/>
    <col min="3092" max="3092" width="6.42578125" customWidth="1"/>
    <col min="3093" max="3093" width="6.28515625" customWidth="1"/>
    <col min="3094" max="3094" width="5.7109375" customWidth="1"/>
    <col min="3095" max="3095" width="6" customWidth="1"/>
    <col min="3096" max="3096" width="6.28515625" customWidth="1"/>
    <col min="3097" max="3097" width="6.42578125" customWidth="1"/>
    <col min="3098" max="3098" width="11.42578125" customWidth="1"/>
    <col min="3099" max="3100" width="14" customWidth="1"/>
    <col min="3101" max="3101" width="13.140625" customWidth="1"/>
    <col min="3102" max="3102" width="13.85546875" customWidth="1"/>
    <col min="3103" max="3103" width="12.85546875" customWidth="1"/>
    <col min="3341" max="3341" width="13" customWidth="1"/>
    <col min="3342" max="3342" width="6.42578125" customWidth="1"/>
    <col min="3343" max="3343" width="5.85546875" customWidth="1"/>
    <col min="3344" max="3344" width="5.140625" customWidth="1"/>
    <col min="3345" max="3345" width="5" customWidth="1"/>
    <col min="3346" max="3346" width="5.42578125" customWidth="1"/>
    <col min="3347" max="3347" width="6" customWidth="1"/>
    <col min="3348" max="3348" width="6.42578125" customWidth="1"/>
    <col min="3349" max="3349" width="6.28515625" customWidth="1"/>
    <col min="3350" max="3350" width="5.7109375" customWidth="1"/>
    <col min="3351" max="3351" width="6" customWidth="1"/>
    <col min="3352" max="3352" width="6.28515625" customWidth="1"/>
    <col min="3353" max="3353" width="6.42578125" customWidth="1"/>
    <col min="3354" max="3354" width="11.42578125" customWidth="1"/>
    <col min="3355" max="3356" width="14" customWidth="1"/>
    <col min="3357" max="3357" width="13.140625" customWidth="1"/>
    <col min="3358" max="3358" width="13.85546875" customWidth="1"/>
    <col min="3359" max="3359" width="12.85546875" customWidth="1"/>
    <col min="3597" max="3597" width="13" customWidth="1"/>
    <col min="3598" max="3598" width="6.42578125" customWidth="1"/>
    <col min="3599" max="3599" width="5.85546875" customWidth="1"/>
    <col min="3600" max="3600" width="5.140625" customWidth="1"/>
    <col min="3601" max="3601" width="5" customWidth="1"/>
    <col min="3602" max="3602" width="5.42578125" customWidth="1"/>
    <col min="3603" max="3603" width="6" customWidth="1"/>
    <col min="3604" max="3604" width="6.42578125" customWidth="1"/>
    <col min="3605" max="3605" width="6.28515625" customWidth="1"/>
    <col min="3606" max="3606" width="5.7109375" customWidth="1"/>
    <col min="3607" max="3607" width="6" customWidth="1"/>
    <col min="3608" max="3608" width="6.28515625" customWidth="1"/>
    <col min="3609" max="3609" width="6.42578125" customWidth="1"/>
    <col min="3610" max="3610" width="11.42578125" customWidth="1"/>
    <col min="3611" max="3612" width="14" customWidth="1"/>
    <col min="3613" max="3613" width="13.140625" customWidth="1"/>
    <col min="3614" max="3614" width="13.85546875" customWidth="1"/>
    <col min="3615" max="3615" width="12.85546875" customWidth="1"/>
    <col min="3853" max="3853" width="13" customWidth="1"/>
    <col min="3854" max="3854" width="6.42578125" customWidth="1"/>
    <col min="3855" max="3855" width="5.85546875" customWidth="1"/>
    <col min="3856" max="3856" width="5.140625" customWidth="1"/>
    <col min="3857" max="3857" width="5" customWidth="1"/>
    <col min="3858" max="3858" width="5.42578125" customWidth="1"/>
    <col min="3859" max="3859" width="6" customWidth="1"/>
    <col min="3860" max="3860" width="6.42578125" customWidth="1"/>
    <col min="3861" max="3861" width="6.28515625" customWidth="1"/>
    <col min="3862" max="3862" width="5.7109375" customWidth="1"/>
    <col min="3863" max="3863" width="6" customWidth="1"/>
    <col min="3864" max="3864" width="6.28515625" customWidth="1"/>
    <col min="3865" max="3865" width="6.42578125" customWidth="1"/>
    <col min="3866" max="3866" width="11.42578125" customWidth="1"/>
    <col min="3867" max="3868" width="14" customWidth="1"/>
    <col min="3869" max="3869" width="13.140625" customWidth="1"/>
    <col min="3870" max="3870" width="13.85546875" customWidth="1"/>
    <col min="3871" max="3871" width="12.85546875" customWidth="1"/>
    <col min="4109" max="4109" width="13" customWidth="1"/>
    <col min="4110" max="4110" width="6.42578125" customWidth="1"/>
    <col min="4111" max="4111" width="5.85546875" customWidth="1"/>
    <col min="4112" max="4112" width="5.140625" customWidth="1"/>
    <col min="4113" max="4113" width="5" customWidth="1"/>
    <col min="4114" max="4114" width="5.42578125" customWidth="1"/>
    <col min="4115" max="4115" width="6" customWidth="1"/>
    <col min="4116" max="4116" width="6.42578125" customWidth="1"/>
    <col min="4117" max="4117" width="6.28515625" customWidth="1"/>
    <col min="4118" max="4118" width="5.7109375" customWidth="1"/>
    <col min="4119" max="4119" width="6" customWidth="1"/>
    <col min="4120" max="4120" width="6.28515625" customWidth="1"/>
    <col min="4121" max="4121" width="6.42578125" customWidth="1"/>
    <col min="4122" max="4122" width="11.42578125" customWidth="1"/>
    <col min="4123" max="4124" width="14" customWidth="1"/>
    <col min="4125" max="4125" width="13.140625" customWidth="1"/>
    <col min="4126" max="4126" width="13.85546875" customWidth="1"/>
    <col min="4127" max="4127" width="12.85546875" customWidth="1"/>
    <col min="4365" max="4365" width="13" customWidth="1"/>
    <col min="4366" max="4366" width="6.42578125" customWidth="1"/>
    <col min="4367" max="4367" width="5.85546875" customWidth="1"/>
    <col min="4368" max="4368" width="5.140625" customWidth="1"/>
    <col min="4369" max="4369" width="5" customWidth="1"/>
    <col min="4370" max="4370" width="5.42578125" customWidth="1"/>
    <col min="4371" max="4371" width="6" customWidth="1"/>
    <col min="4372" max="4372" width="6.42578125" customWidth="1"/>
    <col min="4373" max="4373" width="6.28515625" customWidth="1"/>
    <col min="4374" max="4374" width="5.7109375" customWidth="1"/>
    <col min="4375" max="4375" width="6" customWidth="1"/>
    <col min="4376" max="4376" width="6.28515625" customWidth="1"/>
    <col min="4377" max="4377" width="6.42578125" customWidth="1"/>
    <col min="4378" max="4378" width="11.42578125" customWidth="1"/>
    <col min="4379" max="4380" width="14" customWidth="1"/>
    <col min="4381" max="4381" width="13.140625" customWidth="1"/>
    <col min="4382" max="4382" width="13.85546875" customWidth="1"/>
    <col min="4383" max="4383" width="12.85546875" customWidth="1"/>
    <col min="4621" max="4621" width="13" customWidth="1"/>
    <col min="4622" max="4622" width="6.42578125" customWidth="1"/>
    <col min="4623" max="4623" width="5.85546875" customWidth="1"/>
    <col min="4624" max="4624" width="5.140625" customWidth="1"/>
    <col min="4625" max="4625" width="5" customWidth="1"/>
    <col min="4626" max="4626" width="5.42578125" customWidth="1"/>
    <col min="4627" max="4627" width="6" customWidth="1"/>
    <col min="4628" max="4628" width="6.42578125" customWidth="1"/>
    <col min="4629" max="4629" width="6.28515625" customWidth="1"/>
    <col min="4630" max="4630" width="5.7109375" customWidth="1"/>
    <col min="4631" max="4631" width="6" customWidth="1"/>
    <col min="4632" max="4632" width="6.28515625" customWidth="1"/>
    <col min="4633" max="4633" width="6.42578125" customWidth="1"/>
    <col min="4634" max="4634" width="11.42578125" customWidth="1"/>
    <col min="4635" max="4636" width="14" customWidth="1"/>
    <col min="4637" max="4637" width="13.140625" customWidth="1"/>
    <col min="4638" max="4638" width="13.85546875" customWidth="1"/>
    <col min="4639" max="4639" width="12.85546875" customWidth="1"/>
    <col min="4877" max="4877" width="13" customWidth="1"/>
    <col min="4878" max="4878" width="6.42578125" customWidth="1"/>
    <col min="4879" max="4879" width="5.85546875" customWidth="1"/>
    <col min="4880" max="4880" width="5.140625" customWidth="1"/>
    <col min="4881" max="4881" width="5" customWidth="1"/>
    <col min="4882" max="4882" width="5.42578125" customWidth="1"/>
    <col min="4883" max="4883" width="6" customWidth="1"/>
    <col min="4884" max="4884" width="6.42578125" customWidth="1"/>
    <col min="4885" max="4885" width="6.28515625" customWidth="1"/>
    <col min="4886" max="4886" width="5.7109375" customWidth="1"/>
    <col min="4887" max="4887" width="6" customWidth="1"/>
    <col min="4888" max="4888" width="6.28515625" customWidth="1"/>
    <col min="4889" max="4889" width="6.42578125" customWidth="1"/>
    <col min="4890" max="4890" width="11.42578125" customWidth="1"/>
    <col min="4891" max="4892" width="14" customWidth="1"/>
    <col min="4893" max="4893" width="13.140625" customWidth="1"/>
    <col min="4894" max="4894" width="13.85546875" customWidth="1"/>
    <col min="4895" max="4895" width="12.85546875" customWidth="1"/>
    <col min="5133" max="5133" width="13" customWidth="1"/>
    <col min="5134" max="5134" width="6.42578125" customWidth="1"/>
    <col min="5135" max="5135" width="5.85546875" customWidth="1"/>
    <col min="5136" max="5136" width="5.140625" customWidth="1"/>
    <col min="5137" max="5137" width="5" customWidth="1"/>
    <col min="5138" max="5138" width="5.42578125" customWidth="1"/>
    <col min="5139" max="5139" width="6" customWidth="1"/>
    <col min="5140" max="5140" width="6.42578125" customWidth="1"/>
    <col min="5141" max="5141" width="6.28515625" customWidth="1"/>
    <col min="5142" max="5142" width="5.7109375" customWidth="1"/>
    <col min="5143" max="5143" width="6" customWidth="1"/>
    <col min="5144" max="5144" width="6.28515625" customWidth="1"/>
    <col min="5145" max="5145" width="6.42578125" customWidth="1"/>
    <col min="5146" max="5146" width="11.42578125" customWidth="1"/>
    <col min="5147" max="5148" width="14" customWidth="1"/>
    <col min="5149" max="5149" width="13.140625" customWidth="1"/>
    <col min="5150" max="5150" width="13.85546875" customWidth="1"/>
    <col min="5151" max="5151" width="12.85546875" customWidth="1"/>
    <col min="5389" max="5389" width="13" customWidth="1"/>
    <col min="5390" max="5390" width="6.42578125" customWidth="1"/>
    <col min="5391" max="5391" width="5.85546875" customWidth="1"/>
    <col min="5392" max="5392" width="5.140625" customWidth="1"/>
    <col min="5393" max="5393" width="5" customWidth="1"/>
    <col min="5394" max="5394" width="5.42578125" customWidth="1"/>
    <col min="5395" max="5395" width="6" customWidth="1"/>
    <col min="5396" max="5396" width="6.42578125" customWidth="1"/>
    <col min="5397" max="5397" width="6.28515625" customWidth="1"/>
    <col min="5398" max="5398" width="5.7109375" customWidth="1"/>
    <col min="5399" max="5399" width="6" customWidth="1"/>
    <col min="5400" max="5400" width="6.28515625" customWidth="1"/>
    <col min="5401" max="5401" width="6.42578125" customWidth="1"/>
    <col min="5402" max="5402" width="11.42578125" customWidth="1"/>
    <col min="5403" max="5404" width="14" customWidth="1"/>
    <col min="5405" max="5405" width="13.140625" customWidth="1"/>
    <col min="5406" max="5406" width="13.85546875" customWidth="1"/>
    <col min="5407" max="5407" width="12.85546875" customWidth="1"/>
    <col min="5645" max="5645" width="13" customWidth="1"/>
    <col min="5646" max="5646" width="6.42578125" customWidth="1"/>
    <col min="5647" max="5647" width="5.85546875" customWidth="1"/>
    <col min="5648" max="5648" width="5.140625" customWidth="1"/>
    <col min="5649" max="5649" width="5" customWidth="1"/>
    <col min="5650" max="5650" width="5.42578125" customWidth="1"/>
    <col min="5651" max="5651" width="6" customWidth="1"/>
    <col min="5652" max="5652" width="6.42578125" customWidth="1"/>
    <col min="5653" max="5653" width="6.28515625" customWidth="1"/>
    <col min="5654" max="5654" width="5.7109375" customWidth="1"/>
    <col min="5655" max="5655" width="6" customWidth="1"/>
    <col min="5656" max="5656" width="6.28515625" customWidth="1"/>
    <col min="5657" max="5657" width="6.42578125" customWidth="1"/>
    <col min="5658" max="5658" width="11.42578125" customWidth="1"/>
    <col min="5659" max="5660" width="14" customWidth="1"/>
    <col min="5661" max="5661" width="13.140625" customWidth="1"/>
    <col min="5662" max="5662" width="13.85546875" customWidth="1"/>
    <col min="5663" max="5663" width="12.85546875" customWidth="1"/>
    <col min="5901" max="5901" width="13" customWidth="1"/>
    <col min="5902" max="5902" width="6.42578125" customWidth="1"/>
    <col min="5903" max="5903" width="5.85546875" customWidth="1"/>
    <col min="5904" max="5904" width="5.140625" customWidth="1"/>
    <col min="5905" max="5905" width="5" customWidth="1"/>
    <col min="5906" max="5906" width="5.42578125" customWidth="1"/>
    <col min="5907" max="5907" width="6" customWidth="1"/>
    <col min="5908" max="5908" width="6.42578125" customWidth="1"/>
    <col min="5909" max="5909" width="6.28515625" customWidth="1"/>
    <col min="5910" max="5910" width="5.7109375" customWidth="1"/>
    <col min="5911" max="5911" width="6" customWidth="1"/>
    <col min="5912" max="5912" width="6.28515625" customWidth="1"/>
    <col min="5913" max="5913" width="6.42578125" customWidth="1"/>
    <col min="5914" max="5914" width="11.42578125" customWidth="1"/>
    <col min="5915" max="5916" width="14" customWidth="1"/>
    <col min="5917" max="5917" width="13.140625" customWidth="1"/>
    <col min="5918" max="5918" width="13.85546875" customWidth="1"/>
    <col min="5919" max="5919" width="12.85546875" customWidth="1"/>
    <col min="6157" max="6157" width="13" customWidth="1"/>
    <col min="6158" max="6158" width="6.42578125" customWidth="1"/>
    <col min="6159" max="6159" width="5.85546875" customWidth="1"/>
    <col min="6160" max="6160" width="5.140625" customWidth="1"/>
    <col min="6161" max="6161" width="5" customWidth="1"/>
    <col min="6162" max="6162" width="5.42578125" customWidth="1"/>
    <col min="6163" max="6163" width="6" customWidth="1"/>
    <col min="6164" max="6164" width="6.42578125" customWidth="1"/>
    <col min="6165" max="6165" width="6.28515625" customWidth="1"/>
    <col min="6166" max="6166" width="5.7109375" customWidth="1"/>
    <col min="6167" max="6167" width="6" customWidth="1"/>
    <col min="6168" max="6168" width="6.28515625" customWidth="1"/>
    <col min="6169" max="6169" width="6.42578125" customWidth="1"/>
    <col min="6170" max="6170" width="11.42578125" customWidth="1"/>
    <col min="6171" max="6172" width="14" customWidth="1"/>
    <col min="6173" max="6173" width="13.140625" customWidth="1"/>
    <col min="6174" max="6174" width="13.85546875" customWidth="1"/>
    <col min="6175" max="6175" width="12.85546875" customWidth="1"/>
    <col min="6413" max="6413" width="13" customWidth="1"/>
    <col min="6414" max="6414" width="6.42578125" customWidth="1"/>
    <col min="6415" max="6415" width="5.85546875" customWidth="1"/>
    <col min="6416" max="6416" width="5.140625" customWidth="1"/>
    <col min="6417" max="6417" width="5" customWidth="1"/>
    <col min="6418" max="6418" width="5.42578125" customWidth="1"/>
    <col min="6419" max="6419" width="6" customWidth="1"/>
    <col min="6420" max="6420" width="6.42578125" customWidth="1"/>
    <col min="6421" max="6421" width="6.28515625" customWidth="1"/>
    <col min="6422" max="6422" width="5.7109375" customWidth="1"/>
    <col min="6423" max="6423" width="6" customWidth="1"/>
    <col min="6424" max="6424" width="6.28515625" customWidth="1"/>
    <col min="6425" max="6425" width="6.42578125" customWidth="1"/>
    <col min="6426" max="6426" width="11.42578125" customWidth="1"/>
    <col min="6427" max="6428" width="14" customWidth="1"/>
    <col min="6429" max="6429" width="13.140625" customWidth="1"/>
    <col min="6430" max="6430" width="13.85546875" customWidth="1"/>
    <col min="6431" max="6431" width="12.85546875" customWidth="1"/>
    <col min="6669" max="6669" width="13" customWidth="1"/>
    <col min="6670" max="6670" width="6.42578125" customWidth="1"/>
    <col min="6671" max="6671" width="5.85546875" customWidth="1"/>
    <col min="6672" max="6672" width="5.140625" customWidth="1"/>
    <col min="6673" max="6673" width="5" customWidth="1"/>
    <col min="6674" max="6674" width="5.42578125" customWidth="1"/>
    <col min="6675" max="6675" width="6" customWidth="1"/>
    <col min="6676" max="6676" width="6.42578125" customWidth="1"/>
    <col min="6677" max="6677" width="6.28515625" customWidth="1"/>
    <col min="6678" max="6678" width="5.7109375" customWidth="1"/>
    <col min="6679" max="6679" width="6" customWidth="1"/>
    <col min="6680" max="6680" width="6.28515625" customWidth="1"/>
    <col min="6681" max="6681" width="6.42578125" customWidth="1"/>
    <col min="6682" max="6682" width="11.42578125" customWidth="1"/>
    <col min="6683" max="6684" width="14" customWidth="1"/>
    <col min="6685" max="6685" width="13.140625" customWidth="1"/>
    <col min="6686" max="6686" width="13.85546875" customWidth="1"/>
    <col min="6687" max="6687" width="12.85546875" customWidth="1"/>
    <col min="6925" max="6925" width="13" customWidth="1"/>
    <col min="6926" max="6926" width="6.42578125" customWidth="1"/>
    <col min="6927" max="6927" width="5.85546875" customWidth="1"/>
    <col min="6928" max="6928" width="5.140625" customWidth="1"/>
    <col min="6929" max="6929" width="5" customWidth="1"/>
    <col min="6930" max="6930" width="5.42578125" customWidth="1"/>
    <col min="6931" max="6931" width="6" customWidth="1"/>
    <col min="6932" max="6932" width="6.42578125" customWidth="1"/>
    <col min="6933" max="6933" width="6.28515625" customWidth="1"/>
    <col min="6934" max="6934" width="5.7109375" customWidth="1"/>
    <col min="6935" max="6935" width="6" customWidth="1"/>
    <col min="6936" max="6936" width="6.28515625" customWidth="1"/>
    <col min="6937" max="6937" width="6.42578125" customWidth="1"/>
    <col min="6938" max="6938" width="11.42578125" customWidth="1"/>
    <col min="6939" max="6940" width="14" customWidth="1"/>
    <col min="6941" max="6941" width="13.140625" customWidth="1"/>
    <col min="6942" max="6942" width="13.85546875" customWidth="1"/>
    <col min="6943" max="6943" width="12.85546875" customWidth="1"/>
    <col min="7181" max="7181" width="13" customWidth="1"/>
    <col min="7182" max="7182" width="6.42578125" customWidth="1"/>
    <col min="7183" max="7183" width="5.85546875" customWidth="1"/>
    <col min="7184" max="7184" width="5.140625" customWidth="1"/>
    <col min="7185" max="7185" width="5" customWidth="1"/>
    <col min="7186" max="7186" width="5.42578125" customWidth="1"/>
    <col min="7187" max="7187" width="6" customWidth="1"/>
    <col min="7188" max="7188" width="6.42578125" customWidth="1"/>
    <col min="7189" max="7189" width="6.28515625" customWidth="1"/>
    <col min="7190" max="7190" width="5.7109375" customWidth="1"/>
    <col min="7191" max="7191" width="6" customWidth="1"/>
    <col min="7192" max="7192" width="6.28515625" customWidth="1"/>
    <col min="7193" max="7193" width="6.42578125" customWidth="1"/>
    <col min="7194" max="7194" width="11.42578125" customWidth="1"/>
    <col min="7195" max="7196" width="14" customWidth="1"/>
    <col min="7197" max="7197" width="13.140625" customWidth="1"/>
    <col min="7198" max="7198" width="13.85546875" customWidth="1"/>
    <col min="7199" max="7199" width="12.85546875" customWidth="1"/>
    <col min="7437" max="7437" width="13" customWidth="1"/>
    <col min="7438" max="7438" width="6.42578125" customWidth="1"/>
    <col min="7439" max="7439" width="5.85546875" customWidth="1"/>
    <col min="7440" max="7440" width="5.140625" customWidth="1"/>
    <col min="7441" max="7441" width="5" customWidth="1"/>
    <col min="7442" max="7442" width="5.42578125" customWidth="1"/>
    <col min="7443" max="7443" width="6" customWidth="1"/>
    <col min="7444" max="7444" width="6.42578125" customWidth="1"/>
    <col min="7445" max="7445" width="6.28515625" customWidth="1"/>
    <col min="7446" max="7446" width="5.7109375" customWidth="1"/>
    <col min="7447" max="7447" width="6" customWidth="1"/>
    <col min="7448" max="7448" width="6.28515625" customWidth="1"/>
    <col min="7449" max="7449" width="6.42578125" customWidth="1"/>
    <col min="7450" max="7450" width="11.42578125" customWidth="1"/>
    <col min="7451" max="7452" width="14" customWidth="1"/>
    <col min="7453" max="7453" width="13.140625" customWidth="1"/>
    <col min="7454" max="7454" width="13.85546875" customWidth="1"/>
    <col min="7455" max="7455" width="12.85546875" customWidth="1"/>
    <col min="7693" max="7693" width="13" customWidth="1"/>
    <col min="7694" max="7694" width="6.42578125" customWidth="1"/>
    <col min="7695" max="7695" width="5.85546875" customWidth="1"/>
    <col min="7696" max="7696" width="5.140625" customWidth="1"/>
    <col min="7697" max="7697" width="5" customWidth="1"/>
    <col min="7698" max="7698" width="5.42578125" customWidth="1"/>
    <col min="7699" max="7699" width="6" customWidth="1"/>
    <col min="7700" max="7700" width="6.42578125" customWidth="1"/>
    <col min="7701" max="7701" width="6.28515625" customWidth="1"/>
    <col min="7702" max="7702" width="5.7109375" customWidth="1"/>
    <col min="7703" max="7703" width="6" customWidth="1"/>
    <col min="7704" max="7704" width="6.28515625" customWidth="1"/>
    <col min="7705" max="7705" width="6.42578125" customWidth="1"/>
    <col min="7706" max="7706" width="11.42578125" customWidth="1"/>
    <col min="7707" max="7708" width="14" customWidth="1"/>
    <col min="7709" max="7709" width="13.140625" customWidth="1"/>
    <col min="7710" max="7710" width="13.85546875" customWidth="1"/>
    <col min="7711" max="7711" width="12.85546875" customWidth="1"/>
    <col min="7949" max="7949" width="13" customWidth="1"/>
    <col min="7950" max="7950" width="6.42578125" customWidth="1"/>
    <col min="7951" max="7951" width="5.85546875" customWidth="1"/>
    <col min="7952" max="7952" width="5.140625" customWidth="1"/>
    <col min="7953" max="7953" width="5" customWidth="1"/>
    <col min="7954" max="7954" width="5.42578125" customWidth="1"/>
    <col min="7955" max="7955" width="6" customWidth="1"/>
    <col min="7956" max="7956" width="6.42578125" customWidth="1"/>
    <col min="7957" max="7957" width="6.28515625" customWidth="1"/>
    <col min="7958" max="7958" width="5.7109375" customWidth="1"/>
    <col min="7959" max="7959" width="6" customWidth="1"/>
    <col min="7960" max="7960" width="6.28515625" customWidth="1"/>
    <col min="7961" max="7961" width="6.42578125" customWidth="1"/>
    <col min="7962" max="7962" width="11.42578125" customWidth="1"/>
    <col min="7963" max="7964" width="14" customWidth="1"/>
    <col min="7965" max="7965" width="13.140625" customWidth="1"/>
    <col min="7966" max="7966" width="13.85546875" customWidth="1"/>
    <col min="7967" max="7967" width="12.85546875" customWidth="1"/>
    <col min="8205" max="8205" width="13" customWidth="1"/>
    <col min="8206" max="8206" width="6.42578125" customWidth="1"/>
    <col min="8207" max="8207" width="5.85546875" customWidth="1"/>
    <col min="8208" max="8208" width="5.140625" customWidth="1"/>
    <col min="8209" max="8209" width="5" customWidth="1"/>
    <col min="8210" max="8210" width="5.42578125" customWidth="1"/>
    <col min="8211" max="8211" width="6" customWidth="1"/>
    <col min="8212" max="8212" width="6.42578125" customWidth="1"/>
    <col min="8213" max="8213" width="6.28515625" customWidth="1"/>
    <col min="8214" max="8214" width="5.7109375" customWidth="1"/>
    <col min="8215" max="8215" width="6" customWidth="1"/>
    <col min="8216" max="8216" width="6.28515625" customWidth="1"/>
    <col min="8217" max="8217" width="6.42578125" customWidth="1"/>
    <col min="8218" max="8218" width="11.42578125" customWidth="1"/>
    <col min="8219" max="8220" width="14" customWidth="1"/>
    <col min="8221" max="8221" width="13.140625" customWidth="1"/>
    <col min="8222" max="8222" width="13.85546875" customWidth="1"/>
    <col min="8223" max="8223" width="12.85546875" customWidth="1"/>
    <col min="8461" max="8461" width="13" customWidth="1"/>
    <col min="8462" max="8462" width="6.42578125" customWidth="1"/>
    <col min="8463" max="8463" width="5.85546875" customWidth="1"/>
    <col min="8464" max="8464" width="5.140625" customWidth="1"/>
    <col min="8465" max="8465" width="5" customWidth="1"/>
    <col min="8466" max="8466" width="5.42578125" customWidth="1"/>
    <col min="8467" max="8467" width="6" customWidth="1"/>
    <col min="8468" max="8468" width="6.42578125" customWidth="1"/>
    <col min="8469" max="8469" width="6.28515625" customWidth="1"/>
    <col min="8470" max="8470" width="5.7109375" customWidth="1"/>
    <col min="8471" max="8471" width="6" customWidth="1"/>
    <col min="8472" max="8472" width="6.28515625" customWidth="1"/>
    <col min="8473" max="8473" width="6.42578125" customWidth="1"/>
    <col min="8474" max="8474" width="11.42578125" customWidth="1"/>
    <col min="8475" max="8476" width="14" customWidth="1"/>
    <col min="8477" max="8477" width="13.140625" customWidth="1"/>
    <col min="8478" max="8478" width="13.85546875" customWidth="1"/>
    <col min="8479" max="8479" width="12.85546875" customWidth="1"/>
    <col min="8717" max="8717" width="13" customWidth="1"/>
    <col min="8718" max="8718" width="6.42578125" customWidth="1"/>
    <col min="8719" max="8719" width="5.85546875" customWidth="1"/>
    <col min="8720" max="8720" width="5.140625" customWidth="1"/>
    <col min="8721" max="8721" width="5" customWidth="1"/>
    <col min="8722" max="8722" width="5.42578125" customWidth="1"/>
    <col min="8723" max="8723" width="6" customWidth="1"/>
    <col min="8724" max="8724" width="6.42578125" customWidth="1"/>
    <col min="8725" max="8725" width="6.28515625" customWidth="1"/>
    <col min="8726" max="8726" width="5.7109375" customWidth="1"/>
    <col min="8727" max="8727" width="6" customWidth="1"/>
    <col min="8728" max="8728" width="6.28515625" customWidth="1"/>
    <col min="8729" max="8729" width="6.42578125" customWidth="1"/>
    <col min="8730" max="8730" width="11.42578125" customWidth="1"/>
    <col min="8731" max="8732" width="14" customWidth="1"/>
    <col min="8733" max="8733" width="13.140625" customWidth="1"/>
    <col min="8734" max="8734" width="13.85546875" customWidth="1"/>
    <col min="8735" max="8735" width="12.85546875" customWidth="1"/>
    <col min="8973" max="8973" width="13" customWidth="1"/>
    <col min="8974" max="8974" width="6.42578125" customWidth="1"/>
    <col min="8975" max="8975" width="5.85546875" customWidth="1"/>
    <col min="8976" max="8976" width="5.140625" customWidth="1"/>
    <col min="8977" max="8977" width="5" customWidth="1"/>
    <col min="8978" max="8978" width="5.42578125" customWidth="1"/>
    <col min="8979" max="8979" width="6" customWidth="1"/>
    <col min="8980" max="8980" width="6.42578125" customWidth="1"/>
    <col min="8981" max="8981" width="6.28515625" customWidth="1"/>
    <col min="8982" max="8982" width="5.7109375" customWidth="1"/>
    <col min="8983" max="8983" width="6" customWidth="1"/>
    <col min="8984" max="8984" width="6.28515625" customWidth="1"/>
    <col min="8985" max="8985" width="6.42578125" customWidth="1"/>
    <col min="8986" max="8986" width="11.42578125" customWidth="1"/>
    <col min="8987" max="8988" width="14" customWidth="1"/>
    <col min="8989" max="8989" width="13.140625" customWidth="1"/>
    <col min="8990" max="8990" width="13.85546875" customWidth="1"/>
    <col min="8991" max="8991" width="12.85546875" customWidth="1"/>
    <col min="9229" max="9229" width="13" customWidth="1"/>
    <col min="9230" max="9230" width="6.42578125" customWidth="1"/>
    <col min="9231" max="9231" width="5.85546875" customWidth="1"/>
    <col min="9232" max="9232" width="5.140625" customWidth="1"/>
    <col min="9233" max="9233" width="5" customWidth="1"/>
    <col min="9234" max="9234" width="5.42578125" customWidth="1"/>
    <col min="9235" max="9235" width="6" customWidth="1"/>
    <col min="9236" max="9236" width="6.42578125" customWidth="1"/>
    <col min="9237" max="9237" width="6.28515625" customWidth="1"/>
    <col min="9238" max="9238" width="5.7109375" customWidth="1"/>
    <col min="9239" max="9239" width="6" customWidth="1"/>
    <col min="9240" max="9240" width="6.28515625" customWidth="1"/>
    <col min="9241" max="9241" width="6.42578125" customWidth="1"/>
    <col min="9242" max="9242" width="11.42578125" customWidth="1"/>
    <col min="9243" max="9244" width="14" customWidth="1"/>
    <col min="9245" max="9245" width="13.140625" customWidth="1"/>
    <col min="9246" max="9246" width="13.85546875" customWidth="1"/>
    <col min="9247" max="9247" width="12.85546875" customWidth="1"/>
    <col min="9485" max="9485" width="13" customWidth="1"/>
    <col min="9486" max="9486" width="6.42578125" customWidth="1"/>
    <col min="9487" max="9487" width="5.85546875" customWidth="1"/>
    <col min="9488" max="9488" width="5.140625" customWidth="1"/>
    <col min="9489" max="9489" width="5" customWidth="1"/>
    <col min="9490" max="9490" width="5.42578125" customWidth="1"/>
    <col min="9491" max="9491" width="6" customWidth="1"/>
    <col min="9492" max="9492" width="6.42578125" customWidth="1"/>
    <col min="9493" max="9493" width="6.28515625" customWidth="1"/>
    <col min="9494" max="9494" width="5.7109375" customWidth="1"/>
    <col min="9495" max="9495" width="6" customWidth="1"/>
    <col min="9496" max="9496" width="6.28515625" customWidth="1"/>
    <col min="9497" max="9497" width="6.42578125" customWidth="1"/>
    <col min="9498" max="9498" width="11.42578125" customWidth="1"/>
    <col min="9499" max="9500" width="14" customWidth="1"/>
    <col min="9501" max="9501" width="13.140625" customWidth="1"/>
    <col min="9502" max="9502" width="13.85546875" customWidth="1"/>
    <col min="9503" max="9503" width="12.85546875" customWidth="1"/>
    <col min="9741" max="9741" width="13" customWidth="1"/>
    <col min="9742" max="9742" width="6.42578125" customWidth="1"/>
    <col min="9743" max="9743" width="5.85546875" customWidth="1"/>
    <col min="9744" max="9744" width="5.140625" customWidth="1"/>
    <col min="9745" max="9745" width="5" customWidth="1"/>
    <col min="9746" max="9746" width="5.42578125" customWidth="1"/>
    <col min="9747" max="9747" width="6" customWidth="1"/>
    <col min="9748" max="9748" width="6.42578125" customWidth="1"/>
    <col min="9749" max="9749" width="6.28515625" customWidth="1"/>
    <col min="9750" max="9750" width="5.7109375" customWidth="1"/>
    <col min="9751" max="9751" width="6" customWidth="1"/>
    <col min="9752" max="9752" width="6.28515625" customWidth="1"/>
    <col min="9753" max="9753" width="6.42578125" customWidth="1"/>
    <col min="9754" max="9754" width="11.42578125" customWidth="1"/>
    <col min="9755" max="9756" width="14" customWidth="1"/>
    <col min="9757" max="9757" width="13.140625" customWidth="1"/>
    <col min="9758" max="9758" width="13.85546875" customWidth="1"/>
    <col min="9759" max="9759" width="12.85546875" customWidth="1"/>
    <col min="9997" max="9997" width="13" customWidth="1"/>
    <col min="9998" max="9998" width="6.42578125" customWidth="1"/>
    <col min="9999" max="9999" width="5.85546875" customWidth="1"/>
    <col min="10000" max="10000" width="5.140625" customWidth="1"/>
    <col min="10001" max="10001" width="5" customWidth="1"/>
    <col min="10002" max="10002" width="5.42578125" customWidth="1"/>
    <col min="10003" max="10003" width="6" customWidth="1"/>
    <col min="10004" max="10004" width="6.42578125" customWidth="1"/>
    <col min="10005" max="10005" width="6.28515625" customWidth="1"/>
    <col min="10006" max="10006" width="5.7109375" customWidth="1"/>
    <col min="10007" max="10007" width="6" customWidth="1"/>
    <col min="10008" max="10008" width="6.28515625" customWidth="1"/>
    <col min="10009" max="10009" width="6.42578125" customWidth="1"/>
    <col min="10010" max="10010" width="11.42578125" customWidth="1"/>
    <col min="10011" max="10012" width="14" customWidth="1"/>
    <col min="10013" max="10013" width="13.140625" customWidth="1"/>
    <col min="10014" max="10014" width="13.85546875" customWidth="1"/>
    <col min="10015" max="10015" width="12.85546875" customWidth="1"/>
    <col min="10253" max="10253" width="13" customWidth="1"/>
    <col min="10254" max="10254" width="6.42578125" customWidth="1"/>
    <col min="10255" max="10255" width="5.85546875" customWidth="1"/>
    <col min="10256" max="10256" width="5.140625" customWidth="1"/>
    <col min="10257" max="10257" width="5" customWidth="1"/>
    <col min="10258" max="10258" width="5.42578125" customWidth="1"/>
    <col min="10259" max="10259" width="6" customWidth="1"/>
    <col min="10260" max="10260" width="6.42578125" customWidth="1"/>
    <col min="10261" max="10261" width="6.28515625" customWidth="1"/>
    <col min="10262" max="10262" width="5.7109375" customWidth="1"/>
    <col min="10263" max="10263" width="6" customWidth="1"/>
    <col min="10264" max="10264" width="6.28515625" customWidth="1"/>
    <col min="10265" max="10265" width="6.42578125" customWidth="1"/>
    <col min="10266" max="10266" width="11.42578125" customWidth="1"/>
    <col min="10267" max="10268" width="14" customWidth="1"/>
    <col min="10269" max="10269" width="13.140625" customWidth="1"/>
    <col min="10270" max="10270" width="13.85546875" customWidth="1"/>
    <col min="10271" max="10271" width="12.85546875" customWidth="1"/>
    <col min="10509" max="10509" width="13" customWidth="1"/>
    <col min="10510" max="10510" width="6.42578125" customWidth="1"/>
    <col min="10511" max="10511" width="5.85546875" customWidth="1"/>
    <col min="10512" max="10512" width="5.140625" customWidth="1"/>
    <col min="10513" max="10513" width="5" customWidth="1"/>
    <col min="10514" max="10514" width="5.42578125" customWidth="1"/>
    <col min="10515" max="10515" width="6" customWidth="1"/>
    <col min="10516" max="10516" width="6.42578125" customWidth="1"/>
    <col min="10517" max="10517" width="6.28515625" customWidth="1"/>
    <col min="10518" max="10518" width="5.7109375" customWidth="1"/>
    <col min="10519" max="10519" width="6" customWidth="1"/>
    <col min="10520" max="10520" width="6.28515625" customWidth="1"/>
    <col min="10521" max="10521" width="6.42578125" customWidth="1"/>
    <col min="10522" max="10522" width="11.42578125" customWidth="1"/>
    <col min="10523" max="10524" width="14" customWidth="1"/>
    <col min="10525" max="10525" width="13.140625" customWidth="1"/>
    <col min="10526" max="10526" width="13.85546875" customWidth="1"/>
    <col min="10527" max="10527" width="12.85546875" customWidth="1"/>
    <col min="10765" max="10765" width="13" customWidth="1"/>
    <col min="10766" max="10766" width="6.42578125" customWidth="1"/>
    <col min="10767" max="10767" width="5.85546875" customWidth="1"/>
    <col min="10768" max="10768" width="5.140625" customWidth="1"/>
    <col min="10769" max="10769" width="5" customWidth="1"/>
    <col min="10770" max="10770" width="5.42578125" customWidth="1"/>
    <col min="10771" max="10771" width="6" customWidth="1"/>
    <col min="10772" max="10772" width="6.42578125" customWidth="1"/>
    <col min="10773" max="10773" width="6.28515625" customWidth="1"/>
    <col min="10774" max="10774" width="5.7109375" customWidth="1"/>
    <col min="10775" max="10775" width="6" customWidth="1"/>
    <col min="10776" max="10776" width="6.28515625" customWidth="1"/>
    <col min="10777" max="10777" width="6.42578125" customWidth="1"/>
    <col min="10778" max="10778" width="11.42578125" customWidth="1"/>
    <col min="10779" max="10780" width="14" customWidth="1"/>
    <col min="10781" max="10781" width="13.140625" customWidth="1"/>
    <col min="10782" max="10782" width="13.85546875" customWidth="1"/>
    <col min="10783" max="10783" width="12.85546875" customWidth="1"/>
    <col min="11021" max="11021" width="13" customWidth="1"/>
    <col min="11022" max="11022" width="6.42578125" customWidth="1"/>
    <col min="11023" max="11023" width="5.85546875" customWidth="1"/>
    <col min="11024" max="11024" width="5.140625" customWidth="1"/>
    <col min="11025" max="11025" width="5" customWidth="1"/>
    <col min="11026" max="11026" width="5.42578125" customWidth="1"/>
    <col min="11027" max="11027" width="6" customWidth="1"/>
    <col min="11028" max="11028" width="6.42578125" customWidth="1"/>
    <col min="11029" max="11029" width="6.28515625" customWidth="1"/>
    <col min="11030" max="11030" width="5.7109375" customWidth="1"/>
    <col min="11031" max="11031" width="6" customWidth="1"/>
    <col min="11032" max="11032" width="6.28515625" customWidth="1"/>
    <col min="11033" max="11033" width="6.42578125" customWidth="1"/>
    <col min="11034" max="11034" width="11.42578125" customWidth="1"/>
    <col min="11035" max="11036" width="14" customWidth="1"/>
    <col min="11037" max="11037" width="13.140625" customWidth="1"/>
    <col min="11038" max="11038" width="13.85546875" customWidth="1"/>
    <col min="11039" max="11039" width="12.85546875" customWidth="1"/>
    <col min="11277" max="11277" width="13" customWidth="1"/>
    <col min="11278" max="11278" width="6.42578125" customWidth="1"/>
    <col min="11279" max="11279" width="5.85546875" customWidth="1"/>
    <col min="11280" max="11280" width="5.140625" customWidth="1"/>
    <col min="11281" max="11281" width="5" customWidth="1"/>
    <col min="11282" max="11282" width="5.42578125" customWidth="1"/>
    <col min="11283" max="11283" width="6" customWidth="1"/>
    <col min="11284" max="11284" width="6.42578125" customWidth="1"/>
    <col min="11285" max="11285" width="6.28515625" customWidth="1"/>
    <col min="11286" max="11286" width="5.7109375" customWidth="1"/>
    <col min="11287" max="11287" width="6" customWidth="1"/>
    <col min="11288" max="11288" width="6.28515625" customWidth="1"/>
    <col min="11289" max="11289" width="6.42578125" customWidth="1"/>
    <col min="11290" max="11290" width="11.42578125" customWidth="1"/>
    <col min="11291" max="11292" width="14" customWidth="1"/>
    <col min="11293" max="11293" width="13.140625" customWidth="1"/>
    <col min="11294" max="11294" width="13.85546875" customWidth="1"/>
    <col min="11295" max="11295" width="12.85546875" customWidth="1"/>
    <col min="11533" max="11533" width="13" customWidth="1"/>
    <col min="11534" max="11534" width="6.42578125" customWidth="1"/>
    <col min="11535" max="11535" width="5.85546875" customWidth="1"/>
    <col min="11536" max="11536" width="5.140625" customWidth="1"/>
    <col min="11537" max="11537" width="5" customWidth="1"/>
    <col min="11538" max="11538" width="5.42578125" customWidth="1"/>
    <col min="11539" max="11539" width="6" customWidth="1"/>
    <col min="11540" max="11540" width="6.42578125" customWidth="1"/>
    <col min="11541" max="11541" width="6.28515625" customWidth="1"/>
    <col min="11542" max="11542" width="5.7109375" customWidth="1"/>
    <col min="11543" max="11543" width="6" customWidth="1"/>
    <col min="11544" max="11544" width="6.28515625" customWidth="1"/>
    <col min="11545" max="11545" width="6.42578125" customWidth="1"/>
    <col min="11546" max="11546" width="11.42578125" customWidth="1"/>
    <col min="11547" max="11548" width="14" customWidth="1"/>
    <col min="11549" max="11549" width="13.140625" customWidth="1"/>
    <col min="11550" max="11550" width="13.85546875" customWidth="1"/>
    <col min="11551" max="11551" width="12.85546875" customWidth="1"/>
    <col min="11789" max="11789" width="13" customWidth="1"/>
    <col min="11790" max="11790" width="6.42578125" customWidth="1"/>
    <col min="11791" max="11791" width="5.85546875" customWidth="1"/>
    <col min="11792" max="11792" width="5.140625" customWidth="1"/>
    <col min="11793" max="11793" width="5" customWidth="1"/>
    <col min="11794" max="11794" width="5.42578125" customWidth="1"/>
    <col min="11795" max="11795" width="6" customWidth="1"/>
    <col min="11796" max="11796" width="6.42578125" customWidth="1"/>
    <col min="11797" max="11797" width="6.28515625" customWidth="1"/>
    <col min="11798" max="11798" width="5.7109375" customWidth="1"/>
    <col min="11799" max="11799" width="6" customWidth="1"/>
    <col min="11800" max="11800" width="6.28515625" customWidth="1"/>
    <col min="11801" max="11801" width="6.42578125" customWidth="1"/>
    <col min="11802" max="11802" width="11.42578125" customWidth="1"/>
    <col min="11803" max="11804" width="14" customWidth="1"/>
    <col min="11805" max="11805" width="13.140625" customWidth="1"/>
    <col min="11806" max="11806" width="13.85546875" customWidth="1"/>
    <col min="11807" max="11807" width="12.85546875" customWidth="1"/>
    <col min="12045" max="12045" width="13" customWidth="1"/>
    <col min="12046" max="12046" width="6.42578125" customWidth="1"/>
    <col min="12047" max="12047" width="5.85546875" customWidth="1"/>
    <col min="12048" max="12048" width="5.140625" customWidth="1"/>
    <col min="12049" max="12049" width="5" customWidth="1"/>
    <col min="12050" max="12050" width="5.42578125" customWidth="1"/>
    <col min="12051" max="12051" width="6" customWidth="1"/>
    <col min="12052" max="12052" width="6.42578125" customWidth="1"/>
    <col min="12053" max="12053" width="6.28515625" customWidth="1"/>
    <col min="12054" max="12054" width="5.7109375" customWidth="1"/>
    <col min="12055" max="12055" width="6" customWidth="1"/>
    <col min="12056" max="12056" width="6.28515625" customWidth="1"/>
    <col min="12057" max="12057" width="6.42578125" customWidth="1"/>
    <col min="12058" max="12058" width="11.42578125" customWidth="1"/>
    <col min="12059" max="12060" width="14" customWidth="1"/>
    <col min="12061" max="12061" width="13.140625" customWidth="1"/>
    <col min="12062" max="12062" width="13.85546875" customWidth="1"/>
    <col min="12063" max="12063" width="12.85546875" customWidth="1"/>
    <col min="12301" max="12301" width="13" customWidth="1"/>
    <col min="12302" max="12302" width="6.42578125" customWidth="1"/>
    <col min="12303" max="12303" width="5.85546875" customWidth="1"/>
    <col min="12304" max="12304" width="5.140625" customWidth="1"/>
    <col min="12305" max="12305" width="5" customWidth="1"/>
    <col min="12306" max="12306" width="5.42578125" customWidth="1"/>
    <col min="12307" max="12307" width="6" customWidth="1"/>
    <col min="12308" max="12308" width="6.42578125" customWidth="1"/>
    <col min="12309" max="12309" width="6.28515625" customWidth="1"/>
    <col min="12310" max="12310" width="5.7109375" customWidth="1"/>
    <col min="12311" max="12311" width="6" customWidth="1"/>
    <col min="12312" max="12312" width="6.28515625" customWidth="1"/>
    <col min="12313" max="12313" width="6.42578125" customWidth="1"/>
    <col min="12314" max="12314" width="11.42578125" customWidth="1"/>
    <col min="12315" max="12316" width="14" customWidth="1"/>
    <col min="12317" max="12317" width="13.140625" customWidth="1"/>
    <col min="12318" max="12318" width="13.85546875" customWidth="1"/>
    <col min="12319" max="12319" width="12.85546875" customWidth="1"/>
    <col min="12557" max="12557" width="13" customWidth="1"/>
    <col min="12558" max="12558" width="6.42578125" customWidth="1"/>
    <col min="12559" max="12559" width="5.85546875" customWidth="1"/>
    <col min="12560" max="12560" width="5.140625" customWidth="1"/>
    <col min="12561" max="12561" width="5" customWidth="1"/>
    <col min="12562" max="12562" width="5.42578125" customWidth="1"/>
    <col min="12563" max="12563" width="6" customWidth="1"/>
    <col min="12564" max="12564" width="6.42578125" customWidth="1"/>
    <col min="12565" max="12565" width="6.28515625" customWidth="1"/>
    <col min="12566" max="12566" width="5.7109375" customWidth="1"/>
    <col min="12567" max="12567" width="6" customWidth="1"/>
    <col min="12568" max="12568" width="6.28515625" customWidth="1"/>
    <col min="12569" max="12569" width="6.42578125" customWidth="1"/>
    <col min="12570" max="12570" width="11.42578125" customWidth="1"/>
    <col min="12571" max="12572" width="14" customWidth="1"/>
    <col min="12573" max="12573" width="13.140625" customWidth="1"/>
    <col min="12574" max="12574" width="13.85546875" customWidth="1"/>
    <col min="12575" max="12575" width="12.85546875" customWidth="1"/>
    <col min="12813" max="12813" width="13" customWidth="1"/>
    <col min="12814" max="12814" width="6.42578125" customWidth="1"/>
    <col min="12815" max="12815" width="5.85546875" customWidth="1"/>
    <col min="12816" max="12816" width="5.140625" customWidth="1"/>
    <col min="12817" max="12817" width="5" customWidth="1"/>
    <col min="12818" max="12818" width="5.42578125" customWidth="1"/>
    <col min="12819" max="12819" width="6" customWidth="1"/>
    <col min="12820" max="12820" width="6.42578125" customWidth="1"/>
    <col min="12821" max="12821" width="6.28515625" customWidth="1"/>
    <col min="12822" max="12822" width="5.7109375" customWidth="1"/>
    <col min="12823" max="12823" width="6" customWidth="1"/>
    <col min="12824" max="12824" width="6.28515625" customWidth="1"/>
    <col min="12825" max="12825" width="6.42578125" customWidth="1"/>
    <col min="12826" max="12826" width="11.42578125" customWidth="1"/>
    <col min="12827" max="12828" width="14" customWidth="1"/>
    <col min="12829" max="12829" width="13.140625" customWidth="1"/>
    <col min="12830" max="12830" width="13.85546875" customWidth="1"/>
    <col min="12831" max="12831" width="12.85546875" customWidth="1"/>
    <col min="13069" max="13069" width="13" customWidth="1"/>
    <col min="13070" max="13070" width="6.42578125" customWidth="1"/>
    <col min="13071" max="13071" width="5.85546875" customWidth="1"/>
    <col min="13072" max="13072" width="5.140625" customWidth="1"/>
    <col min="13073" max="13073" width="5" customWidth="1"/>
    <col min="13074" max="13074" width="5.42578125" customWidth="1"/>
    <col min="13075" max="13075" width="6" customWidth="1"/>
    <col min="13076" max="13076" width="6.42578125" customWidth="1"/>
    <col min="13077" max="13077" width="6.28515625" customWidth="1"/>
    <col min="13078" max="13078" width="5.7109375" customWidth="1"/>
    <col min="13079" max="13079" width="6" customWidth="1"/>
    <col min="13080" max="13080" width="6.28515625" customWidth="1"/>
    <col min="13081" max="13081" width="6.42578125" customWidth="1"/>
    <col min="13082" max="13082" width="11.42578125" customWidth="1"/>
    <col min="13083" max="13084" width="14" customWidth="1"/>
    <col min="13085" max="13085" width="13.140625" customWidth="1"/>
    <col min="13086" max="13086" width="13.85546875" customWidth="1"/>
    <col min="13087" max="13087" width="12.85546875" customWidth="1"/>
    <col min="13325" max="13325" width="13" customWidth="1"/>
    <col min="13326" max="13326" width="6.42578125" customWidth="1"/>
    <col min="13327" max="13327" width="5.85546875" customWidth="1"/>
    <col min="13328" max="13328" width="5.140625" customWidth="1"/>
    <col min="13329" max="13329" width="5" customWidth="1"/>
    <col min="13330" max="13330" width="5.42578125" customWidth="1"/>
    <col min="13331" max="13331" width="6" customWidth="1"/>
    <col min="13332" max="13332" width="6.42578125" customWidth="1"/>
    <col min="13333" max="13333" width="6.28515625" customWidth="1"/>
    <col min="13334" max="13334" width="5.7109375" customWidth="1"/>
    <col min="13335" max="13335" width="6" customWidth="1"/>
    <col min="13336" max="13336" width="6.28515625" customWidth="1"/>
    <col min="13337" max="13337" width="6.42578125" customWidth="1"/>
    <col min="13338" max="13338" width="11.42578125" customWidth="1"/>
    <col min="13339" max="13340" width="14" customWidth="1"/>
    <col min="13341" max="13341" width="13.140625" customWidth="1"/>
    <col min="13342" max="13342" width="13.85546875" customWidth="1"/>
    <col min="13343" max="13343" width="12.85546875" customWidth="1"/>
    <col min="13581" max="13581" width="13" customWidth="1"/>
    <col min="13582" max="13582" width="6.42578125" customWidth="1"/>
    <col min="13583" max="13583" width="5.85546875" customWidth="1"/>
    <col min="13584" max="13584" width="5.140625" customWidth="1"/>
    <col min="13585" max="13585" width="5" customWidth="1"/>
    <col min="13586" max="13586" width="5.42578125" customWidth="1"/>
    <col min="13587" max="13587" width="6" customWidth="1"/>
    <col min="13588" max="13588" width="6.42578125" customWidth="1"/>
    <col min="13589" max="13589" width="6.28515625" customWidth="1"/>
    <col min="13590" max="13590" width="5.7109375" customWidth="1"/>
    <col min="13591" max="13591" width="6" customWidth="1"/>
    <col min="13592" max="13592" width="6.28515625" customWidth="1"/>
    <col min="13593" max="13593" width="6.42578125" customWidth="1"/>
    <col min="13594" max="13594" width="11.42578125" customWidth="1"/>
    <col min="13595" max="13596" width="14" customWidth="1"/>
    <col min="13597" max="13597" width="13.140625" customWidth="1"/>
    <col min="13598" max="13598" width="13.85546875" customWidth="1"/>
    <col min="13599" max="13599" width="12.85546875" customWidth="1"/>
    <col min="13837" max="13837" width="13" customWidth="1"/>
    <col min="13838" max="13838" width="6.42578125" customWidth="1"/>
    <col min="13839" max="13839" width="5.85546875" customWidth="1"/>
    <col min="13840" max="13840" width="5.140625" customWidth="1"/>
    <col min="13841" max="13841" width="5" customWidth="1"/>
    <col min="13842" max="13842" width="5.42578125" customWidth="1"/>
    <col min="13843" max="13843" width="6" customWidth="1"/>
    <col min="13844" max="13844" width="6.42578125" customWidth="1"/>
    <col min="13845" max="13845" width="6.28515625" customWidth="1"/>
    <col min="13846" max="13846" width="5.7109375" customWidth="1"/>
    <col min="13847" max="13847" width="6" customWidth="1"/>
    <col min="13848" max="13848" width="6.28515625" customWidth="1"/>
    <col min="13849" max="13849" width="6.42578125" customWidth="1"/>
    <col min="13850" max="13850" width="11.42578125" customWidth="1"/>
    <col min="13851" max="13852" width="14" customWidth="1"/>
    <col min="13853" max="13853" width="13.140625" customWidth="1"/>
    <col min="13854" max="13854" width="13.85546875" customWidth="1"/>
    <col min="13855" max="13855" width="12.85546875" customWidth="1"/>
    <col min="14093" max="14093" width="13" customWidth="1"/>
    <col min="14094" max="14094" width="6.42578125" customWidth="1"/>
    <col min="14095" max="14095" width="5.85546875" customWidth="1"/>
    <col min="14096" max="14096" width="5.140625" customWidth="1"/>
    <col min="14097" max="14097" width="5" customWidth="1"/>
    <col min="14098" max="14098" width="5.42578125" customWidth="1"/>
    <col min="14099" max="14099" width="6" customWidth="1"/>
    <col min="14100" max="14100" width="6.42578125" customWidth="1"/>
    <col min="14101" max="14101" width="6.28515625" customWidth="1"/>
    <col min="14102" max="14102" width="5.7109375" customWidth="1"/>
    <col min="14103" max="14103" width="6" customWidth="1"/>
    <col min="14104" max="14104" width="6.28515625" customWidth="1"/>
    <col min="14105" max="14105" width="6.42578125" customWidth="1"/>
    <col min="14106" max="14106" width="11.42578125" customWidth="1"/>
    <col min="14107" max="14108" width="14" customWidth="1"/>
    <col min="14109" max="14109" width="13.140625" customWidth="1"/>
    <col min="14110" max="14110" width="13.85546875" customWidth="1"/>
    <col min="14111" max="14111" width="12.85546875" customWidth="1"/>
    <col min="14349" max="14349" width="13" customWidth="1"/>
    <col min="14350" max="14350" width="6.42578125" customWidth="1"/>
    <col min="14351" max="14351" width="5.85546875" customWidth="1"/>
    <col min="14352" max="14352" width="5.140625" customWidth="1"/>
    <col min="14353" max="14353" width="5" customWidth="1"/>
    <col min="14354" max="14354" width="5.42578125" customWidth="1"/>
    <col min="14355" max="14355" width="6" customWidth="1"/>
    <col min="14356" max="14356" width="6.42578125" customWidth="1"/>
    <col min="14357" max="14357" width="6.28515625" customWidth="1"/>
    <col min="14358" max="14358" width="5.7109375" customWidth="1"/>
    <col min="14359" max="14359" width="6" customWidth="1"/>
    <col min="14360" max="14360" width="6.28515625" customWidth="1"/>
    <col min="14361" max="14361" width="6.42578125" customWidth="1"/>
    <col min="14362" max="14362" width="11.42578125" customWidth="1"/>
    <col min="14363" max="14364" width="14" customWidth="1"/>
    <col min="14365" max="14365" width="13.140625" customWidth="1"/>
    <col min="14366" max="14366" width="13.85546875" customWidth="1"/>
    <col min="14367" max="14367" width="12.85546875" customWidth="1"/>
    <col min="14605" max="14605" width="13" customWidth="1"/>
    <col min="14606" max="14606" width="6.42578125" customWidth="1"/>
    <col min="14607" max="14607" width="5.85546875" customWidth="1"/>
    <col min="14608" max="14608" width="5.140625" customWidth="1"/>
    <col min="14609" max="14609" width="5" customWidth="1"/>
    <col min="14610" max="14610" width="5.42578125" customWidth="1"/>
    <col min="14611" max="14611" width="6" customWidth="1"/>
    <col min="14612" max="14612" width="6.42578125" customWidth="1"/>
    <col min="14613" max="14613" width="6.28515625" customWidth="1"/>
    <col min="14614" max="14614" width="5.7109375" customWidth="1"/>
    <col min="14615" max="14615" width="6" customWidth="1"/>
    <col min="14616" max="14616" width="6.28515625" customWidth="1"/>
    <col min="14617" max="14617" width="6.42578125" customWidth="1"/>
    <col min="14618" max="14618" width="11.42578125" customWidth="1"/>
    <col min="14619" max="14620" width="14" customWidth="1"/>
    <col min="14621" max="14621" width="13.140625" customWidth="1"/>
    <col min="14622" max="14622" width="13.85546875" customWidth="1"/>
    <col min="14623" max="14623" width="12.85546875" customWidth="1"/>
    <col min="14861" max="14861" width="13" customWidth="1"/>
    <col min="14862" max="14862" width="6.42578125" customWidth="1"/>
    <col min="14863" max="14863" width="5.85546875" customWidth="1"/>
    <col min="14864" max="14864" width="5.140625" customWidth="1"/>
    <col min="14865" max="14865" width="5" customWidth="1"/>
    <col min="14866" max="14866" width="5.42578125" customWidth="1"/>
    <col min="14867" max="14867" width="6" customWidth="1"/>
    <col min="14868" max="14868" width="6.42578125" customWidth="1"/>
    <col min="14869" max="14869" width="6.28515625" customWidth="1"/>
    <col min="14870" max="14870" width="5.7109375" customWidth="1"/>
    <col min="14871" max="14871" width="6" customWidth="1"/>
    <col min="14872" max="14872" width="6.28515625" customWidth="1"/>
    <col min="14873" max="14873" width="6.42578125" customWidth="1"/>
    <col min="14874" max="14874" width="11.42578125" customWidth="1"/>
    <col min="14875" max="14876" width="14" customWidth="1"/>
    <col min="14877" max="14877" width="13.140625" customWidth="1"/>
    <col min="14878" max="14878" width="13.85546875" customWidth="1"/>
    <col min="14879" max="14879" width="12.85546875" customWidth="1"/>
    <col min="15117" max="15117" width="13" customWidth="1"/>
    <col min="15118" max="15118" width="6.42578125" customWidth="1"/>
    <col min="15119" max="15119" width="5.85546875" customWidth="1"/>
    <col min="15120" max="15120" width="5.140625" customWidth="1"/>
    <col min="15121" max="15121" width="5" customWidth="1"/>
    <col min="15122" max="15122" width="5.42578125" customWidth="1"/>
    <col min="15123" max="15123" width="6" customWidth="1"/>
    <col min="15124" max="15124" width="6.42578125" customWidth="1"/>
    <col min="15125" max="15125" width="6.28515625" customWidth="1"/>
    <col min="15126" max="15126" width="5.7109375" customWidth="1"/>
    <col min="15127" max="15127" width="6" customWidth="1"/>
    <col min="15128" max="15128" width="6.28515625" customWidth="1"/>
    <col min="15129" max="15129" width="6.42578125" customWidth="1"/>
    <col min="15130" max="15130" width="11.42578125" customWidth="1"/>
    <col min="15131" max="15132" width="14" customWidth="1"/>
    <col min="15133" max="15133" width="13.140625" customWidth="1"/>
    <col min="15134" max="15134" width="13.85546875" customWidth="1"/>
    <col min="15135" max="15135" width="12.85546875" customWidth="1"/>
    <col min="15373" max="15373" width="13" customWidth="1"/>
    <col min="15374" max="15374" width="6.42578125" customWidth="1"/>
    <col min="15375" max="15375" width="5.85546875" customWidth="1"/>
    <col min="15376" max="15376" width="5.140625" customWidth="1"/>
    <col min="15377" max="15377" width="5" customWidth="1"/>
    <col min="15378" max="15378" width="5.42578125" customWidth="1"/>
    <col min="15379" max="15379" width="6" customWidth="1"/>
    <col min="15380" max="15380" width="6.42578125" customWidth="1"/>
    <col min="15381" max="15381" width="6.28515625" customWidth="1"/>
    <col min="15382" max="15382" width="5.7109375" customWidth="1"/>
    <col min="15383" max="15383" width="6" customWidth="1"/>
    <col min="15384" max="15384" width="6.28515625" customWidth="1"/>
    <col min="15385" max="15385" width="6.42578125" customWidth="1"/>
    <col min="15386" max="15386" width="11.42578125" customWidth="1"/>
    <col min="15387" max="15388" width="14" customWidth="1"/>
    <col min="15389" max="15389" width="13.140625" customWidth="1"/>
    <col min="15390" max="15390" width="13.85546875" customWidth="1"/>
    <col min="15391" max="15391" width="12.85546875" customWidth="1"/>
    <col min="15629" max="15629" width="13" customWidth="1"/>
    <col min="15630" max="15630" width="6.42578125" customWidth="1"/>
    <col min="15631" max="15631" width="5.85546875" customWidth="1"/>
    <col min="15632" max="15632" width="5.140625" customWidth="1"/>
    <col min="15633" max="15633" width="5" customWidth="1"/>
    <col min="15634" max="15634" width="5.42578125" customWidth="1"/>
    <col min="15635" max="15635" width="6" customWidth="1"/>
    <col min="15636" max="15636" width="6.42578125" customWidth="1"/>
    <col min="15637" max="15637" width="6.28515625" customWidth="1"/>
    <col min="15638" max="15638" width="5.7109375" customWidth="1"/>
    <col min="15639" max="15639" width="6" customWidth="1"/>
    <col min="15640" max="15640" width="6.28515625" customWidth="1"/>
    <col min="15641" max="15641" width="6.42578125" customWidth="1"/>
    <col min="15642" max="15642" width="11.42578125" customWidth="1"/>
    <col min="15643" max="15644" width="14" customWidth="1"/>
    <col min="15645" max="15645" width="13.140625" customWidth="1"/>
    <col min="15646" max="15646" width="13.85546875" customWidth="1"/>
    <col min="15647" max="15647" width="12.85546875" customWidth="1"/>
    <col min="15885" max="15885" width="13" customWidth="1"/>
    <col min="15886" max="15886" width="6.42578125" customWidth="1"/>
    <col min="15887" max="15887" width="5.85546875" customWidth="1"/>
    <col min="15888" max="15888" width="5.140625" customWidth="1"/>
    <col min="15889" max="15889" width="5" customWidth="1"/>
    <col min="15890" max="15890" width="5.42578125" customWidth="1"/>
    <col min="15891" max="15891" width="6" customWidth="1"/>
    <col min="15892" max="15892" width="6.42578125" customWidth="1"/>
    <col min="15893" max="15893" width="6.28515625" customWidth="1"/>
    <col min="15894" max="15894" width="5.7109375" customWidth="1"/>
    <col min="15895" max="15895" width="6" customWidth="1"/>
    <col min="15896" max="15896" width="6.28515625" customWidth="1"/>
    <col min="15897" max="15897" width="6.42578125" customWidth="1"/>
    <col min="15898" max="15898" width="11.42578125" customWidth="1"/>
    <col min="15899" max="15900" width="14" customWidth="1"/>
    <col min="15901" max="15901" width="13.140625" customWidth="1"/>
    <col min="15902" max="15902" width="13.85546875" customWidth="1"/>
    <col min="15903" max="15903" width="12.85546875" customWidth="1"/>
    <col min="16141" max="16141" width="13" customWidth="1"/>
    <col min="16142" max="16142" width="6.42578125" customWidth="1"/>
    <col min="16143" max="16143" width="5.85546875" customWidth="1"/>
    <col min="16144" max="16144" width="5.140625" customWidth="1"/>
    <col min="16145" max="16145" width="5" customWidth="1"/>
    <col min="16146" max="16146" width="5.42578125" customWidth="1"/>
    <col min="16147" max="16147" width="6" customWidth="1"/>
    <col min="16148" max="16148" width="6.42578125" customWidth="1"/>
    <col min="16149" max="16149" width="6.28515625" customWidth="1"/>
    <col min="16150" max="16150" width="5.7109375" customWidth="1"/>
    <col min="16151" max="16151" width="6" customWidth="1"/>
    <col min="16152" max="16152" width="6.28515625" customWidth="1"/>
    <col min="16153" max="16153" width="6.42578125" customWidth="1"/>
    <col min="16154" max="16154" width="11.42578125" customWidth="1"/>
    <col min="16155" max="16156" width="14" customWidth="1"/>
    <col min="16157" max="16157" width="13.140625" customWidth="1"/>
    <col min="16158" max="16158" width="13.85546875" customWidth="1"/>
    <col min="16159" max="16159" width="12.85546875" customWidth="1"/>
  </cols>
  <sheetData>
    <row r="1" spans="1:30">
      <c r="A1" s="155"/>
    </row>
    <row r="2" spans="1:30" ht="15.75">
      <c r="A2" s="250" t="s">
        <v>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</row>
    <row r="4" spans="1:30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</row>
    <row r="5" spans="1:30">
      <c r="A5" s="6" t="s">
        <v>93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01"/>
      <c r="AA5" s="101"/>
      <c r="AB5" s="101"/>
      <c r="AC5" s="101"/>
      <c r="AD5" s="101"/>
    </row>
    <row r="6" spans="1:30">
      <c r="A6" s="155" t="s">
        <v>271</v>
      </c>
      <c r="B6" s="14" t="s">
        <v>347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54">
      <c r="A7" s="10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</row>
    <row r="8" spans="1:30">
      <c r="A8" s="146" t="s">
        <v>9</v>
      </c>
      <c r="B8" s="169">
        <v>109</v>
      </c>
      <c r="C8" s="169"/>
      <c r="D8" s="170">
        <v>109</v>
      </c>
      <c r="E8" s="170"/>
      <c r="F8" s="170">
        <v>145</v>
      </c>
      <c r="G8" s="170"/>
      <c r="H8" s="170">
        <v>166</v>
      </c>
      <c r="I8" s="170"/>
      <c r="J8" s="169">
        <v>235</v>
      </c>
      <c r="K8" s="169"/>
      <c r="L8" s="170">
        <v>239</v>
      </c>
      <c r="M8" s="170"/>
      <c r="N8" s="170">
        <v>568</v>
      </c>
      <c r="O8" s="170"/>
      <c r="P8" s="170">
        <v>1526</v>
      </c>
      <c r="Q8" s="170"/>
      <c r="R8" s="170">
        <v>458</v>
      </c>
      <c r="S8" s="170"/>
      <c r="T8" s="170">
        <v>416</v>
      </c>
      <c r="U8" s="170"/>
      <c r="V8" s="170">
        <v>152</v>
      </c>
      <c r="W8" s="170"/>
      <c r="X8" s="169">
        <v>496</v>
      </c>
      <c r="Y8" s="169"/>
      <c r="Z8" s="171">
        <f>SUM(B8:X8)</f>
        <v>4619</v>
      </c>
      <c r="AA8" s="172">
        <f>Z8/27365</f>
        <v>0.16879225287776356</v>
      </c>
      <c r="AB8" s="173">
        <f>Z8/20953</f>
        <v>0.22044575955710399</v>
      </c>
      <c r="AC8" s="146"/>
    </row>
    <row r="9" spans="1:30">
      <c r="A9" s="146" t="s">
        <v>134</v>
      </c>
      <c r="B9" s="170">
        <v>34</v>
      </c>
      <c r="C9" s="170"/>
      <c r="D9" s="170">
        <v>88</v>
      </c>
      <c r="E9" s="170"/>
      <c r="F9" s="170">
        <v>49</v>
      </c>
      <c r="G9" s="170"/>
      <c r="H9" s="170">
        <v>10</v>
      </c>
      <c r="I9" s="170"/>
      <c r="J9" s="174"/>
      <c r="K9" s="174"/>
      <c r="L9" s="170"/>
      <c r="M9" s="170"/>
      <c r="N9" s="170">
        <v>4</v>
      </c>
      <c r="O9" s="170"/>
      <c r="P9" s="170">
        <v>2</v>
      </c>
      <c r="Q9" s="170"/>
      <c r="R9" s="170">
        <v>3</v>
      </c>
      <c r="S9" s="170"/>
      <c r="T9" s="170">
        <v>15</v>
      </c>
      <c r="U9" s="170"/>
      <c r="V9" s="174">
        <v>3</v>
      </c>
      <c r="W9" s="174"/>
      <c r="X9" s="174">
        <v>24</v>
      </c>
      <c r="Y9" s="174"/>
      <c r="Z9" s="171">
        <f t="shared" ref="Z9:Z24" si="0">SUM(B9:X9)</f>
        <v>232</v>
      </c>
      <c r="AA9" s="172">
        <f>Z9/27365</f>
        <v>8.4779828247761747E-3</v>
      </c>
      <c r="AB9" s="173">
        <f>Z9/20953</f>
        <v>1.1072400133632416E-2</v>
      </c>
      <c r="AC9" s="88"/>
    </row>
    <row r="10" spans="1:30">
      <c r="A10" s="146" t="s">
        <v>136</v>
      </c>
      <c r="B10" s="170">
        <v>3</v>
      </c>
      <c r="C10" s="170"/>
      <c r="D10" s="170">
        <v>15</v>
      </c>
      <c r="E10" s="170"/>
      <c r="F10" s="170">
        <v>26</v>
      </c>
      <c r="G10" s="170"/>
      <c r="H10" s="170"/>
      <c r="I10" s="170"/>
      <c r="J10" s="174">
        <v>19</v>
      </c>
      <c r="K10" s="174"/>
      <c r="L10" s="170">
        <v>27</v>
      </c>
      <c r="M10" s="170"/>
      <c r="N10" s="170">
        <v>14</v>
      </c>
      <c r="O10" s="170"/>
      <c r="P10" s="170">
        <v>14</v>
      </c>
      <c r="Q10" s="170"/>
      <c r="R10" s="170">
        <v>40</v>
      </c>
      <c r="S10" s="170"/>
      <c r="T10" s="170">
        <v>18</v>
      </c>
      <c r="U10" s="170"/>
      <c r="V10" s="174"/>
      <c r="W10" s="174"/>
      <c r="X10" s="174">
        <v>2</v>
      </c>
      <c r="Y10" s="174"/>
      <c r="Z10" s="171">
        <f t="shared" si="0"/>
        <v>178</v>
      </c>
      <c r="AA10" s="172">
        <f>Z10/27365</f>
        <v>6.5046592362506851E-3</v>
      </c>
      <c r="AB10" s="173">
        <f>Z10/20953</f>
        <v>8.4952035508041816E-3</v>
      </c>
      <c r="AC10" s="88"/>
    </row>
    <row r="11" spans="1:30">
      <c r="A11" s="146" t="s">
        <v>133</v>
      </c>
      <c r="B11" s="170">
        <v>55</v>
      </c>
      <c r="C11" s="170"/>
      <c r="D11" s="170">
        <v>47</v>
      </c>
      <c r="E11" s="170"/>
      <c r="F11" s="170">
        <v>62</v>
      </c>
      <c r="G11" s="170"/>
      <c r="H11" s="170">
        <v>54</v>
      </c>
      <c r="I11" s="170"/>
      <c r="J11" s="174">
        <v>57</v>
      </c>
      <c r="K11" s="174"/>
      <c r="L11" s="170">
        <v>40</v>
      </c>
      <c r="M11" s="170"/>
      <c r="N11" s="170">
        <v>49</v>
      </c>
      <c r="O11" s="170"/>
      <c r="P11" s="170">
        <v>28</v>
      </c>
      <c r="Q11" s="170"/>
      <c r="R11" s="170">
        <v>56</v>
      </c>
      <c r="S11" s="170"/>
      <c r="T11" s="170">
        <v>66</v>
      </c>
      <c r="U11" s="170"/>
      <c r="V11" s="174">
        <v>57</v>
      </c>
      <c r="W11" s="174"/>
      <c r="X11" s="174">
        <v>78</v>
      </c>
      <c r="Y11" s="174"/>
      <c r="Z11" s="171">
        <f t="shared" si="0"/>
        <v>649</v>
      </c>
      <c r="AA11" s="172">
        <f>Z11/27365</f>
        <v>2.3716426091723003E-2</v>
      </c>
      <c r="AB11" s="173">
        <f>Z11/20953</f>
        <v>3.0974084856583782E-2</v>
      </c>
      <c r="AC11" s="146"/>
    </row>
    <row r="12" spans="1:30">
      <c r="A12" s="146" t="s">
        <v>227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1"/>
      <c r="AA12" s="172"/>
      <c r="AB12" s="173"/>
      <c r="AC12" s="88"/>
    </row>
    <row r="13" spans="1:30">
      <c r="A13" s="146" t="s">
        <v>272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1"/>
      <c r="AA13" s="172"/>
      <c r="AB13" s="173"/>
      <c r="AC13" s="88"/>
    </row>
    <row r="14" spans="1:30">
      <c r="A14" s="146" t="s">
        <v>14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1"/>
      <c r="AA14" s="172"/>
      <c r="AB14" s="173"/>
      <c r="AC14" s="88"/>
    </row>
    <row r="15" spans="1:30">
      <c r="A15" s="146" t="s">
        <v>138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>
        <v>4</v>
      </c>
      <c r="U15" s="170"/>
      <c r="V15" s="170"/>
      <c r="W15" s="170"/>
      <c r="X15" s="170">
        <v>3</v>
      </c>
      <c r="Y15" s="170"/>
      <c r="Z15" s="171">
        <f t="shared" si="0"/>
        <v>7</v>
      </c>
      <c r="AA15" s="175">
        <f>Z15/27365</f>
        <v>2.5580120591997074E-4</v>
      </c>
      <c r="AB15" s="176">
        <f>Z15/20953</f>
        <v>3.3408103851477114E-4</v>
      </c>
      <c r="AC15" s="88"/>
    </row>
    <row r="16" spans="1:30">
      <c r="A16" s="146" t="s">
        <v>141</v>
      </c>
      <c r="B16" s="170"/>
      <c r="C16" s="170"/>
      <c r="D16" s="170">
        <v>9</v>
      </c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>
        <v>2</v>
      </c>
      <c r="Q16" s="170"/>
      <c r="R16" s="170"/>
      <c r="S16" s="170"/>
      <c r="T16" s="170"/>
      <c r="U16" s="170"/>
      <c r="V16" s="170"/>
      <c r="W16" s="170"/>
      <c r="X16" s="170"/>
      <c r="Y16" s="170"/>
      <c r="Z16" s="171">
        <f t="shared" si="0"/>
        <v>11</v>
      </c>
      <c r="AA16" s="175">
        <f>Z16/27365</f>
        <v>4.0197332358852546E-4</v>
      </c>
      <c r="AB16" s="176">
        <f>Z16/20953</f>
        <v>5.2498448909464037E-4</v>
      </c>
      <c r="AC16" s="88"/>
    </row>
    <row r="17" spans="1:29">
      <c r="A17" s="146" t="s">
        <v>17</v>
      </c>
      <c r="B17" s="170"/>
      <c r="C17" s="170"/>
      <c r="D17" s="170">
        <v>2</v>
      </c>
      <c r="E17" s="170"/>
      <c r="F17" s="170">
        <v>2</v>
      </c>
      <c r="G17" s="170"/>
      <c r="H17" s="170"/>
      <c r="I17" s="170"/>
      <c r="J17" s="170">
        <v>2</v>
      </c>
      <c r="K17" s="170"/>
      <c r="L17" s="170">
        <v>3</v>
      </c>
      <c r="M17" s="170"/>
      <c r="N17" s="170">
        <v>6</v>
      </c>
      <c r="O17" s="170"/>
      <c r="P17" s="170"/>
      <c r="Q17" s="170"/>
      <c r="R17" s="170"/>
      <c r="S17" s="170"/>
      <c r="T17" s="170">
        <v>24</v>
      </c>
      <c r="U17" s="170"/>
      <c r="V17" s="170"/>
      <c r="W17" s="170"/>
      <c r="X17" s="170"/>
      <c r="Y17" s="170"/>
      <c r="Z17" s="171">
        <f t="shared" si="0"/>
        <v>39</v>
      </c>
      <c r="AA17" s="175">
        <f>Z17/27365</f>
        <v>1.4251781472684087E-3</v>
      </c>
      <c r="AB17" s="176">
        <f>Z17/20953</f>
        <v>1.861308643153725E-3</v>
      </c>
      <c r="AC17" s="88"/>
    </row>
    <row r="18" spans="1:29">
      <c r="A18" s="146" t="s">
        <v>229</v>
      </c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7"/>
      <c r="AA18" s="172"/>
      <c r="AB18" s="173"/>
      <c r="AC18" s="88"/>
    </row>
    <row r="19" spans="1:29">
      <c r="A19" s="146" t="s">
        <v>107</v>
      </c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7"/>
      <c r="AA19" s="172"/>
      <c r="AB19" s="173"/>
      <c r="AC19" s="88"/>
    </row>
    <row r="20" spans="1:29">
      <c r="A20" s="146" t="s">
        <v>143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>
        <v>2</v>
      </c>
      <c r="U20" s="170"/>
      <c r="V20" s="170">
        <v>1</v>
      </c>
      <c r="W20" s="170"/>
      <c r="X20" s="170"/>
      <c r="Y20" s="170"/>
      <c r="Z20" s="171">
        <f t="shared" si="0"/>
        <v>3</v>
      </c>
      <c r="AA20" s="172"/>
      <c r="AB20" s="173"/>
      <c r="AC20" s="88"/>
    </row>
    <row r="21" spans="1:29">
      <c r="A21" s="146" t="s">
        <v>22</v>
      </c>
      <c r="B21" s="170">
        <v>11</v>
      </c>
      <c r="C21" s="170"/>
      <c r="D21" s="170">
        <v>7</v>
      </c>
      <c r="E21" s="170"/>
      <c r="F21" s="170">
        <v>6</v>
      </c>
      <c r="G21" s="170"/>
      <c r="H21" s="170">
        <v>4</v>
      </c>
      <c r="I21" s="170"/>
      <c r="J21" s="170">
        <v>12</v>
      </c>
      <c r="K21" s="170"/>
      <c r="L21" s="170">
        <v>8</v>
      </c>
      <c r="M21" s="170"/>
      <c r="N21" s="170"/>
      <c r="O21" s="170"/>
      <c r="P21" s="170">
        <v>2</v>
      </c>
      <c r="Q21" s="170"/>
      <c r="R21" s="170">
        <v>15</v>
      </c>
      <c r="S21" s="170"/>
      <c r="T21" s="170">
        <v>22</v>
      </c>
      <c r="U21" s="170"/>
      <c r="V21" s="170"/>
      <c r="W21" s="170"/>
      <c r="X21" s="170">
        <v>14</v>
      </c>
      <c r="Y21" s="170"/>
      <c r="Z21" s="171">
        <f t="shared" si="0"/>
        <v>101</v>
      </c>
      <c r="AA21" s="172">
        <f>Z21/27365</f>
        <v>3.6908459711310067E-3</v>
      </c>
      <c r="AB21" s="173">
        <f>Z21/20953</f>
        <v>4.8203121271416984E-3</v>
      </c>
      <c r="AC21" s="88"/>
    </row>
    <row r="22" spans="1:29">
      <c r="A22" s="146" t="s">
        <v>273</v>
      </c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7"/>
      <c r="AA22" s="172"/>
      <c r="AB22" s="173"/>
      <c r="AC22" s="88"/>
    </row>
    <row r="23" spans="1:29">
      <c r="A23" s="146" t="s">
        <v>274</v>
      </c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7"/>
      <c r="AA23" s="172"/>
      <c r="AB23" s="173"/>
      <c r="AC23" s="88"/>
    </row>
    <row r="24" spans="1:29">
      <c r="A24" s="146" t="s">
        <v>145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>
        <v>3</v>
      </c>
      <c r="U24" s="170"/>
      <c r="V24" s="170"/>
      <c r="W24" s="170"/>
      <c r="X24" s="170"/>
      <c r="Y24" s="170"/>
      <c r="Z24" s="171">
        <f t="shared" si="0"/>
        <v>3</v>
      </c>
      <c r="AA24" s="175">
        <f>Z24/27365</f>
        <v>1.0962908825141604E-4</v>
      </c>
      <c r="AB24" s="176">
        <f>Z24/20953</f>
        <v>1.4317758793490194E-4</v>
      </c>
      <c r="AC24" s="88"/>
    </row>
    <row r="25" spans="1:29">
      <c r="A25" s="151" t="s">
        <v>275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170"/>
      <c r="Q25" s="170"/>
      <c r="R25" s="72"/>
      <c r="S25" s="72"/>
      <c r="T25" s="72"/>
      <c r="U25" s="72"/>
      <c r="V25" s="72"/>
      <c r="W25" s="72"/>
      <c r="X25" s="72"/>
      <c r="Y25" s="72"/>
      <c r="Z25" s="171"/>
      <c r="AA25" s="172"/>
      <c r="AB25" s="173"/>
      <c r="AC25" s="72"/>
    </row>
    <row r="26" spans="1:29">
      <c r="A26" s="146" t="s">
        <v>137</v>
      </c>
      <c r="B26" s="170"/>
      <c r="C26" s="170"/>
      <c r="D26" s="170">
        <v>36</v>
      </c>
      <c r="E26" s="170"/>
      <c r="F26" s="170">
        <v>24</v>
      </c>
      <c r="G26" s="170"/>
      <c r="H26" s="170"/>
      <c r="I26" s="170"/>
      <c r="J26" s="170"/>
      <c r="K26" s="170"/>
      <c r="L26" s="170">
        <v>6</v>
      </c>
      <c r="M26" s="170"/>
      <c r="N26" s="170">
        <v>12</v>
      </c>
      <c r="O26" s="170"/>
      <c r="P26" s="170"/>
      <c r="Q26" s="170"/>
      <c r="R26" s="170">
        <v>5</v>
      </c>
      <c r="S26" s="170"/>
      <c r="T26" s="170">
        <v>12</v>
      </c>
      <c r="U26" s="170"/>
      <c r="V26" s="170"/>
      <c r="W26" s="170"/>
      <c r="X26" s="170">
        <v>4</v>
      </c>
      <c r="Y26" s="170"/>
      <c r="Z26" s="171">
        <f>SUM(B26:X26)</f>
        <v>99</v>
      </c>
      <c r="AA26" s="172">
        <f>Z26/27365</f>
        <v>3.6177599122967294E-3</v>
      </c>
      <c r="AB26" s="173">
        <f>Z26/20953</f>
        <v>4.7248604018517637E-3</v>
      </c>
      <c r="AC26" s="88"/>
    </row>
    <row r="27" spans="1:29">
      <c r="A27" s="151" t="s">
        <v>151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170"/>
      <c r="U27" s="170"/>
      <c r="V27" s="72"/>
      <c r="W27" s="72"/>
      <c r="X27" s="72"/>
      <c r="Y27" s="72"/>
      <c r="Z27" s="171"/>
      <c r="AA27" s="172"/>
      <c r="AB27" s="173"/>
      <c r="AC27" s="88"/>
    </row>
    <row r="28" spans="1:29">
      <c r="A28" s="146" t="s">
        <v>129</v>
      </c>
      <c r="B28" s="170">
        <v>283</v>
      </c>
      <c r="C28" s="170"/>
      <c r="D28" s="170">
        <v>325</v>
      </c>
      <c r="E28" s="170"/>
      <c r="F28" s="170">
        <v>518</v>
      </c>
      <c r="G28" s="170"/>
      <c r="H28" s="178">
        <v>759</v>
      </c>
      <c r="I28" s="178"/>
      <c r="J28" s="170">
        <v>759</v>
      </c>
      <c r="K28" s="170"/>
      <c r="L28" s="170">
        <v>363</v>
      </c>
      <c r="M28" s="170"/>
      <c r="N28" s="170">
        <v>634</v>
      </c>
      <c r="O28" s="170"/>
      <c r="P28" s="170">
        <v>1019</v>
      </c>
      <c r="Q28" s="170"/>
      <c r="R28" s="170">
        <v>507</v>
      </c>
      <c r="S28" s="170"/>
      <c r="T28" s="170">
        <v>1059</v>
      </c>
      <c r="U28" s="170"/>
      <c r="V28" s="170">
        <v>652</v>
      </c>
      <c r="W28" s="170"/>
      <c r="X28" s="170">
        <v>884</v>
      </c>
      <c r="Y28" s="170"/>
      <c r="Z28" s="171">
        <f>SUM(B28:X28)</f>
        <v>7762</v>
      </c>
      <c r="AA28" s="172">
        <f>Z28/27365</f>
        <v>0.28364699433583046</v>
      </c>
      <c r="AB28" s="173">
        <f>Z28/20953</f>
        <v>0.37044814585023622</v>
      </c>
      <c r="AC28" s="88"/>
    </row>
    <row r="29" spans="1:29">
      <c r="A29" s="146" t="s">
        <v>37</v>
      </c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1"/>
      <c r="AA29" s="172"/>
      <c r="AB29" s="173"/>
      <c r="AC29" s="88"/>
    </row>
    <row r="30" spans="1:29">
      <c r="A30" s="146" t="s">
        <v>135</v>
      </c>
      <c r="B30" s="170"/>
      <c r="C30" s="170"/>
      <c r="D30" s="170"/>
      <c r="E30" s="170"/>
      <c r="F30" s="170"/>
      <c r="G30" s="170"/>
      <c r="H30" s="170"/>
      <c r="I30" s="170"/>
      <c r="J30" s="170">
        <v>3</v>
      </c>
      <c r="K30" s="170"/>
      <c r="L30" s="170"/>
      <c r="M30" s="170"/>
      <c r="N30" s="170">
        <v>3</v>
      </c>
      <c r="O30" s="170"/>
      <c r="P30" s="170"/>
      <c r="Q30" s="170"/>
      <c r="R30" s="170"/>
      <c r="S30" s="170"/>
      <c r="T30" s="170">
        <v>14</v>
      </c>
      <c r="U30" s="170"/>
      <c r="V30" s="170"/>
      <c r="W30" s="170"/>
      <c r="X30" s="170"/>
      <c r="Y30" s="170"/>
      <c r="Z30" s="171">
        <f>SUM(B30:X30)</f>
        <v>20</v>
      </c>
      <c r="AA30" s="175">
        <f>Z30/27365</f>
        <v>7.3086058834277365E-4</v>
      </c>
      <c r="AB30" s="173">
        <f>Z30/20953</f>
        <v>9.5451725289934621E-4</v>
      </c>
      <c r="AC30" s="88"/>
    </row>
    <row r="31" spans="1:29">
      <c r="A31" s="146" t="s">
        <v>157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1"/>
      <c r="AA31" s="172"/>
      <c r="AB31" s="173"/>
      <c r="AC31" s="88"/>
    </row>
    <row r="32" spans="1:29">
      <c r="A32" s="146" t="s">
        <v>152</v>
      </c>
      <c r="B32" s="170"/>
      <c r="C32" s="170"/>
      <c r="D32" s="170"/>
      <c r="E32" s="170"/>
      <c r="F32" s="170">
        <v>9</v>
      </c>
      <c r="G32" s="170"/>
      <c r="H32" s="170">
        <v>4</v>
      </c>
      <c r="I32" s="170"/>
      <c r="J32" s="170"/>
      <c r="K32" s="170"/>
      <c r="L32" s="170"/>
      <c r="M32" s="170"/>
      <c r="N32" s="170">
        <v>2</v>
      </c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1">
        <f>SUM(B32:X32)</f>
        <v>15</v>
      </c>
      <c r="AA32" s="175">
        <f>Z32/27365</f>
        <v>5.4814544125708024E-4</v>
      </c>
      <c r="AB32" s="173">
        <f>Z32/20953</f>
        <v>7.1588793967450966E-4</v>
      </c>
      <c r="AC32" s="88"/>
    </row>
    <row r="33" spans="1:29">
      <c r="A33" s="146" t="s">
        <v>233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7"/>
      <c r="AA33" s="175"/>
      <c r="AB33" s="173"/>
      <c r="AC33" s="88"/>
    </row>
    <row r="34" spans="1:29">
      <c r="A34" s="146" t="s">
        <v>163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>
        <v>3</v>
      </c>
      <c r="S34" s="170"/>
      <c r="T34" s="170"/>
      <c r="U34" s="170"/>
      <c r="V34" s="170"/>
      <c r="W34" s="170"/>
      <c r="X34" s="170"/>
      <c r="Y34" s="170"/>
      <c r="Z34" s="177">
        <f>SUM(B34:X34)</f>
        <v>3</v>
      </c>
      <c r="AA34" s="172"/>
      <c r="AB34" s="173"/>
      <c r="AC34" s="88"/>
    </row>
    <row r="35" spans="1:29">
      <c r="A35" s="146" t="s">
        <v>147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1"/>
      <c r="AA35" s="172"/>
      <c r="AB35" s="173"/>
      <c r="AC35" s="88"/>
    </row>
    <row r="36" spans="1:29">
      <c r="A36" s="146" t="s">
        <v>46</v>
      </c>
      <c r="B36" s="170">
        <v>465</v>
      </c>
      <c r="C36" s="170"/>
      <c r="D36" s="170">
        <v>423</v>
      </c>
      <c r="E36" s="170"/>
      <c r="F36" s="170">
        <v>617</v>
      </c>
      <c r="G36" s="170"/>
      <c r="H36" s="178">
        <v>481</v>
      </c>
      <c r="I36" s="178"/>
      <c r="J36" s="170">
        <v>952</v>
      </c>
      <c r="K36" s="170"/>
      <c r="L36" s="170">
        <v>980</v>
      </c>
      <c r="M36" s="170"/>
      <c r="N36" s="170">
        <v>1493</v>
      </c>
      <c r="O36" s="170"/>
      <c r="P36" s="170">
        <v>1686</v>
      </c>
      <c r="Q36" s="170"/>
      <c r="R36" s="170">
        <v>1431</v>
      </c>
      <c r="S36" s="170"/>
      <c r="T36" s="170">
        <v>1330</v>
      </c>
      <c r="U36" s="170"/>
      <c r="V36" s="170">
        <v>1040</v>
      </c>
      <c r="W36" s="170"/>
      <c r="X36" s="170">
        <v>440</v>
      </c>
      <c r="Y36" s="170"/>
      <c r="Z36" s="171">
        <f>SUM(B36:X36)</f>
        <v>11338</v>
      </c>
      <c r="AA36" s="172">
        <f>Z36/27365</f>
        <v>0.41432486753151837</v>
      </c>
      <c r="AB36" s="173">
        <f>Z36/20953</f>
        <v>0.54111583066863933</v>
      </c>
      <c r="AC36" s="88"/>
    </row>
    <row r="37" spans="1:29">
      <c r="A37" s="146" t="s">
        <v>235</v>
      </c>
      <c r="B37" s="170">
        <v>4</v>
      </c>
      <c r="C37" s="170"/>
      <c r="D37" s="170"/>
      <c r="E37" s="170"/>
      <c r="F37" s="170"/>
      <c r="G37" s="170"/>
      <c r="H37" s="170">
        <v>2</v>
      </c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1">
        <f>SUM(B37:X37)</f>
        <v>6</v>
      </c>
      <c r="AA37" s="175">
        <f>Z37/27365</f>
        <v>2.1925817650283208E-4</v>
      </c>
      <c r="AB37" s="176">
        <f>Z37/20953</f>
        <v>2.8635517586980387E-4</v>
      </c>
      <c r="AC37" s="88"/>
    </row>
    <row r="38" spans="1:29">
      <c r="A38" s="146" t="s">
        <v>236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1"/>
      <c r="AA38" s="172"/>
      <c r="AB38" s="173"/>
      <c r="AC38" s="88"/>
    </row>
    <row r="39" spans="1:29">
      <c r="A39" s="146" t="s">
        <v>276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1"/>
      <c r="AA39" s="172"/>
      <c r="AB39" s="173"/>
      <c r="AC39" s="88"/>
    </row>
    <row r="40" spans="1:29">
      <c r="A40" s="151" t="s">
        <v>277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1"/>
      <c r="AA40" s="172"/>
      <c r="AB40" s="173"/>
      <c r="AC40" s="170"/>
    </row>
    <row r="41" spans="1:29">
      <c r="A41" s="146" t="s">
        <v>175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1"/>
      <c r="AA41" s="172"/>
      <c r="AB41" s="173"/>
      <c r="AC41" s="88"/>
    </row>
    <row r="42" spans="1:29">
      <c r="A42" s="146" t="s">
        <v>278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1"/>
      <c r="AA42" s="172"/>
      <c r="AB42" s="173"/>
      <c r="AC42" s="88"/>
    </row>
    <row r="43" spans="1:29">
      <c r="A43" s="146" t="s">
        <v>176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1"/>
      <c r="AA43" s="172"/>
      <c r="AB43" s="173"/>
      <c r="AC43" s="88"/>
    </row>
    <row r="44" spans="1:29">
      <c r="A44" s="146" t="s">
        <v>239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1"/>
      <c r="AA44" s="172"/>
      <c r="AB44" s="173"/>
      <c r="AC44" s="88"/>
    </row>
    <row r="45" spans="1:29">
      <c r="A45" s="146" t="s">
        <v>240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1"/>
      <c r="AA45" s="172"/>
      <c r="AB45" s="173"/>
      <c r="AC45" s="88"/>
    </row>
    <row r="46" spans="1:29">
      <c r="A46" s="146" t="s">
        <v>241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1"/>
      <c r="AA46" s="172"/>
      <c r="AB46" s="173"/>
      <c r="AC46" s="88"/>
    </row>
    <row r="47" spans="1:29">
      <c r="A47" s="146" t="s">
        <v>139</v>
      </c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1"/>
      <c r="AA47" s="172"/>
      <c r="AB47" s="173"/>
      <c r="AC47" s="88"/>
    </row>
    <row r="48" spans="1:29">
      <c r="A48" s="151" t="s">
        <v>140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170"/>
      <c r="W48" s="170"/>
      <c r="X48" s="72"/>
      <c r="Y48" s="72"/>
      <c r="Z48" s="171"/>
      <c r="AA48" s="172"/>
      <c r="AB48" s="173"/>
      <c r="AC48" s="88"/>
    </row>
    <row r="49" spans="1:29">
      <c r="A49" s="146" t="s">
        <v>159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1"/>
      <c r="AA49" s="172"/>
      <c r="AB49" s="173"/>
      <c r="AC49" s="88"/>
    </row>
    <row r="50" spans="1:29">
      <c r="A50" s="146" t="s">
        <v>243</v>
      </c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1"/>
      <c r="AA50" s="172"/>
      <c r="AB50" s="173"/>
      <c r="AC50" s="88"/>
    </row>
    <row r="51" spans="1:29">
      <c r="A51" s="146" t="s">
        <v>169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1"/>
      <c r="AA51" s="172"/>
      <c r="AB51" s="173"/>
      <c r="AC51" s="88"/>
    </row>
    <row r="52" spans="1:29">
      <c r="A52" s="146" t="s">
        <v>71</v>
      </c>
      <c r="B52" s="170"/>
      <c r="C52" s="170"/>
      <c r="D52" s="170">
        <v>38</v>
      </c>
      <c r="E52" s="170"/>
      <c r="F52" s="170">
        <v>6</v>
      </c>
      <c r="G52" s="170"/>
      <c r="H52" s="170"/>
      <c r="I52" s="170"/>
      <c r="J52" s="170"/>
      <c r="K52" s="170"/>
      <c r="L52" s="170"/>
      <c r="M52" s="170"/>
      <c r="N52" s="170">
        <v>2</v>
      </c>
      <c r="O52" s="170"/>
      <c r="P52" s="170"/>
      <c r="Q52" s="170"/>
      <c r="R52" s="170"/>
      <c r="S52" s="170"/>
      <c r="T52" s="170">
        <v>3</v>
      </c>
      <c r="U52" s="170"/>
      <c r="V52" s="170">
        <v>2</v>
      </c>
      <c r="W52" s="170"/>
      <c r="X52" s="170"/>
      <c r="Y52" s="170"/>
      <c r="Z52" s="171">
        <f>SUM(B52:X52)</f>
        <v>51</v>
      </c>
      <c r="AA52" s="175">
        <f>Z52/27365</f>
        <v>1.8636945002740728E-3</v>
      </c>
      <c r="AB52" s="173">
        <f>Z52/20953</f>
        <v>2.4340189948933327E-3</v>
      </c>
      <c r="AC52" s="88"/>
    </row>
    <row r="53" spans="1:29">
      <c r="A53" s="146" t="s">
        <v>279</v>
      </c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1"/>
      <c r="AA53" s="172"/>
      <c r="AB53" s="173"/>
      <c r="AC53" s="88"/>
    </row>
    <row r="54" spans="1:29">
      <c r="A54" s="146" t="s">
        <v>72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1"/>
      <c r="AA54" s="172"/>
      <c r="AB54" s="173"/>
      <c r="AC54" s="88"/>
    </row>
    <row r="55" spans="1:29">
      <c r="A55" s="146" t="s">
        <v>244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1"/>
      <c r="AA55" s="172"/>
      <c r="AB55" s="173"/>
      <c r="AC55" s="88"/>
    </row>
    <row r="56" spans="1:29">
      <c r="A56" s="146" t="s">
        <v>245</v>
      </c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1"/>
      <c r="AA56" s="172"/>
      <c r="AB56" s="173"/>
      <c r="AC56" s="88"/>
    </row>
    <row r="57" spans="1:29">
      <c r="A57" s="146" t="s">
        <v>247</v>
      </c>
      <c r="B57" s="170">
        <v>18</v>
      </c>
      <c r="C57" s="170"/>
      <c r="D57" s="170"/>
      <c r="E57" s="170"/>
      <c r="F57" s="170">
        <v>1</v>
      </c>
      <c r="G57" s="170"/>
      <c r="H57" s="170">
        <v>32</v>
      </c>
      <c r="I57" s="170"/>
      <c r="J57" s="170">
        <v>29</v>
      </c>
      <c r="K57" s="170"/>
      <c r="L57" s="170">
        <v>35</v>
      </c>
      <c r="M57" s="170"/>
      <c r="N57" s="170">
        <v>58</v>
      </c>
      <c r="O57" s="170"/>
      <c r="P57" s="170">
        <v>25</v>
      </c>
      <c r="Q57" s="170"/>
      <c r="R57" s="170">
        <v>45</v>
      </c>
      <c r="S57" s="170"/>
      <c r="T57" s="170">
        <v>49</v>
      </c>
      <c r="U57" s="170"/>
      <c r="V57" s="170">
        <v>11</v>
      </c>
      <c r="W57" s="170"/>
      <c r="X57" s="170">
        <v>66</v>
      </c>
      <c r="Y57" s="170"/>
      <c r="Z57" s="171">
        <f>SUM(B57:X57)</f>
        <v>369</v>
      </c>
      <c r="AA57" s="172">
        <f>Z57/27365</f>
        <v>1.3484377854924174E-2</v>
      </c>
      <c r="AB57" s="173">
        <f>Z57/20953</f>
        <v>1.7610843315992938E-2</v>
      </c>
      <c r="AC57" s="88"/>
    </row>
    <row r="58" spans="1:29">
      <c r="A58" s="146" t="s">
        <v>248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1"/>
      <c r="AA58" s="172"/>
      <c r="AB58" s="173"/>
      <c r="AC58" s="88"/>
    </row>
    <row r="59" spans="1:29">
      <c r="A59" s="146" t="s">
        <v>80</v>
      </c>
      <c r="B59" s="170"/>
      <c r="C59" s="170"/>
      <c r="D59" s="170"/>
      <c r="E59" s="170"/>
      <c r="F59" s="170">
        <v>3</v>
      </c>
      <c r="G59" s="170"/>
      <c r="H59" s="170">
        <v>5</v>
      </c>
      <c r="I59" s="170"/>
      <c r="J59" s="170"/>
      <c r="K59" s="170"/>
      <c r="L59" s="170"/>
      <c r="M59" s="170"/>
      <c r="N59" s="170">
        <v>4</v>
      </c>
      <c r="O59" s="170"/>
      <c r="P59" s="170"/>
      <c r="Q59" s="170"/>
      <c r="R59" s="170">
        <v>8</v>
      </c>
      <c r="S59" s="170"/>
      <c r="T59" s="170"/>
      <c r="U59" s="170"/>
      <c r="V59" s="170"/>
      <c r="W59" s="170"/>
      <c r="X59" s="170">
        <v>18</v>
      </c>
      <c r="Y59" s="170"/>
      <c r="Z59" s="171">
        <f>SUM(B59:X59)</f>
        <v>38</v>
      </c>
      <c r="AA59" s="172">
        <f>Z59/27365</f>
        <v>1.3886351178512698E-3</v>
      </c>
      <c r="AB59" s="173">
        <f>Z59/20953</f>
        <v>1.8135827805087577E-3</v>
      </c>
      <c r="AC59" s="88"/>
    </row>
    <row r="60" spans="1:29">
      <c r="A60" s="146" t="s">
        <v>122</v>
      </c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1"/>
      <c r="AA60" s="172"/>
      <c r="AB60" s="173"/>
      <c r="AC60" s="88"/>
    </row>
    <row r="61" spans="1:29">
      <c r="A61" s="146" t="s">
        <v>83</v>
      </c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1"/>
      <c r="AA61" s="172"/>
      <c r="AB61" s="173"/>
      <c r="AC61" s="88"/>
    </row>
    <row r="62" spans="1:29">
      <c r="A62" s="146" t="s">
        <v>153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1"/>
      <c r="AA62" s="172"/>
      <c r="AB62" s="173"/>
      <c r="AC62" s="88"/>
    </row>
    <row r="63" spans="1:29">
      <c r="A63" s="146" t="s">
        <v>166</v>
      </c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1"/>
      <c r="AA63" s="172"/>
      <c r="AB63" s="173"/>
      <c r="AC63" s="88"/>
    </row>
    <row r="64" spans="1:29">
      <c r="A64" s="146" t="s">
        <v>246</v>
      </c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1"/>
      <c r="AA64" s="172"/>
      <c r="AB64" s="173"/>
      <c r="AC64" s="88"/>
    </row>
    <row r="65" spans="1:33">
      <c r="A65" s="118" t="s">
        <v>280</v>
      </c>
      <c r="B65" s="72"/>
      <c r="C65" s="72"/>
      <c r="D65" s="72"/>
      <c r="E65" s="72"/>
      <c r="F65" s="72"/>
      <c r="G65" s="72"/>
      <c r="H65" s="72"/>
      <c r="I65" s="72"/>
      <c r="J65" s="179"/>
      <c r="K65" s="179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171"/>
      <c r="AA65" s="172"/>
      <c r="AB65" s="173"/>
      <c r="AC65" s="72"/>
    </row>
    <row r="66" spans="1:33">
      <c r="A66" s="240" t="s">
        <v>127</v>
      </c>
      <c r="B66" s="163">
        <v>982</v>
      </c>
      <c r="C66" s="163">
        <v>0</v>
      </c>
      <c r="D66" s="163">
        <v>1099</v>
      </c>
      <c r="E66" s="163">
        <v>0</v>
      </c>
      <c r="F66" s="163">
        <v>1468</v>
      </c>
      <c r="G66" s="163">
        <v>0</v>
      </c>
      <c r="H66" s="163">
        <v>1517</v>
      </c>
      <c r="I66" s="163">
        <v>0</v>
      </c>
      <c r="J66" s="163">
        <v>2068</v>
      </c>
      <c r="K66" s="163">
        <v>0</v>
      </c>
      <c r="L66" s="163">
        <v>1701</v>
      </c>
      <c r="M66" s="163">
        <v>0</v>
      </c>
      <c r="N66" s="163">
        <v>2849</v>
      </c>
      <c r="O66" s="163">
        <v>0</v>
      </c>
      <c r="P66" s="163">
        <v>4304</v>
      </c>
      <c r="Q66" s="163">
        <v>0</v>
      </c>
      <c r="R66" s="163">
        <v>2571</v>
      </c>
      <c r="S66" s="163">
        <v>0</v>
      </c>
      <c r="T66" s="163">
        <v>3037</v>
      </c>
      <c r="U66" s="163">
        <v>0</v>
      </c>
      <c r="V66" s="163">
        <v>1918</v>
      </c>
      <c r="W66" s="163">
        <v>0</v>
      </c>
      <c r="X66" s="163">
        <v>2029</v>
      </c>
      <c r="Y66" s="163">
        <v>0</v>
      </c>
      <c r="Z66" s="180"/>
      <c r="AA66" s="14"/>
    </row>
    <row r="67" spans="1:33">
      <c r="A67" s="240" t="s">
        <v>357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33">
      <c r="A68" s="248" t="s">
        <v>372</v>
      </c>
      <c r="B68" s="163">
        <v>982</v>
      </c>
      <c r="C68" s="163">
        <v>0</v>
      </c>
      <c r="D68" s="163">
        <v>1099</v>
      </c>
      <c r="E68" s="163">
        <v>0</v>
      </c>
      <c r="F68" s="163">
        <v>1468</v>
      </c>
      <c r="G68" s="163">
        <v>0</v>
      </c>
      <c r="H68" s="163">
        <v>1517</v>
      </c>
      <c r="I68" s="163">
        <v>0</v>
      </c>
      <c r="J68" s="163">
        <v>2068</v>
      </c>
      <c r="K68" s="163">
        <v>0</v>
      </c>
      <c r="L68" s="163">
        <v>1701</v>
      </c>
      <c r="M68" s="163">
        <v>0</v>
      </c>
      <c r="N68" s="163">
        <v>2849</v>
      </c>
      <c r="O68" s="163">
        <v>0</v>
      </c>
      <c r="P68" s="163">
        <v>4304</v>
      </c>
      <c r="Q68" s="163">
        <v>0</v>
      </c>
      <c r="R68" s="163">
        <v>2571</v>
      </c>
      <c r="S68" s="163">
        <v>0</v>
      </c>
      <c r="T68" s="163">
        <v>3037</v>
      </c>
      <c r="U68" s="163">
        <v>0</v>
      </c>
      <c r="V68" s="163">
        <v>1918</v>
      </c>
      <c r="W68" s="163">
        <v>0</v>
      </c>
      <c r="X68" s="163">
        <v>2029</v>
      </c>
      <c r="Y68" s="163">
        <v>0</v>
      </c>
      <c r="AC68" s="163"/>
    </row>
    <row r="69" spans="1:33">
      <c r="A69" s="248" t="s">
        <v>382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163"/>
      <c r="AC69" s="163"/>
      <c r="AE69" t="s">
        <v>9</v>
      </c>
      <c r="AF69" s="163">
        <f>Z8</f>
        <v>4619</v>
      </c>
      <c r="AG69" s="181">
        <f>AA8</f>
        <v>0.16879225287776356</v>
      </c>
    </row>
    <row r="70" spans="1:33">
      <c r="A70" s="248" t="s">
        <v>375</v>
      </c>
      <c r="B70" s="163">
        <v>873</v>
      </c>
      <c r="C70" s="163">
        <v>0</v>
      </c>
      <c r="D70" s="163">
        <v>990</v>
      </c>
      <c r="E70" s="163">
        <v>0</v>
      </c>
      <c r="F70" s="163">
        <v>1323</v>
      </c>
      <c r="G70" s="163">
        <v>0</v>
      </c>
      <c r="H70" s="163">
        <v>1351</v>
      </c>
      <c r="I70" s="163">
        <v>0</v>
      </c>
      <c r="J70" s="163">
        <v>1833</v>
      </c>
      <c r="K70" s="163">
        <v>0</v>
      </c>
      <c r="L70" s="163">
        <v>1462</v>
      </c>
      <c r="M70" s="163">
        <v>0</v>
      </c>
      <c r="N70" s="163">
        <v>2281</v>
      </c>
      <c r="O70" s="163">
        <v>0</v>
      </c>
      <c r="P70" s="163">
        <v>2778</v>
      </c>
      <c r="Q70" s="163">
        <v>0</v>
      </c>
      <c r="R70" s="163">
        <v>2113</v>
      </c>
      <c r="S70" s="163">
        <v>0</v>
      </c>
      <c r="T70" s="163">
        <v>2621</v>
      </c>
      <c r="U70" s="163">
        <v>0</v>
      </c>
      <c r="V70" s="163">
        <v>1766</v>
      </c>
      <c r="W70" s="163">
        <v>0</v>
      </c>
      <c r="X70" s="163">
        <v>1533</v>
      </c>
      <c r="Y70" s="163">
        <v>0</v>
      </c>
      <c r="AA70" s="163"/>
      <c r="AE70" t="s">
        <v>129</v>
      </c>
      <c r="AF70" s="163">
        <f>Z28</f>
        <v>7762</v>
      </c>
      <c r="AG70" s="181">
        <f>AA28</f>
        <v>0.28364699433583046</v>
      </c>
    </row>
    <row r="71" spans="1:33">
      <c r="A71" s="248" t="s">
        <v>383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E71" t="s">
        <v>132</v>
      </c>
      <c r="AF71" s="163">
        <f>Z36</f>
        <v>11338</v>
      </c>
      <c r="AG71" s="181">
        <f>AA36</f>
        <v>0.41432486753151837</v>
      </c>
    </row>
    <row r="72" spans="1:33">
      <c r="A72" s="248" t="s">
        <v>97</v>
      </c>
      <c r="B72" s="169">
        <v>109</v>
      </c>
      <c r="C72" s="169"/>
      <c r="D72" s="170">
        <v>109</v>
      </c>
      <c r="E72" s="170"/>
      <c r="F72" s="170">
        <v>145</v>
      </c>
      <c r="G72" s="170"/>
      <c r="H72" s="170">
        <v>166</v>
      </c>
      <c r="I72" s="170"/>
      <c r="J72" s="169">
        <v>235</v>
      </c>
      <c r="K72" s="169"/>
      <c r="L72" s="170">
        <v>239</v>
      </c>
      <c r="M72" s="170"/>
      <c r="N72" s="170">
        <v>568</v>
      </c>
      <c r="O72" s="170"/>
      <c r="P72" s="170">
        <v>1526</v>
      </c>
      <c r="Q72" s="170"/>
      <c r="R72" s="170">
        <v>458</v>
      </c>
      <c r="S72" s="170"/>
      <c r="T72" s="170">
        <v>416</v>
      </c>
      <c r="U72" s="170"/>
      <c r="V72" s="170">
        <v>152</v>
      </c>
      <c r="W72" s="170"/>
      <c r="X72" s="169">
        <v>496</v>
      </c>
      <c r="Y72" s="169"/>
      <c r="AG72" s="182">
        <f>SUM(AG69:AG71)</f>
        <v>0.86676411474511239</v>
      </c>
    </row>
    <row r="73" spans="1:33">
      <c r="A73" s="240" t="s">
        <v>358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E73" s="14" t="s">
        <v>281</v>
      </c>
      <c r="AG73" s="182">
        <f>100%-AG72</f>
        <v>0.13323588525488761</v>
      </c>
    </row>
    <row r="77" spans="1:33">
      <c r="AE77" s="14" t="s">
        <v>252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AP89"/>
  <sheetViews>
    <sheetView topLeftCell="A60" workbookViewId="0">
      <selection activeCell="A84" sqref="A84:A88"/>
    </sheetView>
  </sheetViews>
  <sheetFormatPr baseColWidth="10" defaultColWidth="10.85546875" defaultRowHeight="12"/>
  <cols>
    <col min="1" max="1" width="15" style="16" customWidth="1"/>
    <col min="2" max="2" width="6.7109375" style="67" bestFit="1" customWidth="1"/>
    <col min="3" max="3" width="6.7109375" style="67" customWidth="1"/>
    <col min="4" max="4" width="6.42578125" style="67" bestFit="1" customWidth="1"/>
    <col min="5" max="5" width="6.42578125" style="67" customWidth="1"/>
    <col min="6" max="6" width="6.42578125" style="67" bestFit="1" customWidth="1"/>
    <col min="7" max="7" width="6.42578125" style="67" customWidth="1"/>
    <col min="8" max="8" width="8" style="67" bestFit="1" customWidth="1"/>
    <col min="9" max="9" width="8" style="67" customWidth="1"/>
    <col min="10" max="10" width="8" style="67" bestFit="1" customWidth="1"/>
    <col min="11" max="11" width="8" style="67" customWidth="1"/>
    <col min="12" max="12" width="8" style="67" bestFit="1" customWidth="1"/>
    <col min="13" max="13" width="8" style="67" customWidth="1"/>
    <col min="14" max="14" width="8" style="67" bestFit="1" customWidth="1"/>
    <col min="15" max="15" width="8" style="67" customWidth="1"/>
    <col min="16" max="16" width="8" style="67" bestFit="1" customWidth="1"/>
    <col min="17" max="17" width="8" style="67" customWidth="1"/>
    <col min="18" max="18" width="8" style="67" bestFit="1" customWidth="1"/>
    <col min="19" max="19" width="8" style="67" customWidth="1"/>
    <col min="20" max="20" width="8.28515625" style="67" bestFit="1" customWidth="1"/>
    <col min="21" max="21" width="8.28515625" style="67" customWidth="1"/>
    <col min="22" max="22" width="8" style="67" bestFit="1" customWidth="1"/>
    <col min="23" max="23" width="8" style="67" customWidth="1"/>
    <col min="24" max="24" width="8" style="67" bestFit="1" customWidth="1"/>
    <col min="25" max="25" width="8" style="67" customWidth="1"/>
    <col min="26" max="26" width="9" style="68" bestFit="1" customWidth="1"/>
    <col min="27" max="27" width="12" style="16" bestFit="1" customWidth="1"/>
    <col min="28" max="28" width="12.7109375" style="16" customWidth="1"/>
    <col min="29" max="29" width="42" style="16" bestFit="1" customWidth="1"/>
    <col min="30" max="30" width="5.28515625" style="16" customWidth="1"/>
    <col min="31" max="31" width="6" style="16" customWidth="1"/>
    <col min="32" max="32" width="3.42578125" style="16" customWidth="1"/>
    <col min="33" max="33" width="4.140625" style="16" customWidth="1"/>
    <col min="34" max="34" width="7.140625" style="16" customWidth="1"/>
    <col min="35" max="16384" width="10.85546875" style="16"/>
  </cols>
  <sheetData>
    <row r="1" spans="1:42">
      <c r="A1" s="254" t="s">
        <v>91</v>
      </c>
      <c r="B1" s="254"/>
      <c r="C1" s="254"/>
      <c r="D1" s="254"/>
      <c r="E1" s="254"/>
      <c r="F1" s="254"/>
      <c r="G1" s="220"/>
    </row>
    <row r="2" spans="1:42" ht="12.75">
      <c r="A2" s="254" t="s">
        <v>128</v>
      </c>
      <c r="B2" s="254"/>
      <c r="C2" s="254"/>
      <c r="D2" s="254"/>
      <c r="E2" s="254"/>
      <c r="F2" s="254"/>
      <c r="G2" s="220"/>
      <c r="J2" s="69"/>
      <c r="K2" s="69"/>
      <c r="N2" s="69"/>
      <c r="O2" s="69"/>
      <c r="R2" s="69"/>
      <c r="S2" s="69"/>
      <c r="V2" s="69"/>
      <c r="W2" s="69"/>
      <c r="Z2" s="70"/>
      <c r="AB2"/>
      <c r="AD2"/>
      <c r="AF2"/>
      <c r="AH2" s="71"/>
      <c r="AJ2"/>
      <c r="AL2" s="72"/>
      <c r="AN2" s="73"/>
      <c r="AO2" s="74"/>
      <c r="AP2" s="74"/>
    </row>
    <row r="3" spans="1:42" ht="12.75">
      <c r="D3" s="75"/>
      <c r="E3" s="75"/>
      <c r="H3" s="75"/>
      <c r="I3" s="75"/>
      <c r="L3" s="75"/>
      <c r="M3" s="75"/>
      <c r="P3" s="75"/>
      <c r="Q3" s="75"/>
      <c r="T3" s="75"/>
      <c r="U3" s="75"/>
      <c r="X3" s="75"/>
      <c r="Y3" s="75"/>
      <c r="AA3" s="71"/>
      <c r="AC3" s="71"/>
      <c r="AE3" s="71"/>
      <c r="AG3" s="71"/>
      <c r="AI3" s="71"/>
      <c r="AK3" s="71"/>
      <c r="AL3" s="74"/>
      <c r="AM3" s="73"/>
      <c r="AN3" s="71"/>
      <c r="AO3" s="74"/>
      <c r="AP3" s="74"/>
    </row>
    <row r="4" spans="1:42">
      <c r="A4" s="255" t="s">
        <v>3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</row>
    <row r="5" spans="1:42" ht="12.75">
      <c r="A5" s="6" t="s">
        <v>93</v>
      </c>
      <c r="B5" s="221">
        <v>2015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</row>
    <row r="6" spans="1:42" ht="12.75">
      <c r="A6" s="155" t="s">
        <v>271</v>
      </c>
      <c r="B6" s="67" t="s">
        <v>359</v>
      </c>
    </row>
    <row r="7" spans="1:42" ht="48">
      <c r="A7" s="76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77" t="s">
        <v>127</v>
      </c>
      <c r="AA7" s="76" t="s">
        <v>6</v>
      </c>
      <c r="AB7" s="76" t="s">
        <v>7</v>
      </c>
      <c r="AC7" s="76" t="s">
        <v>8</v>
      </c>
    </row>
    <row r="8" spans="1:42" ht="12.75">
      <c r="A8" s="78" t="s">
        <v>129</v>
      </c>
      <c r="B8" s="79">
        <v>139</v>
      </c>
      <c r="C8" s="79"/>
      <c r="D8" s="80">
        <v>124</v>
      </c>
      <c r="E8" s="80"/>
      <c r="F8" s="80">
        <v>292</v>
      </c>
      <c r="G8" s="80"/>
      <c r="H8" s="81">
        <v>424</v>
      </c>
      <c r="I8" s="81"/>
      <c r="J8" s="82">
        <v>370</v>
      </c>
      <c r="K8" s="82"/>
      <c r="L8" s="83">
        <v>226</v>
      </c>
      <c r="M8" s="83"/>
      <c r="N8" s="84">
        <v>559</v>
      </c>
      <c r="O8" s="84"/>
      <c r="P8" s="79">
        <v>518</v>
      </c>
      <c r="Q8" s="79"/>
      <c r="R8" s="79">
        <v>536</v>
      </c>
      <c r="S8" s="79"/>
      <c r="T8" s="79">
        <v>1009</v>
      </c>
      <c r="U8" s="79"/>
      <c r="V8" s="79">
        <v>995</v>
      </c>
      <c r="W8" s="79"/>
      <c r="X8" s="79">
        <v>273</v>
      </c>
      <c r="Y8" s="79"/>
      <c r="Z8" s="77">
        <f t="shared" ref="Z8:Z71" si="0">SUM(B8:X8)</f>
        <v>5465</v>
      </c>
      <c r="AA8" s="85">
        <f>+Z8/21775%</f>
        <v>25.097588978185993</v>
      </c>
      <c r="AB8" s="85">
        <f>+Z8/18019%</f>
        <v>30.32909706421</v>
      </c>
      <c r="AC8" s="76"/>
    </row>
    <row r="9" spans="1:42" ht="12.75">
      <c r="A9" s="78" t="s">
        <v>130</v>
      </c>
      <c r="B9" s="79">
        <v>126</v>
      </c>
      <c r="C9" s="79"/>
      <c r="D9" s="80">
        <v>106</v>
      </c>
      <c r="E9" s="80"/>
      <c r="F9" s="80">
        <v>186</v>
      </c>
      <c r="G9" s="80"/>
      <c r="H9" s="81">
        <v>392</v>
      </c>
      <c r="I9" s="81"/>
      <c r="J9" s="86">
        <v>355</v>
      </c>
      <c r="K9" s="86"/>
      <c r="L9" s="87">
        <v>325</v>
      </c>
      <c r="M9" s="87"/>
      <c r="N9" s="84">
        <v>457</v>
      </c>
      <c r="O9" s="84"/>
      <c r="P9" s="79">
        <v>653</v>
      </c>
      <c r="Q9" s="79"/>
      <c r="R9" s="79">
        <v>658</v>
      </c>
      <c r="S9" s="79"/>
      <c r="T9" s="79">
        <v>518</v>
      </c>
      <c r="U9" s="79"/>
      <c r="V9" s="87">
        <v>320</v>
      </c>
      <c r="W9" s="87"/>
      <c r="X9" s="87">
        <v>260</v>
      </c>
      <c r="Y9" s="87"/>
      <c r="Z9" s="77">
        <f t="shared" si="0"/>
        <v>4356</v>
      </c>
      <c r="AA9" s="85">
        <f t="shared" ref="AA9:AA72" si="1">+Z9/21775%</f>
        <v>20.004592422502871</v>
      </c>
      <c r="AB9" s="85"/>
      <c r="AC9" s="88" t="s">
        <v>131</v>
      </c>
      <c r="AE9" s="89">
        <v>4353</v>
      </c>
    </row>
    <row r="10" spans="1:42" ht="12.75">
      <c r="A10" s="78" t="s">
        <v>132</v>
      </c>
      <c r="B10" s="79">
        <v>9</v>
      </c>
      <c r="C10" s="79"/>
      <c r="D10" s="80">
        <v>10</v>
      </c>
      <c r="E10" s="80"/>
      <c r="F10" s="80">
        <v>19</v>
      </c>
      <c r="G10" s="80"/>
      <c r="H10" s="81">
        <v>19</v>
      </c>
      <c r="I10" s="81"/>
      <c r="J10" s="82">
        <v>82</v>
      </c>
      <c r="K10" s="82"/>
      <c r="L10" s="83">
        <v>86</v>
      </c>
      <c r="M10" s="83"/>
      <c r="N10" s="84">
        <v>160</v>
      </c>
      <c r="O10" s="84"/>
      <c r="P10" s="79">
        <v>647</v>
      </c>
      <c r="Q10" s="79"/>
      <c r="R10" s="79">
        <v>208</v>
      </c>
      <c r="S10" s="79"/>
      <c r="T10" s="79">
        <v>167</v>
      </c>
      <c r="U10" s="79"/>
      <c r="V10" s="79">
        <v>99</v>
      </c>
      <c r="W10" s="79"/>
      <c r="X10" s="79">
        <v>26</v>
      </c>
      <c r="Y10" s="79"/>
      <c r="Z10" s="77">
        <f t="shared" si="0"/>
        <v>1532</v>
      </c>
      <c r="AA10" s="85">
        <f t="shared" si="1"/>
        <v>7.0355912743972446</v>
      </c>
      <c r="AB10" s="85">
        <f t="shared" ref="AB10:AB79" si="2">+Z10/18019%</f>
        <v>8.5021366335534712</v>
      </c>
      <c r="AC10" s="78"/>
    </row>
    <row r="11" spans="1:42" ht="12.75">
      <c r="A11" s="78" t="s">
        <v>133</v>
      </c>
      <c r="B11" s="79">
        <v>11</v>
      </c>
      <c r="C11" s="79"/>
      <c r="D11" s="80">
        <v>9</v>
      </c>
      <c r="E11" s="80"/>
      <c r="F11" s="80">
        <v>7</v>
      </c>
      <c r="G11" s="80"/>
      <c r="H11" s="81">
        <v>75</v>
      </c>
      <c r="I11" s="81"/>
      <c r="J11" s="82">
        <v>60</v>
      </c>
      <c r="K11" s="82"/>
      <c r="L11" s="83">
        <v>55</v>
      </c>
      <c r="M11" s="83"/>
      <c r="N11" s="84">
        <v>147</v>
      </c>
      <c r="O11" s="84"/>
      <c r="P11" s="79">
        <v>164</v>
      </c>
      <c r="Q11" s="79"/>
      <c r="R11" s="79">
        <v>254</v>
      </c>
      <c r="S11" s="79"/>
      <c r="T11" s="79">
        <v>336</v>
      </c>
      <c r="U11" s="79"/>
      <c r="V11" s="79">
        <v>92</v>
      </c>
      <c r="W11" s="79"/>
      <c r="X11" s="79">
        <v>4</v>
      </c>
      <c r="Y11" s="79"/>
      <c r="Z11" s="77">
        <f t="shared" si="0"/>
        <v>1214</v>
      </c>
      <c r="AA11" s="85">
        <f t="shared" si="1"/>
        <v>5.5752009184845006</v>
      </c>
      <c r="AB11" s="85">
        <f t="shared" si="2"/>
        <v>6.7373328153615626</v>
      </c>
      <c r="AC11" s="78"/>
    </row>
    <row r="12" spans="1:42" ht="12.75">
      <c r="A12" s="78" t="s">
        <v>134</v>
      </c>
      <c r="B12" s="79">
        <v>44</v>
      </c>
      <c r="C12" s="79"/>
      <c r="D12" s="80">
        <v>20</v>
      </c>
      <c r="E12" s="80"/>
      <c r="F12" s="80">
        <v>87</v>
      </c>
      <c r="G12" s="80"/>
      <c r="H12" s="81">
        <v>153</v>
      </c>
      <c r="I12" s="81"/>
      <c r="J12" s="82">
        <v>78</v>
      </c>
      <c r="K12" s="82"/>
      <c r="L12" s="83">
        <v>43</v>
      </c>
      <c r="M12" s="83"/>
      <c r="N12" s="84">
        <v>137</v>
      </c>
      <c r="O12" s="84"/>
      <c r="P12" s="79">
        <v>164</v>
      </c>
      <c r="Q12" s="79"/>
      <c r="R12" s="79">
        <v>191</v>
      </c>
      <c r="S12" s="79"/>
      <c r="T12" s="79">
        <v>227</v>
      </c>
      <c r="U12" s="79"/>
      <c r="V12" s="79">
        <v>187</v>
      </c>
      <c r="W12" s="79"/>
      <c r="X12" s="79">
        <v>52</v>
      </c>
      <c r="Y12" s="79"/>
      <c r="Z12" s="77">
        <f t="shared" si="0"/>
        <v>1383</v>
      </c>
      <c r="AA12" s="85">
        <f t="shared" si="1"/>
        <v>6.3513203214695748</v>
      </c>
      <c r="AB12" s="85">
        <f t="shared" si="2"/>
        <v>7.6752316998723566</v>
      </c>
      <c r="AC12" s="78"/>
    </row>
    <row r="13" spans="1:42" ht="12.75">
      <c r="A13" s="78" t="s">
        <v>135</v>
      </c>
      <c r="B13" s="79">
        <v>4</v>
      </c>
      <c r="C13" s="79"/>
      <c r="D13" s="80">
        <v>3</v>
      </c>
      <c r="E13" s="80"/>
      <c r="F13" s="80">
        <v>4</v>
      </c>
      <c r="G13" s="80"/>
      <c r="H13" s="81">
        <v>17</v>
      </c>
      <c r="I13" s="81"/>
      <c r="J13" s="82">
        <v>65</v>
      </c>
      <c r="K13" s="82"/>
      <c r="L13" s="83">
        <v>21</v>
      </c>
      <c r="M13" s="83"/>
      <c r="N13" s="84">
        <v>183</v>
      </c>
      <c r="O13" s="84"/>
      <c r="P13" s="79">
        <v>47</v>
      </c>
      <c r="Q13" s="79"/>
      <c r="R13" s="79">
        <v>243</v>
      </c>
      <c r="S13" s="79"/>
      <c r="T13" s="79">
        <v>94</v>
      </c>
      <c r="U13" s="79"/>
      <c r="V13" s="79">
        <v>114</v>
      </c>
      <c r="W13" s="79"/>
      <c r="X13" s="79">
        <v>19</v>
      </c>
      <c r="Y13" s="79"/>
      <c r="Z13" s="77">
        <f t="shared" si="0"/>
        <v>814</v>
      </c>
      <c r="AA13" s="85">
        <f t="shared" si="1"/>
        <v>3.7382319173363951</v>
      </c>
      <c r="AB13" s="85">
        <f t="shared" si="2"/>
        <v>4.517453798767967</v>
      </c>
      <c r="AC13" s="78">
        <v>701</v>
      </c>
    </row>
    <row r="14" spans="1:42" ht="12.75">
      <c r="A14" s="78" t="s">
        <v>136</v>
      </c>
      <c r="B14" s="79">
        <v>17</v>
      </c>
      <c r="C14" s="79"/>
      <c r="D14" s="80">
        <v>11</v>
      </c>
      <c r="E14" s="80"/>
      <c r="F14" s="80">
        <v>46</v>
      </c>
      <c r="G14" s="80"/>
      <c r="H14" s="81">
        <v>51</v>
      </c>
      <c r="I14" s="81"/>
      <c r="J14" s="82">
        <v>107</v>
      </c>
      <c r="K14" s="82"/>
      <c r="L14" s="83">
        <v>89</v>
      </c>
      <c r="M14" s="83"/>
      <c r="N14" s="84">
        <v>273</v>
      </c>
      <c r="O14" s="84"/>
      <c r="P14" s="79">
        <v>171</v>
      </c>
      <c r="Q14" s="79"/>
      <c r="R14" s="79">
        <v>268</v>
      </c>
      <c r="S14" s="79"/>
      <c r="T14" s="79">
        <v>401</v>
      </c>
      <c r="U14" s="79"/>
      <c r="V14" s="79">
        <v>452</v>
      </c>
      <c r="W14" s="79"/>
      <c r="X14" s="79">
        <v>112</v>
      </c>
      <c r="Y14" s="79"/>
      <c r="Z14" s="77">
        <f t="shared" si="0"/>
        <v>1998</v>
      </c>
      <c r="AA14" s="85">
        <f t="shared" si="1"/>
        <v>9.1756601607347879</v>
      </c>
      <c r="AB14" s="85">
        <f t="shared" si="2"/>
        <v>11.08829568788501</v>
      </c>
      <c r="AC14" s="78"/>
    </row>
    <row r="15" spans="1:42" ht="12.75">
      <c r="A15" s="78" t="s">
        <v>137</v>
      </c>
      <c r="B15" s="79">
        <v>11</v>
      </c>
      <c r="C15" s="79"/>
      <c r="D15" s="80">
        <v>0</v>
      </c>
      <c r="E15" s="80"/>
      <c r="F15" s="80">
        <v>11</v>
      </c>
      <c r="G15" s="80"/>
      <c r="H15" s="81">
        <v>35</v>
      </c>
      <c r="I15" s="81"/>
      <c r="J15" s="82">
        <v>35</v>
      </c>
      <c r="K15" s="82"/>
      <c r="L15" s="83">
        <v>15</v>
      </c>
      <c r="M15" s="83"/>
      <c r="N15" s="84">
        <v>80</v>
      </c>
      <c r="O15" s="84"/>
      <c r="P15" s="79">
        <v>236</v>
      </c>
      <c r="Q15" s="79"/>
      <c r="R15" s="79">
        <v>130</v>
      </c>
      <c r="S15" s="79"/>
      <c r="T15" s="79">
        <v>71</v>
      </c>
      <c r="U15" s="79"/>
      <c r="V15" s="79">
        <v>100</v>
      </c>
      <c r="W15" s="79"/>
      <c r="X15" s="79">
        <v>11</v>
      </c>
      <c r="Y15" s="79"/>
      <c r="Z15" s="77">
        <f t="shared" si="0"/>
        <v>735</v>
      </c>
      <c r="AA15" s="85">
        <f t="shared" si="1"/>
        <v>3.3754305396096442</v>
      </c>
      <c r="AB15" s="85">
        <f t="shared" si="2"/>
        <v>4.0790276929907323</v>
      </c>
      <c r="AC15" s="78"/>
    </row>
    <row r="16" spans="1:42" ht="12.75">
      <c r="A16" s="78" t="s">
        <v>80</v>
      </c>
      <c r="B16" s="79">
        <v>7</v>
      </c>
      <c r="C16" s="79"/>
      <c r="D16" s="80">
        <v>6</v>
      </c>
      <c r="E16" s="80"/>
      <c r="F16" s="80">
        <v>55</v>
      </c>
      <c r="G16" s="80"/>
      <c r="H16" s="81">
        <v>69</v>
      </c>
      <c r="I16" s="81"/>
      <c r="J16" s="82">
        <v>70</v>
      </c>
      <c r="K16" s="82"/>
      <c r="L16" s="83">
        <v>28</v>
      </c>
      <c r="M16" s="83"/>
      <c r="N16" s="84">
        <v>111</v>
      </c>
      <c r="O16" s="84"/>
      <c r="P16" s="79">
        <v>25</v>
      </c>
      <c r="Q16" s="79"/>
      <c r="R16" s="79">
        <v>45</v>
      </c>
      <c r="S16" s="79"/>
      <c r="T16" s="79">
        <v>77</v>
      </c>
      <c r="U16" s="79"/>
      <c r="V16" s="79">
        <v>49</v>
      </c>
      <c r="W16" s="79"/>
      <c r="X16" s="79">
        <v>13</v>
      </c>
      <c r="Y16" s="79"/>
      <c r="Z16" s="77">
        <f t="shared" si="0"/>
        <v>555</v>
      </c>
      <c r="AA16" s="85">
        <f t="shared" si="1"/>
        <v>2.5487944890929968</v>
      </c>
      <c r="AB16" s="85">
        <f t="shared" si="2"/>
        <v>3.0800821355236141</v>
      </c>
      <c r="AC16" s="78"/>
    </row>
    <row r="17" spans="1:29" ht="12.75">
      <c r="A17" s="78" t="s">
        <v>17</v>
      </c>
      <c r="B17" s="79">
        <v>4</v>
      </c>
      <c r="C17" s="79"/>
      <c r="D17" s="80">
        <v>5</v>
      </c>
      <c r="E17" s="80"/>
      <c r="F17" s="80">
        <v>1</v>
      </c>
      <c r="G17" s="80"/>
      <c r="H17" s="81">
        <v>26</v>
      </c>
      <c r="I17" s="81"/>
      <c r="J17" s="82">
        <v>19</v>
      </c>
      <c r="K17" s="82"/>
      <c r="L17" s="83">
        <v>3</v>
      </c>
      <c r="M17" s="83"/>
      <c r="N17" s="84">
        <v>104</v>
      </c>
      <c r="O17" s="84"/>
      <c r="P17" s="79">
        <v>44</v>
      </c>
      <c r="Q17" s="79"/>
      <c r="R17" s="79">
        <v>53</v>
      </c>
      <c r="S17" s="79"/>
      <c r="T17" s="79">
        <v>65</v>
      </c>
      <c r="U17" s="79"/>
      <c r="V17" s="79">
        <v>35</v>
      </c>
      <c r="W17" s="79"/>
      <c r="X17" s="79">
        <v>8</v>
      </c>
      <c r="Y17" s="79"/>
      <c r="Z17" s="77">
        <f t="shared" si="0"/>
        <v>367</v>
      </c>
      <c r="AA17" s="85">
        <f t="shared" si="1"/>
        <v>1.6854190585533868</v>
      </c>
      <c r="AB17" s="85">
        <f t="shared" si="2"/>
        <v>2.036738997724624</v>
      </c>
      <c r="AC17" s="78"/>
    </row>
    <row r="18" spans="1:29" ht="12.75">
      <c r="A18" s="78" t="s">
        <v>138</v>
      </c>
      <c r="B18" s="79">
        <v>5</v>
      </c>
      <c r="C18" s="79"/>
      <c r="D18" s="80">
        <v>5</v>
      </c>
      <c r="E18" s="80"/>
      <c r="F18" s="80">
        <v>16</v>
      </c>
      <c r="G18" s="80"/>
      <c r="H18" s="81">
        <v>48</v>
      </c>
      <c r="I18" s="81"/>
      <c r="J18" s="82">
        <v>63</v>
      </c>
      <c r="K18" s="82"/>
      <c r="L18" s="83">
        <v>79</v>
      </c>
      <c r="M18" s="83"/>
      <c r="N18" s="84">
        <v>41</v>
      </c>
      <c r="O18" s="84"/>
      <c r="P18" s="79">
        <v>36</v>
      </c>
      <c r="Q18" s="79"/>
      <c r="R18" s="79">
        <v>17</v>
      </c>
      <c r="S18" s="79"/>
      <c r="T18" s="79">
        <v>34</v>
      </c>
      <c r="U18" s="79"/>
      <c r="V18" s="79">
        <v>17</v>
      </c>
      <c r="W18" s="79"/>
      <c r="X18" s="79">
        <v>4</v>
      </c>
      <c r="Y18" s="79"/>
      <c r="Z18" s="77">
        <f t="shared" si="0"/>
        <v>365</v>
      </c>
      <c r="AA18" s="85">
        <f t="shared" si="1"/>
        <v>1.6762342135476465</v>
      </c>
      <c r="AB18" s="85">
        <f t="shared" si="2"/>
        <v>2.0256396026416561</v>
      </c>
      <c r="AC18" s="78"/>
    </row>
    <row r="19" spans="1:29" ht="12.75">
      <c r="A19" s="78" t="s">
        <v>139</v>
      </c>
      <c r="B19" s="79">
        <v>0</v>
      </c>
      <c r="C19" s="79"/>
      <c r="D19" s="80">
        <v>14</v>
      </c>
      <c r="E19" s="80"/>
      <c r="F19" s="80">
        <v>20</v>
      </c>
      <c r="G19" s="80"/>
      <c r="H19" s="81">
        <v>6</v>
      </c>
      <c r="I19" s="81"/>
      <c r="J19" s="82">
        <v>4</v>
      </c>
      <c r="K19" s="82"/>
      <c r="L19" s="83">
        <v>17</v>
      </c>
      <c r="M19" s="83"/>
      <c r="N19" s="84">
        <v>4</v>
      </c>
      <c r="O19" s="84"/>
      <c r="P19" s="79">
        <v>0</v>
      </c>
      <c r="Q19" s="79"/>
      <c r="R19" s="79">
        <v>0</v>
      </c>
      <c r="S19" s="79"/>
      <c r="T19" s="79">
        <v>0</v>
      </c>
      <c r="U19" s="79"/>
      <c r="V19" s="79">
        <v>0</v>
      </c>
      <c r="W19" s="79"/>
      <c r="X19" s="87">
        <v>0</v>
      </c>
      <c r="Y19" s="87"/>
      <c r="Z19" s="77">
        <f t="shared" si="0"/>
        <v>65</v>
      </c>
      <c r="AA19" s="85">
        <f t="shared" si="1"/>
        <v>0.29850746268656714</v>
      </c>
      <c r="AB19" s="85">
        <f t="shared" si="2"/>
        <v>0.36073034019645928</v>
      </c>
      <c r="AC19" s="78"/>
    </row>
    <row r="20" spans="1:29" ht="12.75">
      <c r="A20" s="78" t="s">
        <v>140</v>
      </c>
      <c r="B20" s="79">
        <v>79</v>
      </c>
      <c r="C20" s="79"/>
      <c r="D20" s="80">
        <v>65</v>
      </c>
      <c r="E20" s="80"/>
      <c r="F20" s="80">
        <v>35</v>
      </c>
      <c r="G20" s="80"/>
      <c r="H20" s="81">
        <v>0</v>
      </c>
      <c r="I20" s="81"/>
      <c r="J20" s="82">
        <v>17</v>
      </c>
      <c r="K20" s="82"/>
      <c r="L20" s="79">
        <v>0</v>
      </c>
      <c r="M20" s="79"/>
      <c r="N20" s="84">
        <v>2</v>
      </c>
      <c r="O20" s="84"/>
      <c r="P20" s="79">
        <v>3</v>
      </c>
      <c r="Q20" s="79"/>
      <c r="R20" s="79">
        <v>18</v>
      </c>
      <c r="S20" s="79"/>
      <c r="T20" s="79">
        <v>3</v>
      </c>
      <c r="U20" s="79"/>
      <c r="V20" s="79">
        <v>2</v>
      </c>
      <c r="W20" s="79"/>
      <c r="X20" s="79">
        <v>0</v>
      </c>
      <c r="Y20" s="79"/>
      <c r="Z20" s="77">
        <f t="shared" si="0"/>
        <v>224</v>
      </c>
      <c r="AA20" s="85">
        <f t="shared" si="1"/>
        <v>1.0287026406429391</v>
      </c>
      <c r="AB20" s="85">
        <f t="shared" si="2"/>
        <v>1.2431322492924135</v>
      </c>
      <c r="AC20" s="78"/>
    </row>
    <row r="21" spans="1:29" ht="12.75">
      <c r="A21" s="78" t="s">
        <v>141</v>
      </c>
      <c r="B21" s="87">
        <v>0</v>
      </c>
      <c r="C21" s="87"/>
      <c r="D21" s="87">
        <v>0</v>
      </c>
      <c r="E21" s="87"/>
      <c r="F21" s="87">
        <v>0</v>
      </c>
      <c r="G21" s="87"/>
      <c r="H21" s="87">
        <v>0</v>
      </c>
      <c r="I21" s="87"/>
      <c r="J21" s="87">
        <v>0</v>
      </c>
      <c r="K21" s="87"/>
      <c r="L21" s="83">
        <v>11</v>
      </c>
      <c r="M21" s="83"/>
      <c r="N21" s="79">
        <v>0</v>
      </c>
      <c r="O21" s="79"/>
      <c r="P21" s="79">
        <v>15</v>
      </c>
      <c r="Q21" s="79"/>
      <c r="R21" s="79">
        <v>5</v>
      </c>
      <c r="S21" s="79"/>
      <c r="T21" s="79">
        <v>2</v>
      </c>
      <c r="U21" s="79"/>
      <c r="V21" s="79">
        <v>0</v>
      </c>
      <c r="W21" s="79"/>
      <c r="X21" s="79">
        <v>0</v>
      </c>
      <c r="Y21" s="79"/>
      <c r="Z21" s="77">
        <f t="shared" si="0"/>
        <v>33</v>
      </c>
      <c r="AA21" s="85">
        <f t="shared" si="1"/>
        <v>0.15154994259471871</v>
      </c>
      <c r="AB21" s="85">
        <f t="shared" si="2"/>
        <v>0.18314001886897163</v>
      </c>
      <c r="AC21" s="78"/>
    </row>
    <row r="22" spans="1:29" ht="12.75">
      <c r="A22" s="78" t="s">
        <v>142</v>
      </c>
      <c r="B22" s="79">
        <v>1</v>
      </c>
      <c r="C22" s="79"/>
      <c r="D22" s="80">
        <v>3</v>
      </c>
      <c r="E22" s="80"/>
      <c r="F22" s="90">
        <v>0</v>
      </c>
      <c r="G22" s="90"/>
      <c r="H22" s="81">
        <v>9</v>
      </c>
      <c r="I22" s="81"/>
      <c r="J22" s="82">
        <v>28</v>
      </c>
      <c r="K22" s="82"/>
      <c r="L22" s="83">
        <v>35</v>
      </c>
      <c r="M22" s="83"/>
      <c r="N22" s="84">
        <v>4</v>
      </c>
      <c r="O22" s="84"/>
      <c r="P22" s="79">
        <v>30</v>
      </c>
      <c r="Q22" s="79"/>
      <c r="R22" s="79">
        <v>57</v>
      </c>
      <c r="S22" s="79"/>
      <c r="T22" s="79">
        <v>21</v>
      </c>
      <c r="U22" s="79"/>
      <c r="V22" s="79">
        <v>21</v>
      </c>
      <c r="W22" s="79"/>
      <c r="X22" s="79">
        <v>14</v>
      </c>
      <c r="Y22" s="79"/>
      <c r="Z22" s="77">
        <f t="shared" si="0"/>
        <v>223</v>
      </c>
      <c r="AA22" s="85">
        <f t="shared" si="1"/>
        <v>1.024110218140069</v>
      </c>
      <c r="AB22" s="85">
        <f t="shared" si="2"/>
        <v>1.2375825517509296</v>
      </c>
      <c r="AC22" s="78"/>
    </row>
    <row r="23" spans="1:29" ht="12.75">
      <c r="A23" s="78" t="s">
        <v>143</v>
      </c>
      <c r="B23" s="79">
        <v>10</v>
      </c>
      <c r="C23" s="79"/>
      <c r="D23" s="80">
        <v>3</v>
      </c>
      <c r="E23" s="80"/>
      <c r="F23" s="80">
        <v>11</v>
      </c>
      <c r="G23" s="80"/>
      <c r="H23" s="81">
        <v>16</v>
      </c>
      <c r="I23" s="81"/>
      <c r="J23" s="82">
        <v>16</v>
      </c>
      <c r="K23" s="82"/>
      <c r="L23" s="83">
        <v>15</v>
      </c>
      <c r="M23" s="83"/>
      <c r="N23" s="84">
        <v>19</v>
      </c>
      <c r="O23" s="84"/>
      <c r="P23" s="79">
        <v>17</v>
      </c>
      <c r="Q23" s="79"/>
      <c r="R23" s="79">
        <v>23</v>
      </c>
      <c r="S23" s="79"/>
      <c r="T23" s="79">
        <v>24</v>
      </c>
      <c r="U23" s="79"/>
      <c r="V23" s="79">
        <v>13</v>
      </c>
      <c r="W23" s="79"/>
      <c r="X23" s="79">
        <v>3</v>
      </c>
      <c r="Y23" s="79"/>
      <c r="Z23" s="77">
        <f t="shared" si="0"/>
        <v>170</v>
      </c>
      <c r="AA23" s="85">
        <f t="shared" si="1"/>
        <v>0.78071182548794493</v>
      </c>
      <c r="AB23" s="85">
        <f t="shared" si="2"/>
        <v>0.94344858205227822</v>
      </c>
      <c r="AC23" s="78"/>
    </row>
    <row r="24" spans="1:29" ht="12.75">
      <c r="A24" s="78" t="s">
        <v>83</v>
      </c>
      <c r="B24" s="79">
        <v>4</v>
      </c>
      <c r="C24" s="79"/>
      <c r="D24" s="80">
        <v>2</v>
      </c>
      <c r="E24" s="80"/>
      <c r="F24" s="80">
        <v>11</v>
      </c>
      <c r="G24" s="80"/>
      <c r="H24" s="81">
        <v>27</v>
      </c>
      <c r="I24" s="81"/>
      <c r="J24" s="82">
        <v>0</v>
      </c>
      <c r="K24" s="82"/>
      <c r="L24" s="83">
        <v>0</v>
      </c>
      <c r="M24" s="83"/>
      <c r="N24" s="84">
        <v>0</v>
      </c>
      <c r="O24" s="84"/>
      <c r="P24" s="79">
        <v>1</v>
      </c>
      <c r="Q24" s="79"/>
      <c r="R24" s="79">
        <v>4</v>
      </c>
      <c r="S24" s="79"/>
      <c r="T24" s="79">
        <v>6</v>
      </c>
      <c r="U24" s="79"/>
      <c r="V24" s="79">
        <v>0</v>
      </c>
      <c r="W24" s="79"/>
      <c r="X24" s="79">
        <v>0</v>
      </c>
      <c r="Y24" s="79"/>
      <c r="Z24" s="77">
        <f t="shared" si="0"/>
        <v>55</v>
      </c>
      <c r="AA24" s="85">
        <f t="shared" si="1"/>
        <v>0.2525832376578645</v>
      </c>
      <c r="AB24" s="85">
        <f t="shared" si="2"/>
        <v>0.30523336478161939</v>
      </c>
      <c r="AC24" s="78"/>
    </row>
    <row r="25" spans="1:29" ht="12.75">
      <c r="A25" s="78" t="s">
        <v>144</v>
      </c>
      <c r="B25" s="79">
        <v>2</v>
      </c>
      <c r="C25" s="79"/>
      <c r="D25" s="80">
        <v>2</v>
      </c>
      <c r="E25" s="80"/>
      <c r="F25" s="80">
        <v>0</v>
      </c>
      <c r="G25" s="80"/>
      <c r="H25" s="81">
        <v>0</v>
      </c>
      <c r="I25" s="81"/>
      <c r="J25" s="79">
        <v>0</v>
      </c>
      <c r="K25" s="79"/>
      <c r="L25" s="79">
        <v>6</v>
      </c>
      <c r="M25" s="79"/>
      <c r="N25" s="79">
        <v>0</v>
      </c>
      <c r="O25" s="79"/>
      <c r="P25" s="79">
        <v>7</v>
      </c>
      <c r="Q25" s="79"/>
      <c r="R25" s="79">
        <v>13</v>
      </c>
      <c r="S25" s="79"/>
      <c r="T25" s="87">
        <v>0</v>
      </c>
      <c r="U25" s="87"/>
      <c r="V25" s="79">
        <v>11</v>
      </c>
      <c r="W25" s="79"/>
      <c r="X25" s="79">
        <v>17</v>
      </c>
      <c r="Y25" s="79"/>
      <c r="Z25" s="77">
        <f t="shared" si="0"/>
        <v>58</v>
      </c>
      <c r="AA25" s="85">
        <f t="shared" si="1"/>
        <v>0.2663605051664753</v>
      </c>
      <c r="AB25" s="85">
        <f t="shared" si="2"/>
        <v>0.32188245740607135</v>
      </c>
      <c r="AC25" s="78"/>
    </row>
    <row r="26" spans="1:29" ht="12.75">
      <c r="A26" s="78" t="s">
        <v>71</v>
      </c>
      <c r="B26" s="79">
        <v>6</v>
      </c>
      <c r="C26" s="79"/>
      <c r="D26" s="79">
        <v>0</v>
      </c>
      <c r="E26" s="79"/>
      <c r="F26" s="80">
        <v>1</v>
      </c>
      <c r="G26" s="80"/>
      <c r="H26" s="81">
        <v>16</v>
      </c>
      <c r="I26" s="81"/>
      <c r="J26" s="82">
        <v>1</v>
      </c>
      <c r="K26" s="82"/>
      <c r="L26" s="83">
        <v>8</v>
      </c>
      <c r="M26" s="83"/>
      <c r="N26" s="79">
        <v>0</v>
      </c>
      <c r="O26" s="79"/>
      <c r="P26" s="79">
        <v>11</v>
      </c>
      <c r="Q26" s="79"/>
      <c r="R26" s="79">
        <v>4</v>
      </c>
      <c r="S26" s="79"/>
      <c r="T26" s="79">
        <v>0</v>
      </c>
      <c r="U26" s="79"/>
      <c r="V26" s="79">
        <v>4</v>
      </c>
      <c r="W26" s="79"/>
      <c r="X26" s="79">
        <v>6</v>
      </c>
      <c r="Y26" s="79"/>
      <c r="Z26" s="77">
        <f t="shared" si="0"/>
        <v>57</v>
      </c>
      <c r="AA26" s="85">
        <f t="shared" si="1"/>
        <v>0.26176808266360507</v>
      </c>
      <c r="AB26" s="85">
        <f t="shared" si="2"/>
        <v>0.31633275986458737</v>
      </c>
      <c r="AC26" s="78"/>
    </row>
    <row r="27" spans="1:29" ht="12.75">
      <c r="A27" s="78" t="s">
        <v>145</v>
      </c>
      <c r="B27" s="79">
        <v>0</v>
      </c>
      <c r="C27" s="79"/>
      <c r="D27" s="80">
        <v>6</v>
      </c>
      <c r="E27" s="80"/>
      <c r="F27" s="80">
        <v>7</v>
      </c>
      <c r="G27" s="80"/>
      <c r="H27" s="81">
        <v>0</v>
      </c>
      <c r="I27" s="81"/>
      <c r="J27" s="82">
        <v>4</v>
      </c>
      <c r="K27" s="82"/>
      <c r="L27" s="79">
        <v>0</v>
      </c>
      <c r="M27" s="79"/>
      <c r="N27" s="84">
        <v>22</v>
      </c>
      <c r="O27" s="84"/>
      <c r="P27" s="79">
        <v>7</v>
      </c>
      <c r="Q27" s="79"/>
      <c r="R27" s="79">
        <v>0</v>
      </c>
      <c r="S27" s="79"/>
      <c r="T27" s="79">
        <v>12</v>
      </c>
      <c r="U27" s="79"/>
      <c r="V27" s="79">
        <v>4</v>
      </c>
      <c r="W27" s="79"/>
      <c r="X27" s="79">
        <v>0</v>
      </c>
      <c r="Y27" s="79"/>
      <c r="Z27" s="77">
        <f t="shared" si="0"/>
        <v>62</v>
      </c>
      <c r="AA27" s="85">
        <f t="shared" si="1"/>
        <v>0.28473019517795639</v>
      </c>
      <c r="AB27" s="85">
        <f t="shared" si="2"/>
        <v>0.34408124757200731</v>
      </c>
      <c r="AC27" s="78"/>
    </row>
    <row r="28" spans="1:29" ht="12.75">
      <c r="A28" s="78" t="s">
        <v>146</v>
      </c>
      <c r="B28" s="79">
        <v>4</v>
      </c>
      <c r="C28" s="79"/>
      <c r="D28" s="80">
        <v>1</v>
      </c>
      <c r="E28" s="80"/>
      <c r="F28" s="80">
        <v>2</v>
      </c>
      <c r="G28" s="80"/>
      <c r="H28" s="81">
        <v>3</v>
      </c>
      <c r="I28" s="81"/>
      <c r="J28" s="79">
        <v>0</v>
      </c>
      <c r="K28" s="79"/>
      <c r="L28" s="79">
        <v>0</v>
      </c>
      <c r="M28" s="79"/>
      <c r="N28" s="79">
        <v>0</v>
      </c>
      <c r="O28" s="79"/>
      <c r="P28" s="79">
        <v>3</v>
      </c>
      <c r="Q28" s="79"/>
      <c r="R28" s="79">
        <v>0</v>
      </c>
      <c r="S28" s="79"/>
      <c r="T28" s="79">
        <v>10</v>
      </c>
      <c r="U28" s="79"/>
      <c r="V28" s="79">
        <v>0</v>
      </c>
      <c r="W28" s="79"/>
      <c r="X28" s="79">
        <v>0</v>
      </c>
      <c r="Y28" s="79"/>
      <c r="Z28" s="77">
        <f t="shared" si="0"/>
        <v>23</v>
      </c>
      <c r="AA28" s="85">
        <f t="shared" si="1"/>
        <v>0.10562571756601608</v>
      </c>
      <c r="AB28" s="85">
        <f t="shared" si="2"/>
        <v>0.12764304345413174</v>
      </c>
      <c r="AC28" s="78"/>
    </row>
    <row r="29" spans="1:29" ht="12.75">
      <c r="A29" s="78" t="s">
        <v>147</v>
      </c>
      <c r="B29" s="79">
        <v>0</v>
      </c>
      <c r="C29" s="79"/>
      <c r="D29" s="79">
        <v>0</v>
      </c>
      <c r="E29" s="79"/>
      <c r="F29" s="80">
        <v>4</v>
      </c>
      <c r="G29" s="80"/>
      <c r="H29" s="81">
        <v>8</v>
      </c>
      <c r="I29" s="81"/>
      <c r="J29" s="82">
        <v>5</v>
      </c>
      <c r="K29" s="82"/>
      <c r="L29" s="83">
        <v>13</v>
      </c>
      <c r="M29" s="83"/>
      <c r="N29" s="79">
        <v>0</v>
      </c>
      <c r="O29" s="79"/>
      <c r="P29" s="79">
        <v>4</v>
      </c>
      <c r="Q29" s="79"/>
      <c r="R29" s="79">
        <v>10</v>
      </c>
      <c r="S29" s="79"/>
      <c r="T29" s="79">
        <v>0</v>
      </c>
      <c r="U29" s="79"/>
      <c r="V29" s="79">
        <v>0</v>
      </c>
      <c r="W29" s="79"/>
      <c r="X29" s="79">
        <v>0</v>
      </c>
      <c r="Y29" s="79"/>
      <c r="Z29" s="77">
        <f t="shared" si="0"/>
        <v>44</v>
      </c>
      <c r="AA29" s="85">
        <f t="shared" si="1"/>
        <v>0.20206659012629161</v>
      </c>
      <c r="AB29" s="85">
        <f t="shared" si="2"/>
        <v>0.24418669182529554</v>
      </c>
      <c r="AC29" s="78"/>
    </row>
    <row r="30" spans="1:29" ht="12.75">
      <c r="A30" s="78" t="s">
        <v>148</v>
      </c>
      <c r="B30" s="79">
        <v>0</v>
      </c>
      <c r="C30" s="79"/>
      <c r="D30" s="79">
        <v>0</v>
      </c>
      <c r="E30" s="79"/>
      <c r="F30" s="80">
        <v>4</v>
      </c>
      <c r="G30" s="80"/>
      <c r="H30" s="81">
        <v>6</v>
      </c>
      <c r="I30" s="81"/>
      <c r="J30" s="82">
        <v>2</v>
      </c>
      <c r="K30" s="82"/>
      <c r="L30" s="79">
        <v>0</v>
      </c>
      <c r="M30" s="79"/>
      <c r="N30" s="84">
        <v>16</v>
      </c>
      <c r="O30" s="84"/>
      <c r="P30" s="79">
        <v>2</v>
      </c>
      <c r="Q30" s="79"/>
      <c r="R30" s="79">
        <v>0</v>
      </c>
      <c r="S30" s="79"/>
      <c r="T30" s="79">
        <v>3</v>
      </c>
      <c r="U30" s="79"/>
      <c r="V30" s="79">
        <v>2</v>
      </c>
      <c r="W30" s="79"/>
      <c r="X30" s="79">
        <v>2</v>
      </c>
      <c r="Y30" s="79"/>
      <c r="Z30" s="77">
        <f t="shared" si="0"/>
        <v>37</v>
      </c>
      <c r="AA30" s="85">
        <f t="shared" si="1"/>
        <v>0.16991963260619977</v>
      </c>
      <c r="AB30" s="85">
        <f t="shared" si="2"/>
        <v>0.20533880903490759</v>
      </c>
      <c r="AC30" s="78"/>
    </row>
    <row r="31" spans="1:29">
      <c r="A31" s="78" t="s">
        <v>149</v>
      </c>
      <c r="B31" s="87">
        <v>0</v>
      </c>
      <c r="C31" s="87"/>
      <c r="D31" s="87">
        <v>0</v>
      </c>
      <c r="E31" s="87"/>
      <c r="F31" s="87">
        <v>0</v>
      </c>
      <c r="G31" s="87"/>
      <c r="H31" s="87">
        <v>0</v>
      </c>
      <c r="I31" s="87"/>
      <c r="J31" s="87">
        <v>0</v>
      </c>
      <c r="K31" s="87"/>
      <c r="L31" s="87">
        <v>0</v>
      </c>
      <c r="M31" s="87"/>
      <c r="N31" s="87">
        <v>0</v>
      </c>
      <c r="O31" s="87"/>
      <c r="P31" s="87">
        <v>0</v>
      </c>
      <c r="Q31" s="87"/>
      <c r="R31" s="87">
        <v>0</v>
      </c>
      <c r="S31" s="87"/>
      <c r="T31" s="87">
        <v>0</v>
      </c>
      <c r="U31" s="87"/>
      <c r="V31" s="87">
        <v>0</v>
      </c>
      <c r="W31" s="87"/>
      <c r="X31" s="87">
        <v>0</v>
      </c>
      <c r="Y31" s="87"/>
      <c r="Z31" s="77">
        <f t="shared" si="0"/>
        <v>0</v>
      </c>
      <c r="AA31" s="85">
        <f t="shared" si="1"/>
        <v>0</v>
      </c>
      <c r="AB31" s="85">
        <f t="shared" si="2"/>
        <v>0</v>
      </c>
      <c r="AC31" s="78"/>
    </row>
    <row r="32" spans="1:29" ht="12.75">
      <c r="A32" s="78" t="s">
        <v>150</v>
      </c>
      <c r="B32" s="79">
        <v>14</v>
      </c>
      <c r="C32" s="79"/>
      <c r="D32" s="79">
        <v>0</v>
      </c>
      <c r="E32" s="79"/>
      <c r="F32" s="80">
        <v>3</v>
      </c>
      <c r="G32" s="80"/>
      <c r="H32" s="81">
        <v>1</v>
      </c>
      <c r="I32" s="81"/>
      <c r="J32" s="82">
        <v>4</v>
      </c>
      <c r="K32" s="82"/>
      <c r="L32" s="83">
        <v>2</v>
      </c>
      <c r="M32" s="83"/>
      <c r="N32" s="79">
        <v>0</v>
      </c>
      <c r="O32" s="79"/>
      <c r="P32" s="79">
        <v>7</v>
      </c>
      <c r="Q32" s="79"/>
      <c r="R32" s="79">
        <v>0</v>
      </c>
      <c r="S32" s="79"/>
      <c r="T32" s="79">
        <v>0</v>
      </c>
      <c r="U32" s="79"/>
      <c r="V32" s="79">
        <v>0</v>
      </c>
      <c r="W32" s="79"/>
      <c r="X32" s="79">
        <v>0</v>
      </c>
      <c r="Y32" s="79"/>
      <c r="Z32" s="77">
        <f>SUM(B32:X32)</f>
        <v>31</v>
      </c>
      <c r="AA32" s="85">
        <f t="shared" si="1"/>
        <v>0.1423650975889782</v>
      </c>
      <c r="AB32" s="85">
        <f t="shared" si="2"/>
        <v>0.17204062378600365</v>
      </c>
      <c r="AC32" s="78"/>
    </row>
    <row r="33" spans="1:29">
      <c r="A33" s="78" t="s">
        <v>151</v>
      </c>
      <c r="B33" s="87">
        <v>0</v>
      </c>
      <c r="C33" s="87"/>
      <c r="D33" s="87">
        <v>0</v>
      </c>
      <c r="E33" s="87"/>
      <c r="F33" s="87">
        <v>0</v>
      </c>
      <c r="G33" s="87"/>
      <c r="H33" s="87">
        <v>0</v>
      </c>
      <c r="I33" s="87"/>
      <c r="J33" s="87">
        <v>0</v>
      </c>
      <c r="K33" s="87"/>
      <c r="L33" s="87">
        <v>0</v>
      </c>
      <c r="M33" s="87"/>
      <c r="N33" s="87">
        <v>0</v>
      </c>
      <c r="O33" s="87"/>
      <c r="P33" s="87">
        <v>0</v>
      </c>
      <c r="Q33" s="87"/>
      <c r="R33" s="87">
        <v>2</v>
      </c>
      <c r="S33" s="87"/>
      <c r="T33" s="87">
        <v>0</v>
      </c>
      <c r="U33" s="87"/>
      <c r="V33" s="87">
        <v>0</v>
      </c>
      <c r="W33" s="87"/>
      <c r="X33" s="87">
        <v>0</v>
      </c>
      <c r="Y33" s="87"/>
      <c r="Z33" s="77">
        <f t="shared" si="0"/>
        <v>2</v>
      </c>
      <c r="AA33" s="85">
        <f t="shared" si="1"/>
        <v>9.1848450057405284E-3</v>
      </c>
      <c r="AB33" s="85">
        <f t="shared" si="2"/>
        <v>1.1099395082967978E-2</v>
      </c>
      <c r="AC33" s="78"/>
    </row>
    <row r="34" spans="1:29">
      <c r="A34" s="78" t="s">
        <v>152</v>
      </c>
      <c r="B34" s="87">
        <v>0</v>
      </c>
      <c r="C34" s="87"/>
      <c r="D34" s="87">
        <v>1</v>
      </c>
      <c r="E34" s="87"/>
      <c r="F34" s="87">
        <v>0</v>
      </c>
      <c r="G34" s="87"/>
      <c r="H34" s="87">
        <v>0</v>
      </c>
      <c r="I34" s="87"/>
      <c r="J34" s="87">
        <v>0</v>
      </c>
      <c r="K34" s="87"/>
      <c r="L34" s="87">
        <v>0</v>
      </c>
      <c r="M34" s="87"/>
      <c r="N34" s="87">
        <v>0</v>
      </c>
      <c r="O34" s="87"/>
      <c r="P34" s="87">
        <v>0</v>
      </c>
      <c r="Q34" s="87"/>
      <c r="R34" s="87">
        <v>0</v>
      </c>
      <c r="S34" s="87"/>
      <c r="T34" s="87">
        <v>0</v>
      </c>
      <c r="U34" s="87"/>
      <c r="V34" s="87">
        <v>0</v>
      </c>
      <c r="W34" s="87"/>
      <c r="X34" s="87">
        <v>0</v>
      </c>
      <c r="Y34" s="87"/>
      <c r="Z34" s="77">
        <f t="shared" si="0"/>
        <v>1</v>
      </c>
      <c r="AA34" s="85">
        <f t="shared" si="1"/>
        <v>4.5924225028702642E-3</v>
      </c>
      <c r="AB34" s="85">
        <f t="shared" si="2"/>
        <v>5.5496975414839889E-3</v>
      </c>
      <c r="AC34" s="78"/>
    </row>
    <row r="35" spans="1:29">
      <c r="A35" s="78" t="s">
        <v>153</v>
      </c>
      <c r="B35" s="87">
        <v>0</v>
      </c>
      <c r="C35" s="87"/>
      <c r="D35" s="87">
        <v>0</v>
      </c>
      <c r="E35" s="87"/>
      <c r="F35" s="87">
        <v>0</v>
      </c>
      <c r="G35" s="87"/>
      <c r="H35" s="87">
        <v>2</v>
      </c>
      <c r="I35" s="87"/>
      <c r="J35" s="87">
        <v>0</v>
      </c>
      <c r="K35" s="87"/>
      <c r="L35" s="87">
        <v>0</v>
      </c>
      <c r="M35" s="87"/>
      <c r="N35" s="87">
        <v>0</v>
      </c>
      <c r="O35" s="87"/>
      <c r="P35" s="87">
        <v>0</v>
      </c>
      <c r="Q35" s="87"/>
      <c r="R35" s="87">
        <v>0</v>
      </c>
      <c r="S35" s="87"/>
      <c r="T35" s="87">
        <v>0</v>
      </c>
      <c r="U35" s="87"/>
      <c r="V35" s="87">
        <v>0</v>
      </c>
      <c r="W35" s="87"/>
      <c r="X35" s="87">
        <v>0</v>
      </c>
      <c r="Y35" s="87"/>
      <c r="Z35" s="77">
        <f t="shared" si="0"/>
        <v>2</v>
      </c>
      <c r="AA35" s="85">
        <f t="shared" si="1"/>
        <v>9.1848450057405284E-3</v>
      </c>
      <c r="AB35" s="85">
        <f t="shared" si="2"/>
        <v>1.1099395082967978E-2</v>
      </c>
      <c r="AC35" s="78"/>
    </row>
    <row r="36" spans="1:29">
      <c r="A36" s="78" t="s">
        <v>154</v>
      </c>
      <c r="B36" s="87">
        <v>0</v>
      </c>
      <c r="C36" s="87"/>
      <c r="D36" s="87">
        <v>0</v>
      </c>
      <c r="E36" s="87"/>
      <c r="F36" s="87">
        <v>0</v>
      </c>
      <c r="G36" s="87"/>
      <c r="H36" s="87">
        <v>0</v>
      </c>
      <c r="I36" s="87"/>
      <c r="J36" s="87">
        <v>0</v>
      </c>
      <c r="K36" s="87"/>
      <c r="L36" s="87">
        <v>0</v>
      </c>
      <c r="M36" s="87"/>
      <c r="N36" s="87">
        <v>0</v>
      </c>
      <c r="O36" s="87"/>
      <c r="P36" s="87">
        <v>0</v>
      </c>
      <c r="Q36" s="87"/>
      <c r="R36" s="87">
        <v>0</v>
      </c>
      <c r="S36" s="87"/>
      <c r="T36" s="87">
        <v>0</v>
      </c>
      <c r="U36" s="87"/>
      <c r="V36" s="87">
        <v>0</v>
      </c>
      <c r="W36" s="87"/>
      <c r="X36" s="87">
        <v>0</v>
      </c>
      <c r="Y36" s="87"/>
      <c r="Z36" s="77">
        <f t="shared" si="0"/>
        <v>0</v>
      </c>
      <c r="AA36" s="85">
        <f t="shared" si="1"/>
        <v>0</v>
      </c>
      <c r="AB36" s="85">
        <f t="shared" si="2"/>
        <v>0</v>
      </c>
      <c r="AC36" s="78"/>
    </row>
    <row r="37" spans="1:29">
      <c r="A37" s="78" t="s">
        <v>155</v>
      </c>
      <c r="B37" s="87">
        <v>0</v>
      </c>
      <c r="C37" s="87"/>
      <c r="D37" s="87">
        <v>0</v>
      </c>
      <c r="E37" s="87"/>
      <c r="F37" s="87">
        <v>0</v>
      </c>
      <c r="G37" s="87"/>
      <c r="H37" s="87">
        <v>0</v>
      </c>
      <c r="I37" s="87"/>
      <c r="J37" s="87">
        <v>0</v>
      </c>
      <c r="K37" s="87"/>
      <c r="L37" s="87">
        <v>0</v>
      </c>
      <c r="M37" s="87"/>
      <c r="N37" s="87">
        <v>0</v>
      </c>
      <c r="O37" s="87"/>
      <c r="P37" s="87">
        <v>0</v>
      </c>
      <c r="Q37" s="87"/>
      <c r="R37" s="87">
        <v>0</v>
      </c>
      <c r="S37" s="87"/>
      <c r="T37" s="87">
        <v>0</v>
      </c>
      <c r="U37" s="87"/>
      <c r="V37" s="87">
        <v>0</v>
      </c>
      <c r="W37" s="87"/>
      <c r="X37" s="87">
        <v>0</v>
      </c>
      <c r="Y37" s="87"/>
      <c r="Z37" s="77">
        <f t="shared" si="0"/>
        <v>0</v>
      </c>
      <c r="AA37" s="85">
        <f t="shared" si="1"/>
        <v>0</v>
      </c>
      <c r="AB37" s="85">
        <f t="shared" si="2"/>
        <v>0</v>
      </c>
      <c r="AC37" s="78"/>
    </row>
    <row r="38" spans="1:29">
      <c r="A38" s="78" t="s">
        <v>87</v>
      </c>
      <c r="B38" s="87">
        <v>0</v>
      </c>
      <c r="C38" s="87"/>
      <c r="D38" s="87">
        <v>0</v>
      </c>
      <c r="E38" s="87"/>
      <c r="F38" s="87">
        <v>0</v>
      </c>
      <c r="G38" s="87"/>
      <c r="H38" s="87">
        <v>2</v>
      </c>
      <c r="I38" s="87"/>
      <c r="J38" s="87">
        <v>0</v>
      </c>
      <c r="K38" s="87"/>
      <c r="L38" s="87">
        <v>0</v>
      </c>
      <c r="M38" s="87"/>
      <c r="N38" s="87">
        <v>0</v>
      </c>
      <c r="O38" s="87"/>
      <c r="P38" s="87">
        <v>0</v>
      </c>
      <c r="Q38" s="87"/>
      <c r="R38" s="87">
        <v>0</v>
      </c>
      <c r="S38" s="87"/>
      <c r="T38" s="87">
        <v>0</v>
      </c>
      <c r="U38" s="87"/>
      <c r="V38" s="87">
        <v>0</v>
      </c>
      <c r="W38" s="87"/>
      <c r="X38" s="87">
        <v>0</v>
      </c>
      <c r="Y38" s="87"/>
      <c r="Z38" s="77">
        <f t="shared" si="0"/>
        <v>2</v>
      </c>
      <c r="AA38" s="85">
        <f t="shared" si="1"/>
        <v>9.1848450057405284E-3</v>
      </c>
      <c r="AB38" s="85">
        <f t="shared" si="2"/>
        <v>1.1099395082967978E-2</v>
      </c>
      <c r="AC38" s="78"/>
    </row>
    <row r="39" spans="1:29">
      <c r="A39" s="78" t="s">
        <v>156</v>
      </c>
      <c r="B39" s="87">
        <v>0</v>
      </c>
      <c r="C39" s="87"/>
      <c r="D39" s="87">
        <v>0</v>
      </c>
      <c r="E39" s="87"/>
      <c r="F39" s="87">
        <v>0</v>
      </c>
      <c r="G39" s="87"/>
      <c r="H39" s="87">
        <v>0</v>
      </c>
      <c r="I39" s="87"/>
      <c r="J39" s="87">
        <v>0</v>
      </c>
      <c r="K39" s="87"/>
      <c r="L39" s="87">
        <v>0</v>
      </c>
      <c r="M39" s="87"/>
      <c r="N39" s="87">
        <v>0</v>
      </c>
      <c r="O39" s="87"/>
      <c r="P39" s="87">
        <v>0</v>
      </c>
      <c r="Q39" s="87"/>
      <c r="R39" s="87">
        <v>0</v>
      </c>
      <c r="S39" s="87"/>
      <c r="T39" s="87">
        <v>0</v>
      </c>
      <c r="U39" s="87"/>
      <c r="V39" s="87">
        <v>0</v>
      </c>
      <c r="W39" s="87"/>
      <c r="X39" s="87">
        <v>0</v>
      </c>
      <c r="Y39" s="87"/>
      <c r="Z39" s="77">
        <f t="shared" si="0"/>
        <v>0</v>
      </c>
      <c r="AA39" s="85">
        <f t="shared" si="1"/>
        <v>0</v>
      </c>
      <c r="AB39" s="85">
        <f t="shared" si="2"/>
        <v>0</v>
      </c>
      <c r="AC39" s="78"/>
    </row>
    <row r="40" spans="1:29">
      <c r="A40" s="78" t="s">
        <v>157</v>
      </c>
      <c r="B40" s="87">
        <v>2</v>
      </c>
      <c r="C40" s="87"/>
      <c r="D40" s="87">
        <v>2</v>
      </c>
      <c r="E40" s="87"/>
      <c r="F40" s="87">
        <v>4</v>
      </c>
      <c r="G40" s="87"/>
      <c r="H40" s="87">
        <v>0</v>
      </c>
      <c r="I40" s="87"/>
      <c r="J40" s="87">
        <v>0</v>
      </c>
      <c r="K40" s="87"/>
      <c r="L40" s="87">
        <v>0</v>
      </c>
      <c r="M40" s="87"/>
      <c r="N40" s="87">
        <v>3</v>
      </c>
      <c r="O40" s="87"/>
      <c r="P40" s="87">
        <v>0</v>
      </c>
      <c r="Q40" s="87"/>
      <c r="R40" s="87">
        <v>0</v>
      </c>
      <c r="S40" s="87"/>
      <c r="T40" s="87">
        <v>0</v>
      </c>
      <c r="U40" s="87"/>
      <c r="V40" s="87">
        <v>0</v>
      </c>
      <c r="W40" s="87"/>
      <c r="X40" s="87">
        <v>0</v>
      </c>
      <c r="Y40" s="87"/>
      <c r="Z40" s="77">
        <f t="shared" si="0"/>
        <v>11</v>
      </c>
      <c r="AA40" s="85">
        <f t="shared" si="1"/>
        <v>5.0516647531572902E-2</v>
      </c>
      <c r="AB40" s="85">
        <f t="shared" si="2"/>
        <v>6.1046672956323884E-2</v>
      </c>
      <c r="AC40" s="78"/>
    </row>
    <row r="41" spans="1:29">
      <c r="A41" s="78" t="s">
        <v>14</v>
      </c>
      <c r="B41" s="87">
        <v>0</v>
      </c>
      <c r="C41" s="87"/>
      <c r="D41" s="87">
        <v>0</v>
      </c>
      <c r="E41" s="87"/>
      <c r="F41" s="87">
        <v>2</v>
      </c>
      <c r="G41" s="87"/>
      <c r="H41" s="87">
        <v>0</v>
      </c>
      <c r="I41" s="87"/>
      <c r="J41" s="87">
        <v>13</v>
      </c>
      <c r="K41" s="87"/>
      <c r="L41" s="87">
        <v>0</v>
      </c>
      <c r="M41" s="87"/>
      <c r="N41" s="87">
        <v>2</v>
      </c>
      <c r="O41" s="87"/>
      <c r="P41" s="87">
        <v>0</v>
      </c>
      <c r="Q41" s="87"/>
      <c r="R41" s="87">
        <v>0</v>
      </c>
      <c r="S41" s="87"/>
      <c r="T41" s="87">
        <v>0</v>
      </c>
      <c r="U41" s="87"/>
      <c r="V41" s="87">
        <v>0</v>
      </c>
      <c r="W41" s="87"/>
      <c r="X41" s="87">
        <v>0</v>
      </c>
      <c r="Y41" s="87"/>
      <c r="Z41" s="77">
        <f t="shared" si="0"/>
        <v>17</v>
      </c>
      <c r="AA41" s="85">
        <f t="shared" si="1"/>
        <v>7.8071182548794485E-2</v>
      </c>
      <c r="AB41" s="85">
        <f t="shared" si="2"/>
        <v>9.4344858205227811E-2</v>
      </c>
      <c r="AC41" s="78"/>
    </row>
    <row r="42" spans="1:29" ht="12.75">
      <c r="A42" s="78" t="s">
        <v>158</v>
      </c>
      <c r="B42" s="79">
        <v>0</v>
      </c>
      <c r="C42" s="79"/>
      <c r="D42" s="80">
        <v>3</v>
      </c>
      <c r="E42" s="80"/>
      <c r="F42" s="80">
        <v>2</v>
      </c>
      <c r="G42" s="80"/>
      <c r="H42" s="79">
        <v>0</v>
      </c>
      <c r="I42" s="79"/>
      <c r="J42" s="82">
        <v>5</v>
      </c>
      <c r="K42" s="82"/>
      <c r="L42" s="83">
        <v>2</v>
      </c>
      <c r="M42" s="83"/>
      <c r="N42" s="84">
        <v>0</v>
      </c>
      <c r="O42" s="84"/>
      <c r="P42" s="79">
        <v>4</v>
      </c>
      <c r="Q42" s="79"/>
      <c r="R42" s="79">
        <v>27</v>
      </c>
      <c r="S42" s="79"/>
      <c r="T42" s="79">
        <v>26</v>
      </c>
      <c r="U42" s="79"/>
      <c r="V42" s="79">
        <v>2</v>
      </c>
      <c r="W42" s="79"/>
      <c r="X42" s="79">
        <v>0</v>
      </c>
      <c r="Y42" s="79"/>
      <c r="Z42" s="77">
        <f t="shared" si="0"/>
        <v>71</v>
      </c>
      <c r="AA42" s="85">
        <f t="shared" si="1"/>
        <v>0.32606199770378874</v>
      </c>
      <c r="AB42" s="85">
        <f t="shared" si="2"/>
        <v>0.39402852544536321</v>
      </c>
      <c r="AC42" s="78"/>
    </row>
    <row r="43" spans="1:29" ht="12.75">
      <c r="A43" s="78" t="s">
        <v>159</v>
      </c>
      <c r="B43" s="79">
        <v>0</v>
      </c>
      <c r="C43" s="79"/>
      <c r="D43" s="80">
        <v>1</v>
      </c>
      <c r="E43" s="80"/>
      <c r="F43" s="79">
        <v>0</v>
      </c>
      <c r="G43" s="79"/>
      <c r="H43" s="79">
        <v>0</v>
      </c>
      <c r="I43" s="79"/>
      <c r="J43" s="79">
        <v>0</v>
      </c>
      <c r="K43" s="79"/>
      <c r="L43" s="79">
        <v>0</v>
      </c>
      <c r="M43" s="79"/>
      <c r="N43" s="81">
        <v>0</v>
      </c>
      <c r="O43" s="81"/>
      <c r="P43" s="79">
        <v>2</v>
      </c>
      <c r="Q43" s="79"/>
      <c r="R43" s="79">
        <v>0</v>
      </c>
      <c r="S43" s="79"/>
      <c r="T43" s="79">
        <v>0</v>
      </c>
      <c r="U43" s="79"/>
      <c r="V43" s="79">
        <v>0</v>
      </c>
      <c r="W43" s="79"/>
      <c r="X43" s="79">
        <v>2</v>
      </c>
      <c r="Y43" s="79"/>
      <c r="Z43" s="77">
        <f t="shared" si="0"/>
        <v>5</v>
      </c>
      <c r="AA43" s="85">
        <f t="shared" si="1"/>
        <v>2.2962112514351322E-2</v>
      </c>
      <c r="AB43" s="85">
        <f t="shared" si="2"/>
        <v>2.7748487707419944E-2</v>
      </c>
      <c r="AC43" s="78"/>
    </row>
    <row r="44" spans="1:29">
      <c r="A44" s="78" t="s">
        <v>160</v>
      </c>
      <c r="B44" s="87">
        <v>0</v>
      </c>
      <c r="C44" s="87"/>
      <c r="D44" s="87">
        <v>0</v>
      </c>
      <c r="E44" s="87"/>
      <c r="F44" s="87">
        <v>0</v>
      </c>
      <c r="G44" s="87"/>
      <c r="H44" s="87">
        <v>0</v>
      </c>
      <c r="I44" s="87"/>
      <c r="J44" s="87">
        <v>5</v>
      </c>
      <c r="K44" s="87"/>
      <c r="L44" s="87">
        <v>0</v>
      </c>
      <c r="M44" s="87"/>
      <c r="N44" s="87">
        <v>0</v>
      </c>
      <c r="O44" s="87"/>
      <c r="P44" s="87">
        <v>0</v>
      </c>
      <c r="Q44" s="87"/>
      <c r="R44" s="87">
        <v>0</v>
      </c>
      <c r="S44" s="87"/>
      <c r="T44" s="87">
        <v>0</v>
      </c>
      <c r="U44" s="87"/>
      <c r="V44" s="87">
        <v>0</v>
      </c>
      <c r="W44" s="87"/>
      <c r="X44" s="87">
        <v>0</v>
      </c>
      <c r="Y44" s="87"/>
      <c r="Z44" s="77">
        <f t="shared" si="0"/>
        <v>5</v>
      </c>
      <c r="AA44" s="85">
        <f t="shared" si="1"/>
        <v>2.2962112514351322E-2</v>
      </c>
      <c r="AB44" s="85">
        <f t="shared" si="2"/>
        <v>2.7748487707419944E-2</v>
      </c>
      <c r="AC44" s="78"/>
    </row>
    <row r="45" spans="1:29">
      <c r="A45" s="78" t="s">
        <v>161</v>
      </c>
      <c r="B45" s="87">
        <v>0</v>
      </c>
      <c r="C45" s="87"/>
      <c r="D45" s="87">
        <v>0</v>
      </c>
      <c r="E45" s="87"/>
      <c r="F45" s="87">
        <v>0</v>
      </c>
      <c r="G45" s="87"/>
      <c r="H45" s="87">
        <v>0</v>
      </c>
      <c r="I45" s="87"/>
      <c r="J45" s="87">
        <v>0</v>
      </c>
      <c r="K45" s="87"/>
      <c r="L45" s="87">
        <v>0</v>
      </c>
      <c r="M45" s="87"/>
      <c r="N45" s="87">
        <v>0</v>
      </c>
      <c r="O45" s="87"/>
      <c r="P45" s="87">
        <v>0</v>
      </c>
      <c r="Q45" s="87"/>
      <c r="R45" s="87">
        <v>0</v>
      </c>
      <c r="S45" s="87"/>
      <c r="T45" s="87">
        <v>0</v>
      </c>
      <c r="U45" s="87"/>
      <c r="V45" s="87">
        <v>0</v>
      </c>
      <c r="W45" s="87"/>
      <c r="X45" s="87">
        <v>0</v>
      </c>
      <c r="Y45" s="87"/>
      <c r="Z45" s="77">
        <f t="shared" si="0"/>
        <v>0</v>
      </c>
      <c r="AA45" s="85">
        <f t="shared" si="1"/>
        <v>0</v>
      </c>
      <c r="AB45" s="85">
        <f t="shared" si="2"/>
        <v>0</v>
      </c>
      <c r="AC45" s="78"/>
    </row>
    <row r="46" spans="1:29" ht="12.75">
      <c r="A46" s="78" t="s">
        <v>162</v>
      </c>
      <c r="B46" s="79">
        <v>0</v>
      </c>
      <c r="C46" s="79"/>
      <c r="D46" s="79">
        <v>0</v>
      </c>
      <c r="E46" s="79"/>
      <c r="F46" s="80">
        <v>3</v>
      </c>
      <c r="G46" s="80"/>
      <c r="H46" s="81">
        <v>0</v>
      </c>
      <c r="I46" s="81"/>
      <c r="J46" s="82">
        <v>0</v>
      </c>
      <c r="K46" s="82"/>
      <c r="L46" s="83">
        <v>5</v>
      </c>
      <c r="M46" s="83"/>
      <c r="N46" s="84">
        <v>1</v>
      </c>
      <c r="O46" s="84"/>
      <c r="P46" s="79">
        <v>4</v>
      </c>
      <c r="Q46" s="79"/>
      <c r="R46" s="79">
        <v>4</v>
      </c>
      <c r="S46" s="79"/>
      <c r="T46" s="79">
        <v>0</v>
      </c>
      <c r="U46" s="79"/>
      <c r="V46" s="79">
        <v>0</v>
      </c>
      <c r="W46" s="79"/>
      <c r="X46" s="79">
        <v>0</v>
      </c>
      <c r="Y46" s="79"/>
      <c r="Z46" s="77">
        <f t="shared" si="0"/>
        <v>17</v>
      </c>
      <c r="AA46" s="85">
        <f t="shared" si="1"/>
        <v>7.8071182548794485E-2</v>
      </c>
      <c r="AB46" s="85">
        <f t="shared" si="2"/>
        <v>9.4344858205227811E-2</v>
      </c>
      <c r="AC46" s="78"/>
    </row>
    <row r="47" spans="1:29">
      <c r="A47" s="78" t="s">
        <v>163</v>
      </c>
      <c r="B47" s="87">
        <v>1</v>
      </c>
      <c r="C47" s="87"/>
      <c r="D47" s="87">
        <v>0</v>
      </c>
      <c r="E47" s="87"/>
      <c r="F47" s="87">
        <v>0</v>
      </c>
      <c r="G47" s="87"/>
      <c r="H47" s="87">
        <v>0</v>
      </c>
      <c r="I47" s="87"/>
      <c r="J47" s="87">
        <v>0</v>
      </c>
      <c r="K47" s="87"/>
      <c r="L47" s="87">
        <v>0</v>
      </c>
      <c r="M47" s="87"/>
      <c r="N47" s="87">
        <v>0</v>
      </c>
      <c r="O47" s="87"/>
      <c r="P47" s="87">
        <v>0</v>
      </c>
      <c r="Q47" s="87"/>
      <c r="R47" s="87">
        <v>0</v>
      </c>
      <c r="S47" s="87"/>
      <c r="T47" s="87">
        <v>0</v>
      </c>
      <c r="U47" s="87"/>
      <c r="V47" s="87">
        <v>0</v>
      </c>
      <c r="W47" s="87"/>
      <c r="X47" s="87">
        <v>0</v>
      </c>
      <c r="Y47" s="87"/>
      <c r="Z47" s="77">
        <f t="shared" si="0"/>
        <v>1</v>
      </c>
      <c r="AA47" s="85">
        <f t="shared" si="1"/>
        <v>4.5924225028702642E-3</v>
      </c>
      <c r="AB47" s="85">
        <f t="shared" si="2"/>
        <v>5.5496975414839889E-3</v>
      </c>
      <c r="AC47" s="78"/>
    </row>
    <row r="48" spans="1:29">
      <c r="A48" s="78" t="s">
        <v>164</v>
      </c>
      <c r="B48" s="87">
        <v>0</v>
      </c>
      <c r="C48" s="87"/>
      <c r="D48" s="87">
        <v>0</v>
      </c>
      <c r="E48" s="87"/>
      <c r="F48" s="87">
        <v>0</v>
      </c>
      <c r="G48" s="87"/>
      <c r="H48" s="87">
        <v>0</v>
      </c>
      <c r="I48" s="87"/>
      <c r="J48" s="87">
        <v>0</v>
      </c>
      <c r="K48" s="87"/>
      <c r="L48" s="87">
        <v>0</v>
      </c>
      <c r="M48" s="87"/>
      <c r="N48" s="87">
        <v>0</v>
      </c>
      <c r="O48" s="87"/>
      <c r="P48" s="87">
        <v>0</v>
      </c>
      <c r="Q48" s="87"/>
      <c r="R48" s="87">
        <v>0</v>
      </c>
      <c r="S48" s="87"/>
      <c r="T48" s="87">
        <v>0</v>
      </c>
      <c r="U48" s="87"/>
      <c r="V48" s="87">
        <v>0</v>
      </c>
      <c r="W48" s="87"/>
      <c r="X48" s="87">
        <v>0</v>
      </c>
      <c r="Y48" s="87"/>
      <c r="Z48" s="77">
        <f t="shared" si="0"/>
        <v>0</v>
      </c>
      <c r="AA48" s="85">
        <f t="shared" si="1"/>
        <v>0</v>
      </c>
      <c r="AB48" s="85">
        <f t="shared" si="2"/>
        <v>0</v>
      </c>
      <c r="AC48" s="78"/>
    </row>
    <row r="49" spans="1:29">
      <c r="A49" s="78" t="s">
        <v>165</v>
      </c>
      <c r="B49" s="87">
        <v>0</v>
      </c>
      <c r="C49" s="87"/>
      <c r="D49" s="87">
        <v>0</v>
      </c>
      <c r="E49" s="87"/>
      <c r="F49" s="87">
        <v>0</v>
      </c>
      <c r="G49" s="87"/>
      <c r="H49" s="87">
        <v>0</v>
      </c>
      <c r="I49" s="87"/>
      <c r="J49" s="87">
        <v>0</v>
      </c>
      <c r="K49" s="87"/>
      <c r="L49" s="87">
        <v>0</v>
      </c>
      <c r="M49" s="87"/>
      <c r="N49" s="87">
        <v>0</v>
      </c>
      <c r="O49" s="87"/>
      <c r="P49" s="87">
        <v>0</v>
      </c>
      <c r="Q49" s="87"/>
      <c r="R49" s="87">
        <v>0</v>
      </c>
      <c r="S49" s="87"/>
      <c r="T49" s="87">
        <v>0</v>
      </c>
      <c r="U49" s="87"/>
      <c r="V49" s="87">
        <v>0</v>
      </c>
      <c r="W49" s="87"/>
      <c r="X49" s="87">
        <v>0</v>
      </c>
      <c r="Y49" s="87"/>
      <c r="Z49" s="77">
        <f t="shared" si="0"/>
        <v>0</v>
      </c>
      <c r="AA49" s="85">
        <f t="shared" si="1"/>
        <v>0</v>
      </c>
      <c r="AB49" s="85">
        <f t="shared" si="2"/>
        <v>0</v>
      </c>
      <c r="AC49" s="78"/>
    </row>
    <row r="50" spans="1:29">
      <c r="A50" s="78" t="s">
        <v>166</v>
      </c>
      <c r="B50" s="87">
        <v>0</v>
      </c>
      <c r="C50" s="87"/>
      <c r="D50" s="87">
        <v>0</v>
      </c>
      <c r="E50" s="87"/>
      <c r="F50" s="87">
        <v>0</v>
      </c>
      <c r="G50" s="87"/>
      <c r="H50" s="87">
        <v>0</v>
      </c>
      <c r="I50" s="87"/>
      <c r="J50" s="87">
        <v>0</v>
      </c>
      <c r="K50" s="87"/>
      <c r="L50" s="87">
        <v>0</v>
      </c>
      <c r="M50" s="87"/>
      <c r="N50" s="87">
        <v>0</v>
      </c>
      <c r="O50" s="87"/>
      <c r="P50" s="87">
        <v>0</v>
      </c>
      <c r="Q50" s="87"/>
      <c r="R50" s="87">
        <v>0</v>
      </c>
      <c r="S50" s="87"/>
      <c r="T50" s="87">
        <v>0</v>
      </c>
      <c r="U50" s="87"/>
      <c r="V50" s="87">
        <v>0</v>
      </c>
      <c r="W50" s="87"/>
      <c r="X50" s="87">
        <v>0</v>
      </c>
      <c r="Y50" s="87"/>
      <c r="Z50" s="77">
        <f t="shared" si="0"/>
        <v>0</v>
      </c>
      <c r="AA50" s="85">
        <f t="shared" si="1"/>
        <v>0</v>
      </c>
      <c r="AB50" s="85">
        <f t="shared" si="2"/>
        <v>0</v>
      </c>
      <c r="AC50" s="78"/>
    </row>
    <row r="51" spans="1:29">
      <c r="A51" s="78" t="s">
        <v>167</v>
      </c>
      <c r="B51" s="87">
        <v>0</v>
      </c>
      <c r="C51" s="87"/>
      <c r="D51" s="87">
        <v>0</v>
      </c>
      <c r="E51" s="87"/>
      <c r="F51" s="87">
        <v>0</v>
      </c>
      <c r="G51" s="87"/>
      <c r="H51" s="87">
        <v>1</v>
      </c>
      <c r="I51" s="87"/>
      <c r="J51" s="87">
        <v>0</v>
      </c>
      <c r="K51" s="87"/>
      <c r="L51" s="87">
        <v>0</v>
      </c>
      <c r="M51" s="87"/>
      <c r="N51" s="87">
        <v>3</v>
      </c>
      <c r="O51" s="87"/>
      <c r="P51" s="87">
        <v>0</v>
      </c>
      <c r="Q51" s="87"/>
      <c r="R51" s="87">
        <v>0</v>
      </c>
      <c r="S51" s="87"/>
      <c r="T51" s="87">
        <v>0</v>
      </c>
      <c r="U51" s="87"/>
      <c r="V51" s="87">
        <v>0</v>
      </c>
      <c r="W51" s="87"/>
      <c r="X51" s="87">
        <v>0</v>
      </c>
      <c r="Y51" s="87"/>
      <c r="Z51" s="77">
        <f t="shared" si="0"/>
        <v>4</v>
      </c>
      <c r="AA51" s="85">
        <f t="shared" si="1"/>
        <v>1.8369690011481057E-2</v>
      </c>
      <c r="AB51" s="85">
        <f t="shared" si="2"/>
        <v>2.2198790165935955E-2</v>
      </c>
      <c r="AC51" s="78"/>
    </row>
    <row r="52" spans="1:29">
      <c r="A52" s="78" t="s">
        <v>168</v>
      </c>
      <c r="B52" s="87">
        <v>0</v>
      </c>
      <c r="C52" s="87"/>
      <c r="D52" s="87">
        <v>0</v>
      </c>
      <c r="E52" s="87"/>
      <c r="F52" s="87">
        <v>0</v>
      </c>
      <c r="G52" s="87"/>
      <c r="H52" s="87">
        <v>0</v>
      </c>
      <c r="I52" s="87"/>
      <c r="J52" s="87">
        <v>0</v>
      </c>
      <c r="K52" s="87"/>
      <c r="L52" s="87">
        <v>0</v>
      </c>
      <c r="M52" s="87"/>
      <c r="N52" s="87">
        <v>0</v>
      </c>
      <c r="O52" s="87"/>
      <c r="P52" s="87">
        <v>0</v>
      </c>
      <c r="Q52" s="87"/>
      <c r="R52" s="87">
        <v>0</v>
      </c>
      <c r="S52" s="87"/>
      <c r="T52" s="87">
        <v>0</v>
      </c>
      <c r="U52" s="87"/>
      <c r="V52" s="87">
        <v>0</v>
      </c>
      <c r="W52" s="87"/>
      <c r="X52" s="87">
        <v>0</v>
      </c>
      <c r="Y52" s="87"/>
      <c r="Z52" s="77">
        <f t="shared" si="0"/>
        <v>0</v>
      </c>
      <c r="AA52" s="85">
        <f t="shared" si="1"/>
        <v>0</v>
      </c>
      <c r="AB52" s="85">
        <f t="shared" si="2"/>
        <v>0</v>
      </c>
      <c r="AC52" s="78"/>
    </row>
    <row r="53" spans="1:29">
      <c r="A53" s="78" t="s">
        <v>169</v>
      </c>
      <c r="B53" s="87">
        <v>0</v>
      </c>
      <c r="C53" s="87"/>
      <c r="D53" s="87">
        <v>0</v>
      </c>
      <c r="E53" s="87"/>
      <c r="F53" s="87">
        <v>11</v>
      </c>
      <c r="G53" s="87"/>
      <c r="H53" s="87">
        <v>2</v>
      </c>
      <c r="I53" s="87"/>
      <c r="J53" s="87">
        <v>0</v>
      </c>
      <c r="K53" s="87"/>
      <c r="L53" s="87">
        <v>0</v>
      </c>
      <c r="M53" s="87"/>
      <c r="N53" s="87">
        <v>0</v>
      </c>
      <c r="O53" s="87"/>
      <c r="P53" s="87">
        <v>0</v>
      </c>
      <c r="Q53" s="87"/>
      <c r="R53" s="87">
        <v>0</v>
      </c>
      <c r="S53" s="87"/>
      <c r="T53" s="87">
        <v>0</v>
      </c>
      <c r="U53" s="87"/>
      <c r="V53" s="87">
        <v>0</v>
      </c>
      <c r="W53" s="87"/>
      <c r="X53" s="87">
        <v>0</v>
      </c>
      <c r="Y53" s="87"/>
      <c r="Z53" s="77">
        <f t="shared" si="0"/>
        <v>13</v>
      </c>
      <c r="AA53" s="85">
        <f t="shared" si="1"/>
        <v>5.9701492537313432E-2</v>
      </c>
      <c r="AB53" s="85">
        <f t="shared" si="2"/>
        <v>7.2146068039291855E-2</v>
      </c>
      <c r="AC53" s="78"/>
    </row>
    <row r="54" spans="1:29">
      <c r="A54" s="78" t="s">
        <v>170</v>
      </c>
      <c r="B54" s="87">
        <v>0</v>
      </c>
      <c r="C54" s="87"/>
      <c r="D54" s="87">
        <v>0</v>
      </c>
      <c r="E54" s="87"/>
      <c r="F54" s="87">
        <v>0</v>
      </c>
      <c r="G54" s="87"/>
      <c r="H54" s="87">
        <v>0</v>
      </c>
      <c r="I54" s="87"/>
      <c r="J54" s="87">
        <v>0</v>
      </c>
      <c r="K54" s="87"/>
      <c r="L54" s="87">
        <v>0</v>
      </c>
      <c r="M54" s="87"/>
      <c r="N54" s="87">
        <v>0</v>
      </c>
      <c r="O54" s="87"/>
      <c r="P54" s="87">
        <v>0</v>
      </c>
      <c r="Q54" s="87"/>
      <c r="R54" s="87">
        <v>0</v>
      </c>
      <c r="S54" s="87"/>
      <c r="T54" s="87">
        <v>0</v>
      </c>
      <c r="U54" s="87"/>
      <c r="V54" s="87">
        <v>0</v>
      </c>
      <c r="W54" s="87"/>
      <c r="X54" s="87">
        <v>0</v>
      </c>
      <c r="Y54" s="87"/>
      <c r="Z54" s="77">
        <f t="shared" si="0"/>
        <v>0</v>
      </c>
      <c r="AA54" s="85">
        <f t="shared" si="1"/>
        <v>0</v>
      </c>
      <c r="AB54" s="85">
        <f t="shared" si="2"/>
        <v>0</v>
      </c>
      <c r="AC54" s="78"/>
    </row>
    <row r="55" spans="1:29">
      <c r="A55" s="78" t="s">
        <v>171</v>
      </c>
      <c r="B55" s="87">
        <v>0</v>
      </c>
      <c r="C55" s="87"/>
      <c r="D55" s="87">
        <v>0</v>
      </c>
      <c r="E55" s="87"/>
      <c r="F55" s="87">
        <v>0</v>
      </c>
      <c r="G55" s="87"/>
      <c r="H55" s="87">
        <v>0</v>
      </c>
      <c r="I55" s="87"/>
      <c r="J55" s="87">
        <v>0</v>
      </c>
      <c r="K55" s="87"/>
      <c r="L55" s="87">
        <v>0</v>
      </c>
      <c r="M55" s="87"/>
      <c r="N55" s="87">
        <v>0</v>
      </c>
      <c r="O55" s="87"/>
      <c r="P55" s="87">
        <v>0</v>
      </c>
      <c r="Q55" s="87"/>
      <c r="R55" s="87">
        <v>0</v>
      </c>
      <c r="S55" s="87"/>
      <c r="T55" s="87">
        <v>2</v>
      </c>
      <c r="U55" s="87"/>
      <c r="V55" s="87">
        <v>0</v>
      </c>
      <c r="W55" s="87"/>
      <c r="X55" s="87">
        <v>0</v>
      </c>
      <c r="Y55" s="87"/>
      <c r="Z55" s="77">
        <f t="shared" si="0"/>
        <v>2</v>
      </c>
      <c r="AA55" s="85">
        <f t="shared" si="1"/>
        <v>9.1848450057405284E-3</v>
      </c>
      <c r="AB55" s="85">
        <f t="shared" si="2"/>
        <v>1.1099395082967978E-2</v>
      </c>
      <c r="AC55" s="78"/>
    </row>
    <row r="56" spans="1:29">
      <c r="A56" s="78" t="s">
        <v>172</v>
      </c>
      <c r="B56" s="87">
        <v>0</v>
      </c>
      <c r="C56" s="87"/>
      <c r="D56" s="87">
        <v>0</v>
      </c>
      <c r="E56" s="87"/>
      <c r="F56" s="87">
        <v>0</v>
      </c>
      <c r="G56" s="87"/>
      <c r="H56" s="87">
        <v>2</v>
      </c>
      <c r="I56" s="87"/>
      <c r="J56" s="87">
        <v>0</v>
      </c>
      <c r="K56" s="87"/>
      <c r="L56" s="87">
        <v>0</v>
      </c>
      <c r="M56" s="87"/>
      <c r="N56" s="87">
        <v>0</v>
      </c>
      <c r="O56" s="87"/>
      <c r="P56" s="87">
        <v>0</v>
      </c>
      <c r="Q56" s="87"/>
      <c r="R56" s="87">
        <v>0</v>
      </c>
      <c r="S56" s="87"/>
      <c r="T56" s="87">
        <v>0</v>
      </c>
      <c r="U56" s="87"/>
      <c r="V56" s="87">
        <v>0</v>
      </c>
      <c r="W56" s="87"/>
      <c r="X56" s="87">
        <v>0</v>
      </c>
      <c r="Y56" s="87"/>
      <c r="Z56" s="77">
        <f t="shared" si="0"/>
        <v>2</v>
      </c>
      <c r="AA56" s="85">
        <f t="shared" si="1"/>
        <v>9.1848450057405284E-3</v>
      </c>
      <c r="AB56" s="85">
        <f t="shared" si="2"/>
        <v>1.1099395082967978E-2</v>
      </c>
      <c r="AC56" s="78"/>
    </row>
    <row r="57" spans="1:29">
      <c r="A57" s="78" t="s">
        <v>29</v>
      </c>
      <c r="B57" s="87">
        <v>0</v>
      </c>
      <c r="C57" s="87"/>
      <c r="D57" s="87">
        <v>0</v>
      </c>
      <c r="E57" s="87"/>
      <c r="F57" s="87">
        <v>0</v>
      </c>
      <c r="G57" s="87"/>
      <c r="H57" s="87">
        <v>0</v>
      </c>
      <c r="I57" s="87"/>
      <c r="J57" s="87">
        <v>0</v>
      </c>
      <c r="K57" s="87"/>
      <c r="L57" s="87">
        <v>0</v>
      </c>
      <c r="M57" s="87"/>
      <c r="N57" s="87">
        <v>0</v>
      </c>
      <c r="O57" s="87"/>
      <c r="P57" s="87">
        <v>6</v>
      </c>
      <c r="Q57" s="87"/>
      <c r="R57" s="87">
        <v>0</v>
      </c>
      <c r="S57" s="87"/>
      <c r="T57" s="87">
        <v>0</v>
      </c>
      <c r="U57" s="87"/>
      <c r="V57" s="87">
        <v>0</v>
      </c>
      <c r="W57" s="87"/>
      <c r="X57" s="87">
        <v>0</v>
      </c>
      <c r="Y57" s="87"/>
      <c r="Z57" s="77">
        <f t="shared" si="0"/>
        <v>6</v>
      </c>
      <c r="AA57" s="85">
        <f t="shared" si="1"/>
        <v>2.7554535017221583E-2</v>
      </c>
      <c r="AB57" s="85">
        <f t="shared" si="2"/>
        <v>3.3298185248903933E-2</v>
      </c>
      <c r="AC57" s="78"/>
    </row>
    <row r="58" spans="1:29">
      <c r="A58" s="78" t="s">
        <v>173</v>
      </c>
      <c r="B58" s="87">
        <v>0</v>
      </c>
      <c r="C58" s="87"/>
      <c r="D58" s="87">
        <v>2</v>
      </c>
      <c r="E58" s="87"/>
      <c r="F58" s="87">
        <v>0</v>
      </c>
      <c r="G58" s="87"/>
      <c r="H58" s="87">
        <v>0</v>
      </c>
      <c r="I58" s="87"/>
      <c r="J58" s="87">
        <v>0</v>
      </c>
      <c r="K58" s="87"/>
      <c r="L58" s="87">
        <v>0</v>
      </c>
      <c r="M58" s="87"/>
      <c r="N58" s="87">
        <v>0</v>
      </c>
      <c r="O58" s="87"/>
      <c r="P58" s="87">
        <v>0</v>
      </c>
      <c r="Q58" s="87"/>
      <c r="R58" s="87">
        <v>0</v>
      </c>
      <c r="S58" s="87"/>
      <c r="T58" s="87">
        <v>0</v>
      </c>
      <c r="U58" s="87"/>
      <c r="V58" s="87">
        <v>0</v>
      </c>
      <c r="W58" s="87"/>
      <c r="X58" s="87">
        <v>0</v>
      </c>
      <c r="Y58" s="87"/>
      <c r="Z58" s="77">
        <f t="shared" si="0"/>
        <v>2</v>
      </c>
      <c r="AA58" s="85">
        <f t="shared" si="1"/>
        <v>9.1848450057405284E-3</v>
      </c>
      <c r="AB58" s="85">
        <f t="shared" si="2"/>
        <v>1.1099395082967978E-2</v>
      </c>
      <c r="AC58" s="78"/>
    </row>
    <row r="59" spans="1:29">
      <c r="A59" s="78" t="s">
        <v>174</v>
      </c>
      <c r="B59" s="87">
        <v>0</v>
      </c>
      <c r="C59" s="87"/>
      <c r="D59" s="87">
        <v>0</v>
      </c>
      <c r="E59" s="87"/>
      <c r="F59" s="87">
        <v>0</v>
      </c>
      <c r="G59" s="87"/>
      <c r="H59" s="87">
        <v>0</v>
      </c>
      <c r="I59" s="87"/>
      <c r="J59" s="87">
        <v>0</v>
      </c>
      <c r="K59" s="87"/>
      <c r="L59" s="87">
        <v>0</v>
      </c>
      <c r="M59" s="87"/>
      <c r="N59" s="87">
        <v>0</v>
      </c>
      <c r="O59" s="87"/>
      <c r="P59" s="87">
        <v>0</v>
      </c>
      <c r="Q59" s="87"/>
      <c r="R59" s="87">
        <v>0</v>
      </c>
      <c r="S59" s="87"/>
      <c r="T59" s="87">
        <v>0</v>
      </c>
      <c r="U59" s="87"/>
      <c r="V59" s="87">
        <v>0</v>
      </c>
      <c r="W59" s="87"/>
      <c r="X59" s="87">
        <v>0</v>
      </c>
      <c r="Y59" s="87"/>
      <c r="Z59" s="77">
        <f t="shared" si="0"/>
        <v>0</v>
      </c>
      <c r="AA59" s="85">
        <f t="shared" si="1"/>
        <v>0</v>
      </c>
      <c r="AB59" s="85">
        <f t="shared" si="2"/>
        <v>0</v>
      </c>
      <c r="AC59" s="78"/>
    </row>
    <row r="60" spans="1:29">
      <c r="A60" s="78" t="s">
        <v>175</v>
      </c>
      <c r="B60" s="87">
        <v>0</v>
      </c>
      <c r="C60" s="87"/>
      <c r="D60" s="87">
        <v>0</v>
      </c>
      <c r="E60" s="87"/>
      <c r="F60" s="87">
        <v>0</v>
      </c>
      <c r="G60" s="87"/>
      <c r="H60" s="87">
        <v>0</v>
      </c>
      <c r="I60" s="87"/>
      <c r="J60" s="87">
        <v>3</v>
      </c>
      <c r="K60" s="87"/>
      <c r="L60" s="87">
        <v>0</v>
      </c>
      <c r="M60" s="87"/>
      <c r="N60" s="87">
        <v>0</v>
      </c>
      <c r="O60" s="87"/>
      <c r="P60" s="87">
        <v>0</v>
      </c>
      <c r="Q60" s="87"/>
      <c r="R60" s="87">
        <v>0</v>
      </c>
      <c r="S60" s="87"/>
      <c r="T60" s="87">
        <v>5</v>
      </c>
      <c r="U60" s="87"/>
      <c r="V60" s="87">
        <v>0</v>
      </c>
      <c r="W60" s="87"/>
      <c r="X60" s="87">
        <v>0</v>
      </c>
      <c r="Y60" s="87"/>
      <c r="Z60" s="77">
        <f t="shared" si="0"/>
        <v>8</v>
      </c>
      <c r="AA60" s="85">
        <f t="shared" si="1"/>
        <v>3.6739380022962113E-2</v>
      </c>
      <c r="AB60" s="85">
        <f t="shared" si="2"/>
        <v>4.4397580331871911E-2</v>
      </c>
      <c r="AC60" s="78"/>
    </row>
    <row r="61" spans="1:29">
      <c r="A61" s="78" t="s">
        <v>176</v>
      </c>
      <c r="B61" s="87">
        <v>0</v>
      </c>
      <c r="C61" s="87"/>
      <c r="D61" s="87">
        <v>0</v>
      </c>
      <c r="E61" s="87"/>
      <c r="F61" s="87">
        <v>0</v>
      </c>
      <c r="G61" s="87"/>
      <c r="H61" s="87">
        <v>0</v>
      </c>
      <c r="I61" s="87"/>
      <c r="J61" s="87">
        <v>0</v>
      </c>
      <c r="K61" s="87"/>
      <c r="L61" s="87">
        <v>0</v>
      </c>
      <c r="M61" s="87"/>
      <c r="N61" s="87">
        <v>2</v>
      </c>
      <c r="O61" s="87"/>
      <c r="P61" s="87">
        <v>0</v>
      </c>
      <c r="Q61" s="87"/>
      <c r="R61" s="87">
        <v>0</v>
      </c>
      <c r="S61" s="87"/>
      <c r="T61" s="87">
        <v>0</v>
      </c>
      <c r="U61" s="87"/>
      <c r="V61" s="87">
        <v>0</v>
      </c>
      <c r="W61" s="87"/>
      <c r="X61" s="87">
        <v>0</v>
      </c>
      <c r="Y61" s="87"/>
      <c r="Z61" s="77">
        <f t="shared" si="0"/>
        <v>2</v>
      </c>
      <c r="AA61" s="85">
        <f t="shared" si="1"/>
        <v>9.1848450057405284E-3</v>
      </c>
      <c r="AB61" s="85">
        <f t="shared" si="2"/>
        <v>1.1099395082967978E-2</v>
      </c>
      <c r="AC61" s="78"/>
    </row>
    <row r="62" spans="1:29">
      <c r="A62" s="78" t="s">
        <v>177</v>
      </c>
      <c r="B62" s="87">
        <v>0</v>
      </c>
      <c r="C62" s="87"/>
      <c r="D62" s="87">
        <v>0</v>
      </c>
      <c r="E62" s="87"/>
      <c r="F62" s="87">
        <v>0</v>
      </c>
      <c r="G62" s="87"/>
      <c r="H62" s="87">
        <v>0</v>
      </c>
      <c r="I62" s="87"/>
      <c r="J62" s="87">
        <v>0</v>
      </c>
      <c r="K62" s="87"/>
      <c r="L62" s="87">
        <v>0</v>
      </c>
      <c r="M62" s="87"/>
      <c r="N62" s="87">
        <v>0</v>
      </c>
      <c r="O62" s="87"/>
      <c r="P62" s="87">
        <v>0</v>
      </c>
      <c r="Q62" s="87"/>
      <c r="R62" s="87">
        <v>0</v>
      </c>
      <c r="S62" s="87"/>
      <c r="T62" s="87">
        <v>0</v>
      </c>
      <c r="U62" s="87"/>
      <c r="V62" s="87">
        <v>0</v>
      </c>
      <c r="W62" s="87"/>
      <c r="X62" s="87">
        <v>0</v>
      </c>
      <c r="Y62" s="87"/>
      <c r="Z62" s="77">
        <f t="shared" si="0"/>
        <v>0</v>
      </c>
      <c r="AA62" s="85">
        <f t="shared" si="1"/>
        <v>0</v>
      </c>
      <c r="AB62" s="85">
        <f t="shared" si="2"/>
        <v>0</v>
      </c>
      <c r="AC62" s="78"/>
    </row>
    <row r="63" spans="1:29">
      <c r="A63" s="78" t="s">
        <v>178</v>
      </c>
      <c r="B63" s="87">
        <v>0</v>
      </c>
      <c r="C63" s="87"/>
      <c r="D63" s="87">
        <v>0</v>
      </c>
      <c r="E63" s="87"/>
      <c r="F63" s="87">
        <v>0</v>
      </c>
      <c r="G63" s="87"/>
      <c r="H63" s="87">
        <v>0</v>
      </c>
      <c r="I63" s="87"/>
      <c r="J63" s="87">
        <v>0</v>
      </c>
      <c r="K63" s="87"/>
      <c r="L63" s="87">
        <v>0</v>
      </c>
      <c r="M63" s="87"/>
      <c r="N63" s="87">
        <v>0</v>
      </c>
      <c r="O63" s="87"/>
      <c r="P63" s="87">
        <v>0</v>
      </c>
      <c r="Q63" s="87"/>
      <c r="R63" s="87">
        <v>0</v>
      </c>
      <c r="S63" s="87"/>
      <c r="T63" s="87">
        <v>0</v>
      </c>
      <c r="U63" s="87"/>
      <c r="V63" s="87">
        <v>0</v>
      </c>
      <c r="W63" s="87"/>
      <c r="X63" s="87">
        <v>0</v>
      </c>
      <c r="Y63" s="87"/>
      <c r="Z63" s="77">
        <f t="shared" si="0"/>
        <v>0</v>
      </c>
      <c r="AA63" s="85">
        <f t="shared" si="1"/>
        <v>0</v>
      </c>
      <c r="AB63" s="85">
        <f t="shared" si="2"/>
        <v>0</v>
      </c>
      <c r="AC63" s="78"/>
    </row>
    <row r="64" spans="1:29">
      <c r="A64" s="78" t="s">
        <v>179</v>
      </c>
      <c r="B64" s="87">
        <v>0</v>
      </c>
      <c r="C64" s="87"/>
      <c r="D64" s="87">
        <v>0</v>
      </c>
      <c r="E64" s="87"/>
      <c r="F64" s="87">
        <v>0</v>
      </c>
      <c r="G64" s="87"/>
      <c r="H64" s="87">
        <v>2</v>
      </c>
      <c r="I64" s="87"/>
      <c r="J64" s="87">
        <v>0</v>
      </c>
      <c r="K64" s="87"/>
      <c r="L64" s="87">
        <v>4</v>
      </c>
      <c r="M64" s="87"/>
      <c r="N64" s="87">
        <v>0</v>
      </c>
      <c r="O64" s="87"/>
      <c r="P64" s="87">
        <v>0</v>
      </c>
      <c r="Q64" s="87"/>
      <c r="R64" s="87">
        <v>0</v>
      </c>
      <c r="S64" s="87"/>
      <c r="T64" s="87">
        <v>0</v>
      </c>
      <c r="U64" s="87"/>
      <c r="V64" s="87">
        <v>0</v>
      </c>
      <c r="W64" s="87"/>
      <c r="X64" s="87">
        <v>0</v>
      </c>
      <c r="Y64" s="87"/>
      <c r="Z64" s="77">
        <f t="shared" si="0"/>
        <v>6</v>
      </c>
      <c r="AA64" s="85">
        <f t="shared" si="1"/>
        <v>2.7554535017221583E-2</v>
      </c>
      <c r="AB64" s="85">
        <f t="shared" si="2"/>
        <v>3.3298185248903933E-2</v>
      </c>
      <c r="AC64" s="78"/>
    </row>
    <row r="65" spans="1:35">
      <c r="A65" s="78" t="s">
        <v>180</v>
      </c>
      <c r="B65" s="87">
        <v>0</v>
      </c>
      <c r="C65" s="87"/>
      <c r="D65" s="87">
        <v>0</v>
      </c>
      <c r="E65" s="87"/>
      <c r="F65" s="87">
        <v>0</v>
      </c>
      <c r="G65" s="87"/>
      <c r="H65" s="87">
        <v>0</v>
      </c>
      <c r="I65" s="87"/>
      <c r="J65" s="87">
        <v>0</v>
      </c>
      <c r="K65" s="87"/>
      <c r="L65" s="87">
        <v>0</v>
      </c>
      <c r="M65" s="87"/>
      <c r="N65" s="87">
        <v>0</v>
      </c>
      <c r="O65" s="87"/>
      <c r="P65" s="87">
        <v>0</v>
      </c>
      <c r="Q65" s="87"/>
      <c r="R65" s="87">
        <v>0</v>
      </c>
      <c r="S65" s="87"/>
      <c r="T65" s="87">
        <v>0</v>
      </c>
      <c r="U65" s="87"/>
      <c r="V65" s="87">
        <v>0</v>
      </c>
      <c r="W65" s="87"/>
      <c r="X65" s="87">
        <v>0</v>
      </c>
      <c r="Y65" s="87"/>
      <c r="Z65" s="77">
        <f t="shared" si="0"/>
        <v>0</v>
      </c>
      <c r="AA65" s="85">
        <f t="shared" si="1"/>
        <v>0</v>
      </c>
      <c r="AB65" s="85">
        <f t="shared" si="2"/>
        <v>0</v>
      </c>
      <c r="AC65" s="78"/>
    </row>
    <row r="66" spans="1:35">
      <c r="A66" s="78" t="s">
        <v>181</v>
      </c>
      <c r="B66" s="87">
        <v>0</v>
      </c>
      <c r="C66" s="87"/>
      <c r="D66" s="87">
        <v>0</v>
      </c>
      <c r="E66" s="87"/>
      <c r="F66" s="87">
        <v>0</v>
      </c>
      <c r="G66" s="87"/>
      <c r="H66" s="87">
        <v>0</v>
      </c>
      <c r="I66" s="87"/>
      <c r="J66" s="87">
        <v>0</v>
      </c>
      <c r="K66" s="87"/>
      <c r="L66" s="87">
        <v>0</v>
      </c>
      <c r="M66" s="87"/>
      <c r="N66" s="87">
        <v>0</v>
      </c>
      <c r="O66" s="87"/>
      <c r="P66" s="87">
        <v>0</v>
      </c>
      <c r="Q66" s="87"/>
      <c r="R66" s="87">
        <v>0</v>
      </c>
      <c r="S66" s="87"/>
      <c r="T66" s="87">
        <v>0</v>
      </c>
      <c r="U66" s="87"/>
      <c r="V66" s="87">
        <v>0</v>
      </c>
      <c r="W66" s="87"/>
      <c r="X66" s="87">
        <v>0</v>
      </c>
      <c r="Y66" s="87"/>
      <c r="Z66" s="77">
        <f t="shared" si="0"/>
        <v>0</v>
      </c>
      <c r="AA66" s="85">
        <f t="shared" si="1"/>
        <v>0</v>
      </c>
      <c r="AB66" s="85">
        <f t="shared" si="2"/>
        <v>0</v>
      </c>
      <c r="AC66" s="78"/>
    </row>
    <row r="67" spans="1:35">
      <c r="A67" s="78" t="s">
        <v>182</v>
      </c>
      <c r="B67" s="87">
        <v>0</v>
      </c>
      <c r="C67" s="87"/>
      <c r="D67" s="87">
        <v>0</v>
      </c>
      <c r="E67" s="87"/>
      <c r="F67" s="87">
        <v>0</v>
      </c>
      <c r="G67" s="87"/>
      <c r="H67" s="87">
        <v>1</v>
      </c>
      <c r="I67" s="87"/>
      <c r="J67" s="87">
        <v>0</v>
      </c>
      <c r="K67" s="87"/>
      <c r="L67" s="87">
        <v>0</v>
      </c>
      <c r="M67" s="87"/>
      <c r="N67" s="87">
        <v>0</v>
      </c>
      <c r="O67" s="87"/>
      <c r="P67" s="87">
        <v>0</v>
      </c>
      <c r="Q67" s="87"/>
      <c r="R67" s="87">
        <v>0</v>
      </c>
      <c r="S67" s="87"/>
      <c r="T67" s="87">
        <v>0</v>
      </c>
      <c r="U67" s="87"/>
      <c r="V67" s="87">
        <v>0</v>
      </c>
      <c r="W67" s="87"/>
      <c r="X67" s="87">
        <v>0</v>
      </c>
      <c r="Y67" s="87"/>
      <c r="Z67" s="77">
        <f t="shared" si="0"/>
        <v>1</v>
      </c>
      <c r="AA67" s="85">
        <f t="shared" si="1"/>
        <v>4.5924225028702642E-3</v>
      </c>
      <c r="AB67" s="85">
        <f t="shared" si="2"/>
        <v>5.5496975414839889E-3</v>
      </c>
      <c r="AC67" s="78"/>
    </row>
    <row r="68" spans="1:35">
      <c r="A68" s="78" t="s">
        <v>183</v>
      </c>
      <c r="B68" s="87">
        <v>0</v>
      </c>
      <c r="C68" s="87"/>
      <c r="D68" s="87">
        <v>0</v>
      </c>
      <c r="E68" s="87"/>
      <c r="F68" s="87">
        <v>0</v>
      </c>
      <c r="G68" s="87"/>
      <c r="H68" s="87">
        <v>0</v>
      </c>
      <c r="I68" s="87"/>
      <c r="J68" s="87">
        <v>0</v>
      </c>
      <c r="K68" s="87"/>
      <c r="L68" s="87">
        <v>0</v>
      </c>
      <c r="M68" s="87"/>
      <c r="N68" s="87">
        <v>0</v>
      </c>
      <c r="O68" s="87"/>
      <c r="P68" s="87">
        <v>0</v>
      </c>
      <c r="Q68" s="87"/>
      <c r="R68" s="87">
        <v>0</v>
      </c>
      <c r="S68" s="87"/>
      <c r="T68" s="87">
        <v>0</v>
      </c>
      <c r="U68" s="87"/>
      <c r="V68" s="87">
        <v>0</v>
      </c>
      <c r="W68" s="87"/>
      <c r="X68" s="87">
        <v>0</v>
      </c>
      <c r="Y68" s="87"/>
      <c r="Z68" s="77">
        <f t="shared" si="0"/>
        <v>0</v>
      </c>
      <c r="AA68" s="85">
        <f t="shared" si="1"/>
        <v>0</v>
      </c>
      <c r="AB68" s="85">
        <f t="shared" si="2"/>
        <v>0</v>
      </c>
      <c r="AC68" s="78"/>
    </row>
    <row r="69" spans="1:35">
      <c r="A69" s="78" t="s">
        <v>184</v>
      </c>
      <c r="B69" s="87">
        <v>3</v>
      </c>
      <c r="C69" s="87"/>
      <c r="D69" s="87">
        <v>0</v>
      </c>
      <c r="E69" s="87"/>
      <c r="F69" s="87">
        <v>0</v>
      </c>
      <c r="G69" s="87"/>
      <c r="H69" s="87">
        <v>0</v>
      </c>
      <c r="I69" s="87"/>
      <c r="J69" s="87">
        <v>0</v>
      </c>
      <c r="K69" s="87"/>
      <c r="L69" s="87">
        <v>0</v>
      </c>
      <c r="M69" s="87"/>
      <c r="N69" s="87">
        <v>0</v>
      </c>
      <c r="O69" s="87"/>
      <c r="P69" s="87">
        <v>0</v>
      </c>
      <c r="Q69" s="87"/>
      <c r="R69" s="87">
        <v>0</v>
      </c>
      <c r="S69" s="87"/>
      <c r="T69" s="87">
        <v>0</v>
      </c>
      <c r="U69" s="87"/>
      <c r="V69" s="87">
        <v>0</v>
      </c>
      <c r="W69" s="87"/>
      <c r="X69" s="87">
        <v>0</v>
      </c>
      <c r="Y69" s="87"/>
      <c r="Z69" s="77">
        <f t="shared" si="0"/>
        <v>3</v>
      </c>
      <c r="AA69" s="85">
        <f t="shared" si="1"/>
        <v>1.3777267508610792E-2</v>
      </c>
      <c r="AB69" s="85">
        <f t="shared" si="2"/>
        <v>1.6649092624451967E-2</v>
      </c>
      <c r="AC69" s="78"/>
    </row>
    <row r="70" spans="1:35">
      <c r="A70" s="78" t="s">
        <v>185</v>
      </c>
      <c r="B70" s="87">
        <v>0</v>
      </c>
      <c r="C70" s="87"/>
      <c r="D70" s="87">
        <v>0</v>
      </c>
      <c r="E70" s="87"/>
      <c r="F70" s="87">
        <v>0</v>
      </c>
      <c r="G70" s="87"/>
      <c r="H70" s="87">
        <v>0</v>
      </c>
      <c r="I70" s="87"/>
      <c r="J70" s="87">
        <v>0</v>
      </c>
      <c r="K70" s="87"/>
      <c r="L70" s="87">
        <v>0</v>
      </c>
      <c r="M70" s="87"/>
      <c r="N70" s="87">
        <v>0</v>
      </c>
      <c r="O70" s="87"/>
      <c r="P70" s="87">
        <v>0</v>
      </c>
      <c r="Q70" s="87"/>
      <c r="R70" s="87">
        <v>0</v>
      </c>
      <c r="S70" s="87"/>
      <c r="T70" s="87">
        <v>0</v>
      </c>
      <c r="U70" s="87"/>
      <c r="V70" s="87">
        <v>0</v>
      </c>
      <c r="W70" s="87"/>
      <c r="X70" s="87">
        <v>0</v>
      </c>
      <c r="Y70" s="87"/>
      <c r="Z70" s="77">
        <f t="shared" si="0"/>
        <v>0</v>
      </c>
      <c r="AA70" s="85">
        <f t="shared" si="1"/>
        <v>0</v>
      </c>
      <c r="AB70" s="85">
        <f t="shared" si="2"/>
        <v>0</v>
      </c>
      <c r="AC70" s="78"/>
      <c r="AH70" s="74"/>
      <c r="AI70" s="74"/>
    </row>
    <row r="71" spans="1:35">
      <c r="A71" s="78" t="s">
        <v>186</v>
      </c>
      <c r="B71" s="87">
        <v>0</v>
      </c>
      <c r="C71" s="87"/>
      <c r="D71" s="87">
        <v>0</v>
      </c>
      <c r="E71" s="87"/>
      <c r="F71" s="87">
        <v>0</v>
      </c>
      <c r="G71" s="87"/>
      <c r="H71" s="87">
        <v>0</v>
      </c>
      <c r="I71" s="87"/>
      <c r="J71" s="87">
        <v>0</v>
      </c>
      <c r="K71" s="87"/>
      <c r="L71" s="87">
        <v>3</v>
      </c>
      <c r="M71" s="87"/>
      <c r="N71" s="87">
        <v>0</v>
      </c>
      <c r="O71" s="87"/>
      <c r="P71" s="87">
        <v>0</v>
      </c>
      <c r="Q71" s="87"/>
      <c r="R71" s="87">
        <v>0</v>
      </c>
      <c r="S71" s="87"/>
      <c r="T71" s="87">
        <v>0</v>
      </c>
      <c r="U71" s="87"/>
      <c r="V71" s="87">
        <v>0</v>
      </c>
      <c r="W71" s="87"/>
      <c r="X71" s="87">
        <v>0</v>
      </c>
      <c r="Y71" s="87"/>
      <c r="Z71" s="77">
        <f t="shared" si="0"/>
        <v>3</v>
      </c>
      <c r="AA71" s="85">
        <f t="shared" si="1"/>
        <v>1.3777267508610792E-2</v>
      </c>
      <c r="AB71" s="85">
        <f t="shared" si="2"/>
        <v>1.6649092624451967E-2</v>
      </c>
      <c r="AC71" s="78"/>
      <c r="AH71" s="91"/>
      <c r="AI71" s="92"/>
    </row>
    <row r="72" spans="1:35" ht="12.75">
      <c r="A72" s="72" t="s">
        <v>187</v>
      </c>
      <c r="B72" s="87">
        <v>0</v>
      </c>
      <c r="C72" s="87"/>
      <c r="D72" s="87">
        <v>0</v>
      </c>
      <c r="E72" s="87"/>
      <c r="F72" s="87">
        <v>0</v>
      </c>
      <c r="G72" s="87"/>
      <c r="H72" s="87">
        <v>0</v>
      </c>
      <c r="I72" s="87"/>
      <c r="J72" s="87">
        <v>0</v>
      </c>
      <c r="K72" s="87"/>
      <c r="L72" s="87">
        <v>0</v>
      </c>
      <c r="M72" s="87"/>
      <c r="N72" s="87">
        <v>0</v>
      </c>
      <c r="O72" s="87"/>
      <c r="P72" s="87">
        <v>0</v>
      </c>
      <c r="Q72" s="87"/>
      <c r="R72" s="87">
        <v>0</v>
      </c>
      <c r="S72" s="87"/>
      <c r="T72" s="87">
        <v>0</v>
      </c>
      <c r="U72" s="87"/>
      <c r="V72" s="87">
        <v>0</v>
      </c>
      <c r="W72" s="87"/>
      <c r="X72" s="87">
        <v>0</v>
      </c>
      <c r="Y72" s="87"/>
      <c r="Z72" s="77">
        <f t="shared" ref="Z72:Z81" si="3">SUM(B72:X72)</f>
        <v>0</v>
      </c>
      <c r="AA72" s="85">
        <f t="shared" si="1"/>
        <v>0</v>
      </c>
      <c r="AB72" s="85">
        <f t="shared" si="2"/>
        <v>0</v>
      </c>
      <c r="AC72" s="78"/>
      <c r="AH72" s="91"/>
      <c r="AI72" s="92"/>
    </row>
    <row r="73" spans="1:35">
      <c r="A73" s="78" t="s">
        <v>188</v>
      </c>
      <c r="B73" s="87">
        <v>0</v>
      </c>
      <c r="C73" s="87"/>
      <c r="D73" s="87">
        <v>2</v>
      </c>
      <c r="E73" s="87"/>
      <c r="F73" s="87">
        <v>0</v>
      </c>
      <c r="G73" s="87"/>
      <c r="H73" s="87">
        <v>0</v>
      </c>
      <c r="I73" s="87"/>
      <c r="J73" s="87">
        <v>0</v>
      </c>
      <c r="K73" s="87"/>
      <c r="L73" s="87">
        <v>0</v>
      </c>
      <c r="M73" s="87"/>
      <c r="N73" s="87">
        <v>0</v>
      </c>
      <c r="O73" s="87"/>
      <c r="P73" s="87">
        <v>0</v>
      </c>
      <c r="Q73" s="87"/>
      <c r="R73" s="87">
        <v>0</v>
      </c>
      <c r="S73" s="87"/>
      <c r="T73" s="87">
        <v>0</v>
      </c>
      <c r="U73" s="87"/>
      <c r="V73" s="87">
        <v>0</v>
      </c>
      <c r="W73" s="87"/>
      <c r="X73" s="87">
        <v>0</v>
      </c>
      <c r="Y73" s="87"/>
      <c r="Z73" s="77">
        <f t="shared" si="3"/>
        <v>2</v>
      </c>
      <c r="AA73" s="85">
        <f t="shared" ref="AA73:AA81" si="4">+Z73/21775%</f>
        <v>9.1848450057405284E-3</v>
      </c>
      <c r="AB73" s="85">
        <f t="shared" si="2"/>
        <v>1.1099395082967978E-2</v>
      </c>
      <c r="AC73" s="78"/>
      <c r="AH73" s="91"/>
      <c r="AI73" s="92"/>
    </row>
    <row r="74" spans="1:35" ht="12.75">
      <c r="A74" s="72" t="s">
        <v>189</v>
      </c>
      <c r="B74" s="87">
        <v>0</v>
      </c>
      <c r="C74" s="87"/>
      <c r="D74" s="87">
        <v>0</v>
      </c>
      <c r="E74" s="87"/>
      <c r="F74" s="87">
        <v>0</v>
      </c>
      <c r="G74" s="87"/>
      <c r="H74" s="87">
        <v>0</v>
      </c>
      <c r="I74" s="87"/>
      <c r="J74" s="87">
        <v>0</v>
      </c>
      <c r="K74" s="87"/>
      <c r="L74" s="87">
        <v>0</v>
      </c>
      <c r="M74" s="87"/>
      <c r="N74" s="87">
        <v>0</v>
      </c>
      <c r="O74" s="87"/>
      <c r="P74" s="87">
        <v>0</v>
      </c>
      <c r="Q74" s="87"/>
      <c r="R74" s="87">
        <v>0</v>
      </c>
      <c r="S74" s="87"/>
      <c r="T74" s="87">
        <v>0</v>
      </c>
      <c r="U74" s="87"/>
      <c r="V74" s="87">
        <v>0</v>
      </c>
      <c r="W74" s="87"/>
      <c r="X74" s="87">
        <v>0</v>
      </c>
      <c r="Y74" s="87"/>
      <c r="Z74" s="77">
        <f t="shared" si="3"/>
        <v>0</v>
      </c>
      <c r="AA74" s="85">
        <f t="shared" si="4"/>
        <v>0</v>
      </c>
      <c r="AB74" s="85">
        <f>+Z74/18019%</f>
        <v>0</v>
      </c>
      <c r="AC74" s="78"/>
    </row>
    <row r="75" spans="1:35" s="99" customFormat="1" ht="12.75">
      <c r="A75" s="93" t="s">
        <v>190</v>
      </c>
      <c r="B75" s="94">
        <v>1</v>
      </c>
      <c r="C75" s="94"/>
      <c r="D75" s="95">
        <v>0</v>
      </c>
      <c r="E75" s="95"/>
      <c r="F75" s="95">
        <v>0</v>
      </c>
      <c r="G75" s="95"/>
      <c r="H75" s="95">
        <v>0</v>
      </c>
      <c r="I75" s="95"/>
      <c r="J75" s="95">
        <v>0</v>
      </c>
      <c r="K75" s="95"/>
      <c r="L75" s="95">
        <v>0</v>
      </c>
      <c r="M75" s="95"/>
      <c r="N75" s="95">
        <v>0</v>
      </c>
      <c r="O75" s="95"/>
      <c r="P75" s="95">
        <v>0</v>
      </c>
      <c r="Q75" s="95"/>
      <c r="R75" s="95">
        <v>0</v>
      </c>
      <c r="S75" s="95"/>
      <c r="T75" s="95">
        <v>0</v>
      </c>
      <c r="U75" s="95"/>
      <c r="V75" s="95">
        <v>0</v>
      </c>
      <c r="W75" s="95"/>
      <c r="X75" s="95">
        <v>0</v>
      </c>
      <c r="Y75" s="95"/>
      <c r="Z75" s="96">
        <f t="shared" si="3"/>
        <v>1</v>
      </c>
      <c r="AA75" s="97">
        <f t="shared" si="4"/>
        <v>4.5924225028702642E-3</v>
      </c>
      <c r="AB75" s="97">
        <f t="shared" si="2"/>
        <v>5.5496975414839889E-3</v>
      </c>
      <c r="AC75" s="98"/>
    </row>
    <row r="76" spans="1:35" s="99" customFormat="1">
      <c r="A76" s="98" t="s">
        <v>191</v>
      </c>
      <c r="B76" s="95">
        <v>0</v>
      </c>
      <c r="C76" s="95"/>
      <c r="D76" s="95">
        <v>0</v>
      </c>
      <c r="E76" s="95"/>
      <c r="F76" s="95">
        <v>0</v>
      </c>
      <c r="G76" s="95"/>
      <c r="H76" s="95">
        <v>0</v>
      </c>
      <c r="I76" s="95"/>
      <c r="J76" s="95">
        <v>0</v>
      </c>
      <c r="K76" s="95"/>
      <c r="L76" s="95">
        <v>0</v>
      </c>
      <c r="M76" s="95"/>
      <c r="N76" s="95">
        <v>0</v>
      </c>
      <c r="O76" s="95"/>
      <c r="P76" s="95">
        <v>2</v>
      </c>
      <c r="Q76" s="95"/>
      <c r="R76" s="95">
        <v>0</v>
      </c>
      <c r="S76" s="95"/>
      <c r="T76" s="95">
        <v>2</v>
      </c>
      <c r="U76" s="95"/>
      <c r="V76" s="95">
        <v>15</v>
      </c>
      <c r="W76" s="95"/>
      <c r="X76" s="95">
        <v>0</v>
      </c>
      <c r="Y76" s="95"/>
      <c r="Z76" s="96">
        <f t="shared" si="3"/>
        <v>19</v>
      </c>
      <c r="AA76" s="97">
        <f t="shared" si="4"/>
        <v>8.7256027554535015E-2</v>
      </c>
      <c r="AB76" s="97">
        <f t="shared" si="2"/>
        <v>0.10544425328819579</v>
      </c>
      <c r="AC76" s="98"/>
    </row>
    <row r="77" spans="1:35" s="99" customFormat="1">
      <c r="A77" s="98" t="s">
        <v>192</v>
      </c>
      <c r="B77" s="95">
        <v>0</v>
      </c>
      <c r="C77" s="95"/>
      <c r="D77" s="95">
        <v>0</v>
      </c>
      <c r="E77" s="95"/>
      <c r="F77" s="95">
        <v>0</v>
      </c>
      <c r="G77" s="95"/>
      <c r="H77" s="95">
        <v>2</v>
      </c>
      <c r="I77" s="95"/>
      <c r="J77" s="95">
        <v>0</v>
      </c>
      <c r="K77" s="95"/>
      <c r="L77" s="95">
        <v>0</v>
      </c>
      <c r="M77" s="95"/>
      <c r="N77" s="95">
        <v>0</v>
      </c>
      <c r="O77" s="95"/>
      <c r="P77" s="95">
        <v>0</v>
      </c>
      <c r="Q77" s="95"/>
      <c r="R77" s="95">
        <v>0</v>
      </c>
      <c r="S77" s="95"/>
      <c r="T77" s="95">
        <v>0</v>
      </c>
      <c r="U77" s="95"/>
      <c r="V77" s="95">
        <v>0</v>
      </c>
      <c r="W77" s="95"/>
      <c r="X77" s="95">
        <v>0</v>
      </c>
      <c r="Y77" s="95"/>
      <c r="Z77" s="96">
        <f t="shared" si="3"/>
        <v>2</v>
      </c>
      <c r="AA77" s="97">
        <f t="shared" si="4"/>
        <v>9.1848450057405284E-3</v>
      </c>
      <c r="AB77" s="97">
        <f t="shared" si="2"/>
        <v>1.1099395082967978E-2</v>
      </c>
      <c r="AC77" s="98"/>
    </row>
    <row r="78" spans="1:35">
      <c r="A78" s="98" t="s">
        <v>193</v>
      </c>
      <c r="B78" s="95">
        <v>0</v>
      </c>
      <c r="C78" s="95"/>
      <c r="D78" s="95">
        <v>0</v>
      </c>
      <c r="E78" s="95"/>
      <c r="F78" s="95">
        <v>0</v>
      </c>
      <c r="G78" s="95"/>
      <c r="H78" s="95">
        <v>3</v>
      </c>
      <c r="I78" s="95"/>
      <c r="J78" s="95">
        <v>0</v>
      </c>
      <c r="K78" s="95"/>
      <c r="L78" s="95">
        <v>0</v>
      </c>
      <c r="M78" s="95"/>
      <c r="N78" s="95">
        <v>0</v>
      </c>
      <c r="O78" s="95"/>
      <c r="P78" s="95">
        <v>0</v>
      </c>
      <c r="Q78" s="95"/>
      <c r="R78" s="95">
        <v>0</v>
      </c>
      <c r="S78" s="95"/>
      <c r="T78" s="95">
        <v>0</v>
      </c>
      <c r="U78" s="95"/>
      <c r="V78" s="95">
        <v>0</v>
      </c>
      <c r="W78" s="95"/>
      <c r="X78" s="95">
        <v>0</v>
      </c>
      <c r="Y78" s="95"/>
      <c r="Z78" s="96">
        <f t="shared" si="3"/>
        <v>3</v>
      </c>
      <c r="AA78" s="97">
        <f t="shared" si="4"/>
        <v>1.3777267508610792E-2</v>
      </c>
      <c r="AB78" s="97">
        <f t="shared" si="2"/>
        <v>1.6649092624451967E-2</v>
      </c>
      <c r="AC78" s="98"/>
    </row>
    <row r="79" spans="1:35">
      <c r="A79" s="98" t="s">
        <v>194</v>
      </c>
      <c r="B79" s="95">
        <v>0</v>
      </c>
      <c r="C79" s="95"/>
      <c r="D79" s="95">
        <v>0</v>
      </c>
      <c r="E79" s="95"/>
      <c r="F79" s="95">
        <v>1</v>
      </c>
      <c r="G79" s="95"/>
      <c r="H79" s="95">
        <v>0</v>
      </c>
      <c r="I79" s="95"/>
      <c r="J79" s="95">
        <v>0</v>
      </c>
      <c r="K79" s="95"/>
      <c r="L79" s="95">
        <v>0</v>
      </c>
      <c r="M79" s="95"/>
      <c r="N79" s="95">
        <v>0</v>
      </c>
      <c r="O79" s="95"/>
      <c r="P79" s="95">
        <v>0</v>
      </c>
      <c r="Q79" s="95"/>
      <c r="R79" s="95">
        <v>0</v>
      </c>
      <c r="S79" s="95"/>
      <c r="T79" s="95">
        <v>0</v>
      </c>
      <c r="U79" s="95"/>
      <c r="V79" s="95">
        <v>0</v>
      </c>
      <c r="W79" s="95"/>
      <c r="X79" s="95">
        <v>0</v>
      </c>
      <c r="Y79" s="95"/>
      <c r="Z79" s="100">
        <f t="shared" si="3"/>
        <v>1</v>
      </c>
      <c r="AA79" s="97">
        <f t="shared" si="4"/>
        <v>4.5924225028702642E-3</v>
      </c>
      <c r="AB79" s="97">
        <f t="shared" si="2"/>
        <v>5.5496975414839889E-3</v>
      </c>
      <c r="AC79" s="98"/>
    </row>
    <row r="80" spans="1:35">
      <c r="A80" s="98" t="s">
        <v>195</v>
      </c>
      <c r="B80" s="95">
        <v>0</v>
      </c>
      <c r="C80" s="95"/>
      <c r="D80" s="95">
        <v>0</v>
      </c>
      <c r="E80" s="95"/>
      <c r="F80" s="95">
        <v>2</v>
      </c>
      <c r="G80" s="95"/>
      <c r="H80" s="95">
        <v>0</v>
      </c>
      <c r="I80" s="95"/>
      <c r="J80" s="95">
        <v>0</v>
      </c>
      <c r="K80" s="95"/>
      <c r="L80" s="95">
        <v>0</v>
      </c>
      <c r="M80" s="95"/>
      <c r="N80" s="95">
        <v>0</v>
      </c>
      <c r="O80" s="95"/>
      <c r="P80" s="95">
        <v>0</v>
      </c>
      <c r="Q80" s="95"/>
      <c r="R80" s="95">
        <v>0</v>
      </c>
      <c r="S80" s="95"/>
      <c r="T80" s="95">
        <v>0</v>
      </c>
      <c r="U80" s="95"/>
      <c r="V80" s="95">
        <v>0</v>
      </c>
      <c r="W80" s="95"/>
      <c r="X80" s="95">
        <v>0</v>
      </c>
      <c r="Y80" s="95"/>
      <c r="Z80" s="100">
        <f t="shared" si="3"/>
        <v>2</v>
      </c>
      <c r="AA80" s="97">
        <f t="shared" si="4"/>
        <v>9.1848450057405284E-3</v>
      </c>
      <c r="AB80" s="97">
        <f t="shared" ref="AB80:AB81" si="5">+Z80/18019%</f>
        <v>1.1099395082967978E-2</v>
      </c>
      <c r="AC80" s="98"/>
    </row>
    <row r="81" spans="1:29">
      <c r="A81" s="98" t="s">
        <v>196</v>
      </c>
      <c r="B81" s="95">
        <v>0</v>
      </c>
      <c r="C81" s="95"/>
      <c r="D81" s="95">
        <v>2</v>
      </c>
      <c r="E81" s="95"/>
      <c r="F81" s="95">
        <v>0</v>
      </c>
      <c r="G81" s="95"/>
      <c r="H81" s="95">
        <v>0</v>
      </c>
      <c r="I81" s="95"/>
      <c r="J81" s="95">
        <v>0</v>
      </c>
      <c r="K81" s="95"/>
      <c r="L81" s="95">
        <v>0</v>
      </c>
      <c r="M81" s="95"/>
      <c r="N81" s="95">
        <v>0</v>
      </c>
      <c r="O81" s="95"/>
      <c r="P81" s="95">
        <v>0</v>
      </c>
      <c r="Q81" s="95"/>
      <c r="R81" s="95">
        <v>0</v>
      </c>
      <c r="S81" s="95"/>
      <c r="T81" s="95">
        <v>0</v>
      </c>
      <c r="U81" s="95"/>
      <c r="V81" s="95">
        <v>0</v>
      </c>
      <c r="W81" s="95"/>
      <c r="X81" s="95">
        <v>0</v>
      </c>
      <c r="Y81" s="95"/>
      <c r="Z81" s="100">
        <f t="shared" si="3"/>
        <v>2</v>
      </c>
      <c r="AA81" s="97">
        <f t="shared" si="4"/>
        <v>9.1848450057405284E-3</v>
      </c>
      <c r="AB81" s="97">
        <f t="shared" si="5"/>
        <v>1.1099395082967978E-2</v>
      </c>
      <c r="AC81" s="98"/>
    </row>
    <row r="82" spans="1:29">
      <c r="A82" s="240" t="s">
        <v>127</v>
      </c>
      <c r="B82" s="90">
        <v>504</v>
      </c>
      <c r="C82" s="90">
        <v>0</v>
      </c>
      <c r="D82" s="90">
        <v>408</v>
      </c>
      <c r="E82" s="90">
        <v>0</v>
      </c>
      <c r="F82" s="90">
        <v>847</v>
      </c>
      <c r="G82" s="90">
        <v>0</v>
      </c>
      <c r="H82" s="90">
        <v>1418</v>
      </c>
      <c r="I82" s="90">
        <v>0</v>
      </c>
      <c r="J82" s="90">
        <v>1411</v>
      </c>
      <c r="K82" s="90">
        <v>0</v>
      </c>
      <c r="L82" s="90">
        <v>1091</v>
      </c>
      <c r="M82" s="90">
        <v>0</v>
      </c>
      <c r="N82" s="90">
        <v>2330</v>
      </c>
      <c r="O82" s="90">
        <v>0</v>
      </c>
      <c r="P82" s="90">
        <v>2830</v>
      </c>
      <c r="Q82" s="90">
        <v>0</v>
      </c>
      <c r="R82" s="90">
        <v>2770</v>
      </c>
      <c r="S82" s="90">
        <v>0</v>
      </c>
      <c r="T82" s="90">
        <v>3115</v>
      </c>
      <c r="U82" s="90">
        <v>0</v>
      </c>
      <c r="V82" s="90">
        <v>2534</v>
      </c>
      <c r="W82" s="90">
        <v>0</v>
      </c>
      <c r="X82" s="90">
        <v>826</v>
      </c>
      <c r="Y82" s="90">
        <v>0</v>
      </c>
      <c r="Z82" s="87">
        <f t="shared" ref="Z82" si="6">SUM(Z8:Z81)</f>
        <v>20084</v>
      </c>
    </row>
    <row r="83" spans="1:29" ht="12.75">
      <c r="A83" s="240" t="s">
        <v>357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9">
      <c r="A84" s="248" t="s">
        <v>372</v>
      </c>
      <c r="B84" s="90">
        <v>504</v>
      </c>
      <c r="C84" s="90">
        <v>0</v>
      </c>
      <c r="D84" s="90">
        <v>408</v>
      </c>
      <c r="E84" s="90">
        <v>0</v>
      </c>
      <c r="F84" s="90">
        <v>847</v>
      </c>
      <c r="G84" s="90">
        <v>0</v>
      </c>
      <c r="H84" s="90">
        <v>1418</v>
      </c>
      <c r="I84" s="90">
        <v>0</v>
      </c>
      <c r="J84" s="90">
        <v>1411</v>
      </c>
      <c r="K84" s="90">
        <v>0</v>
      </c>
      <c r="L84" s="90">
        <v>1091</v>
      </c>
      <c r="M84" s="90">
        <v>0</v>
      </c>
      <c r="N84" s="90">
        <v>2330</v>
      </c>
      <c r="O84" s="90">
        <v>0</v>
      </c>
      <c r="P84" s="90">
        <v>2830</v>
      </c>
      <c r="Q84" s="90">
        <v>0</v>
      </c>
      <c r="R84" s="90">
        <v>2770</v>
      </c>
      <c r="S84" s="90">
        <v>0</v>
      </c>
      <c r="T84" s="90">
        <v>3115</v>
      </c>
      <c r="U84" s="90">
        <v>0</v>
      </c>
      <c r="V84" s="90">
        <v>2534</v>
      </c>
      <c r="W84" s="90">
        <v>0</v>
      </c>
      <c r="X84" s="90">
        <v>826</v>
      </c>
      <c r="Y84" s="90">
        <v>0</v>
      </c>
    </row>
    <row r="85" spans="1:29" ht="12.75">
      <c r="A85" s="248" t="s">
        <v>382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9" ht="12.75">
      <c r="A86" s="248" t="s">
        <v>375</v>
      </c>
      <c r="B86" s="245">
        <v>378</v>
      </c>
      <c r="C86" s="245">
        <v>0</v>
      </c>
      <c r="D86" s="245">
        <v>302</v>
      </c>
      <c r="E86" s="245">
        <v>0</v>
      </c>
      <c r="F86" s="245">
        <v>661</v>
      </c>
      <c r="G86" s="245">
        <v>0</v>
      </c>
      <c r="H86" s="245">
        <v>1026</v>
      </c>
      <c r="I86" s="245">
        <v>0</v>
      </c>
      <c r="J86" s="245">
        <v>1056</v>
      </c>
      <c r="K86" s="245">
        <v>0</v>
      </c>
      <c r="L86" s="245">
        <v>766</v>
      </c>
      <c r="M86" s="245">
        <v>0</v>
      </c>
      <c r="N86" s="245">
        <v>1873</v>
      </c>
      <c r="O86" s="245">
        <v>0</v>
      </c>
      <c r="P86" s="245">
        <v>2177</v>
      </c>
      <c r="Q86" s="245">
        <v>0</v>
      </c>
      <c r="R86" s="245">
        <v>2112</v>
      </c>
      <c r="S86" s="245">
        <v>0</v>
      </c>
      <c r="T86" s="245">
        <v>2597</v>
      </c>
      <c r="U86" s="245">
        <v>0</v>
      </c>
      <c r="V86" s="245">
        <v>2214</v>
      </c>
      <c r="W86" s="245">
        <v>0</v>
      </c>
      <c r="X86" s="245">
        <v>566</v>
      </c>
      <c r="Y86" s="245">
        <v>0</v>
      </c>
    </row>
    <row r="87" spans="1:29" ht="12.75">
      <c r="A87" s="248" t="s">
        <v>383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9" ht="12.75">
      <c r="A88" s="248" t="s">
        <v>97</v>
      </c>
      <c r="B88" s="79">
        <v>126</v>
      </c>
      <c r="C88" s="79"/>
      <c r="D88" s="80">
        <v>106</v>
      </c>
      <c r="E88" s="80"/>
      <c r="F88" s="80">
        <v>186</v>
      </c>
      <c r="G88" s="80"/>
      <c r="H88" s="81">
        <v>392</v>
      </c>
      <c r="I88" s="81"/>
      <c r="J88" s="86">
        <v>355</v>
      </c>
      <c r="K88" s="86"/>
      <c r="L88" s="87">
        <v>325</v>
      </c>
      <c r="M88" s="87"/>
      <c r="N88" s="84">
        <v>457</v>
      </c>
      <c r="O88" s="84"/>
      <c r="P88" s="79">
        <v>653</v>
      </c>
      <c r="Q88" s="79"/>
      <c r="R88" s="79">
        <v>658</v>
      </c>
      <c r="S88" s="79"/>
      <c r="T88" s="79">
        <v>518</v>
      </c>
      <c r="U88" s="79"/>
      <c r="V88" s="87">
        <v>320</v>
      </c>
      <c r="W88" s="87"/>
      <c r="X88" s="87">
        <v>260</v>
      </c>
      <c r="Y88" s="87"/>
    </row>
    <row r="89" spans="1:29" ht="12.75">
      <c r="A89" s="240" t="s">
        <v>358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</sheetData>
  <mergeCells count="3">
    <mergeCell ref="A1:F1"/>
    <mergeCell ref="A2:F2"/>
    <mergeCell ref="A4:AC4"/>
  </mergeCells>
  <phoneticPr fontId="24" type="noConversion"/>
  <pageMargins left="0.78740157499999996" right="0.78740157499999996" top="0.984251969" bottom="0.984251969" header="0.4921259845" footer="0.492125984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H97"/>
  <sheetViews>
    <sheetView topLeftCell="A62" zoomScale="98" zoomScaleNormal="98" zoomScalePageLayoutView="98" workbookViewId="0">
      <selection activeCell="A76" sqref="A76:A80"/>
    </sheetView>
  </sheetViews>
  <sheetFormatPr baseColWidth="10" defaultColWidth="10.85546875" defaultRowHeight="14.25"/>
  <cols>
    <col min="1" max="1" width="21.42578125" style="52" customWidth="1"/>
    <col min="2" max="25" width="5.7109375" style="18" customWidth="1"/>
    <col min="26" max="26" width="8.7109375" style="19" customWidth="1"/>
    <col min="27" max="27" width="15.140625" style="18" customWidth="1"/>
    <col min="28" max="28" width="20.28515625" style="18" customWidth="1"/>
    <col min="29" max="29" width="23.85546875" style="18" customWidth="1"/>
    <col min="30" max="30" width="11.42578125" style="20" customWidth="1"/>
    <col min="31" max="16384" width="10.85546875" style="20"/>
  </cols>
  <sheetData>
    <row r="1" spans="1:30">
      <c r="A1" s="17" t="s">
        <v>91</v>
      </c>
    </row>
    <row r="2" spans="1:30">
      <c r="A2" s="17" t="s">
        <v>92</v>
      </c>
    </row>
    <row r="3" spans="1:30">
      <c r="A3" s="17"/>
    </row>
    <row r="4" spans="1:30" ht="21" customHeight="1">
      <c r="A4" s="256" t="s">
        <v>3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1"/>
    </row>
    <row r="5" spans="1:30" ht="21" customHeight="1">
      <c r="A5" s="6" t="s">
        <v>93</v>
      </c>
      <c r="B5" s="221">
        <v>2015</v>
      </c>
      <c r="C5" s="221"/>
      <c r="D5" s="234"/>
      <c r="E5" s="221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1"/>
    </row>
    <row r="6" spans="1:30">
      <c r="A6" s="155" t="s">
        <v>271</v>
      </c>
      <c r="B6" s="67" t="s">
        <v>360</v>
      </c>
      <c r="C6" s="67"/>
      <c r="D6" s="22"/>
      <c r="E6" s="67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3"/>
      <c r="AA6" s="23"/>
      <c r="AB6" s="23"/>
      <c r="AC6" s="23"/>
      <c r="AD6" s="21"/>
    </row>
    <row r="7" spans="1:30" s="27" customFormat="1" ht="39" customHeight="1">
      <c r="A7" s="24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25" t="s">
        <v>5</v>
      </c>
      <c r="AA7" s="25" t="s">
        <v>6</v>
      </c>
      <c r="AB7" s="25" t="s">
        <v>7</v>
      </c>
      <c r="AC7" s="26" t="s">
        <v>8</v>
      </c>
    </row>
    <row r="8" spans="1:30" ht="20.100000000000001" customHeight="1">
      <c r="A8" s="28" t="s">
        <v>9</v>
      </c>
      <c r="B8" s="29">
        <v>68</v>
      </c>
      <c r="C8" s="29"/>
      <c r="D8" s="30">
        <v>25</v>
      </c>
      <c r="E8" s="29"/>
      <c r="F8" s="30">
        <v>55</v>
      </c>
      <c r="G8" s="30"/>
      <c r="H8" s="30">
        <v>215</v>
      </c>
      <c r="I8" s="30"/>
      <c r="J8" s="30">
        <v>74</v>
      </c>
      <c r="K8" s="30"/>
      <c r="L8" s="30">
        <v>55</v>
      </c>
      <c r="M8" s="30"/>
      <c r="N8" s="29">
        <v>129</v>
      </c>
      <c r="O8" s="29"/>
      <c r="P8" s="30">
        <v>384</v>
      </c>
      <c r="Q8" s="30"/>
      <c r="R8" s="30">
        <v>122</v>
      </c>
      <c r="S8" s="30"/>
      <c r="T8" s="30">
        <v>94</v>
      </c>
      <c r="U8" s="30"/>
      <c r="V8" s="30">
        <v>87</v>
      </c>
      <c r="W8" s="30"/>
      <c r="X8" s="30">
        <v>99</v>
      </c>
      <c r="Y8" s="30"/>
      <c r="Z8" s="31">
        <f t="shared" ref="Z8:Z39" si="0">SUBTOTAL(9,B8:X8)</f>
        <v>1407</v>
      </c>
      <c r="AA8" s="32">
        <f>+Z8/Z74</f>
        <v>0.33781512605042019</v>
      </c>
      <c r="AB8" s="32"/>
      <c r="AC8" s="30"/>
    </row>
    <row r="9" spans="1:30" ht="20.100000000000001" customHeight="1">
      <c r="A9" s="28" t="s">
        <v>10</v>
      </c>
      <c r="B9" s="29">
        <v>3</v>
      </c>
      <c r="C9" s="29"/>
      <c r="D9" s="30">
        <v>2</v>
      </c>
      <c r="E9" s="29"/>
      <c r="F9" s="30">
        <v>2</v>
      </c>
      <c r="G9" s="30"/>
      <c r="H9" s="30">
        <v>19</v>
      </c>
      <c r="I9" s="30"/>
      <c r="J9" s="30">
        <v>1</v>
      </c>
      <c r="K9" s="30"/>
      <c r="L9" s="30">
        <v>3</v>
      </c>
      <c r="M9" s="30"/>
      <c r="N9" s="29">
        <v>10</v>
      </c>
      <c r="O9" s="29"/>
      <c r="P9" s="30">
        <v>15</v>
      </c>
      <c r="Q9" s="30"/>
      <c r="R9" s="30">
        <v>5</v>
      </c>
      <c r="S9" s="30"/>
      <c r="T9" s="30">
        <v>11</v>
      </c>
      <c r="U9" s="30"/>
      <c r="V9" s="30">
        <v>27</v>
      </c>
      <c r="W9" s="30"/>
      <c r="X9" s="30">
        <v>6</v>
      </c>
      <c r="Y9" s="30"/>
      <c r="Z9" s="33">
        <f t="shared" si="0"/>
        <v>104</v>
      </c>
      <c r="AA9" s="32">
        <f>+Z9/Z74</f>
        <v>2.4969987995198079E-2</v>
      </c>
      <c r="AB9" s="32">
        <f>Z9/2765</f>
        <v>3.7613019891500905E-2</v>
      </c>
      <c r="AC9" s="30"/>
    </row>
    <row r="10" spans="1:30" ht="20.100000000000001" customHeight="1">
      <c r="A10" s="28" t="s">
        <v>11</v>
      </c>
      <c r="B10" s="29">
        <v>7</v>
      </c>
      <c r="C10" s="29"/>
      <c r="D10" s="30"/>
      <c r="E10" s="29"/>
      <c r="F10" s="30">
        <v>2</v>
      </c>
      <c r="G10" s="30"/>
      <c r="H10" s="30">
        <v>49</v>
      </c>
      <c r="I10" s="30"/>
      <c r="J10" s="30">
        <v>8</v>
      </c>
      <c r="K10" s="30"/>
      <c r="L10" s="30">
        <v>12</v>
      </c>
      <c r="M10" s="30"/>
      <c r="N10" s="29">
        <v>13</v>
      </c>
      <c r="O10" s="29"/>
      <c r="P10" s="30">
        <v>21</v>
      </c>
      <c r="Q10" s="30"/>
      <c r="R10" s="30">
        <v>23</v>
      </c>
      <c r="S10" s="30"/>
      <c r="T10" s="30">
        <v>39</v>
      </c>
      <c r="U10" s="30"/>
      <c r="V10" s="30">
        <v>2</v>
      </c>
      <c r="W10" s="30"/>
      <c r="X10" s="30">
        <v>17</v>
      </c>
      <c r="Y10" s="30"/>
      <c r="Z10" s="34">
        <f t="shared" si="0"/>
        <v>193</v>
      </c>
      <c r="AA10" s="32">
        <f>+Z10/Z74</f>
        <v>4.6338535414165667E-2</v>
      </c>
      <c r="AB10" s="32">
        <f>Z10/2765</f>
        <v>6.9801084990958412E-2</v>
      </c>
      <c r="AC10" s="30"/>
    </row>
    <row r="11" spans="1:30" ht="20.100000000000001" customHeight="1">
      <c r="A11" s="35" t="s">
        <v>104</v>
      </c>
      <c r="B11" s="29"/>
      <c r="C11" s="29"/>
      <c r="D11" s="30"/>
      <c r="E11" s="29"/>
      <c r="F11" s="30"/>
      <c r="G11" s="30"/>
      <c r="H11" s="30"/>
      <c r="I11" s="30"/>
      <c r="J11" s="30"/>
      <c r="K11" s="30"/>
      <c r="L11" s="30"/>
      <c r="M11" s="30"/>
      <c r="N11" s="29"/>
      <c r="O11" s="29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4">
        <f t="shared" si="0"/>
        <v>0</v>
      </c>
      <c r="AA11" s="32">
        <f>+Z11/Z74</f>
        <v>0</v>
      </c>
      <c r="AB11" s="32">
        <f t="shared" ref="AB11:AB73" si="1">Z11/2765</f>
        <v>0</v>
      </c>
      <c r="AC11" s="30"/>
    </row>
    <row r="12" spans="1:30" ht="20.100000000000001" customHeight="1">
      <c r="A12" s="35" t="s">
        <v>13</v>
      </c>
      <c r="B12" s="29"/>
      <c r="C12" s="29"/>
      <c r="D12" s="30"/>
      <c r="E12" s="29"/>
      <c r="F12" s="30"/>
      <c r="G12" s="30"/>
      <c r="H12" s="30"/>
      <c r="I12" s="30"/>
      <c r="J12" s="30"/>
      <c r="K12" s="30"/>
      <c r="L12" s="30"/>
      <c r="M12" s="30"/>
      <c r="N12" s="29"/>
      <c r="O12" s="29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4">
        <f t="shared" si="0"/>
        <v>0</v>
      </c>
      <c r="AA12" s="32">
        <f>+Z12/Z74</f>
        <v>0</v>
      </c>
      <c r="AB12" s="32">
        <f t="shared" si="1"/>
        <v>0</v>
      </c>
      <c r="AC12" s="30"/>
    </row>
    <row r="13" spans="1:30" ht="20.100000000000001" customHeight="1">
      <c r="A13" s="35" t="s">
        <v>105</v>
      </c>
      <c r="B13" s="29"/>
      <c r="C13" s="29"/>
      <c r="D13" s="30"/>
      <c r="E13" s="29"/>
      <c r="F13" s="30"/>
      <c r="G13" s="30"/>
      <c r="H13" s="30"/>
      <c r="I13" s="30"/>
      <c r="J13" s="30"/>
      <c r="K13" s="30"/>
      <c r="L13" s="30"/>
      <c r="M13" s="30"/>
      <c r="N13" s="29"/>
      <c r="O13" s="29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4">
        <f t="shared" si="0"/>
        <v>0</v>
      </c>
      <c r="AA13" s="32">
        <f>+Z13/Z74</f>
        <v>0</v>
      </c>
      <c r="AB13" s="32">
        <f t="shared" si="1"/>
        <v>0</v>
      </c>
      <c r="AC13" s="30"/>
    </row>
    <row r="14" spans="1:30" ht="20.100000000000001" customHeight="1">
      <c r="A14" s="35" t="s">
        <v>15</v>
      </c>
      <c r="B14" s="29">
        <v>2</v>
      </c>
      <c r="C14" s="29"/>
      <c r="D14" s="30"/>
      <c r="E14" s="29"/>
      <c r="F14" s="30"/>
      <c r="G14" s="30"/>
      <c r="H14" s="30">
        <v>11</v>
      </c>
      <c r="I14" s="30"/>
      <c r="J14" s="30"/>
      <c r="K14" s="30"/>
      <c r="L14" s="30">
        <v>4</v>
      </c>
      <c r="M14" s="30"/>
      <c r="N14" s="29">
        <v>2</v>
      </c>
      <c r="O14" s="29"/>
      <c r="P14" s="30">
        <v>6</v>
      </c>
      <c r="Q14" s="30"/>
      <c r="R14" s="30">
        <v>4</v>
      </c>
      <c r="S14" s="30"/>
      <c r="T14" s="30">
        <v>4</v>
      </c>
      <c r="U14" s="30"/>
      <c r="V14" s="30">
        <v>5</v>
      </c>
      <c r="W14" s="30"/>
      <c r="X14" s="30"/>
      <c r="Y14" s="30"/>
      <c r="Z14" s="34">
        <f t="shared" si="0"/>
        <v>38</v>
      </c>
      <c r="AA14" s="32">
        <f>+Z14/Z74</f>
        <v>9.1236494597839134E-3</v>
      </c>
      <c r="AB14" s="32">
        <f t="shared" si="1"/>
        <v>1.3743218806509945E-2</v>
      </c>
      <c r="AC14" s="30"/>
    </row>
    <row r="15" spans="1:30" ht="20.100000000000001" customHeight="1">
      <c r="A15" s="35" t="s">
        <v>16</v>
      </c>
      <c r="B15" s="29"/>
      <c r="C15" s="29"/>
      <c r="D15" s="30"/>
      <c r="E15" s="29"/>
      <c r="F15" s="30"/>
      <c r="G15" s="30"/>
      <c r="H15" s="30"/>
      <c r="I15" s="30"/>
      <c r="J15" s="30">
        <v>2</v>
      </c>
      <c r="K15" s="30"/>
      <c r="L15" s="30"/>
      <c r="M15" s="30"/>
      <c r="N15" s="29"/>
      <c r="O15" s="29"/>
      <c r="P15" s="30"/>
      <c r="Q15" s="30"/>
      <c r="R15" s="30"/>
      <c r="S15" s="30"/>
      <c r="T15" s="30"/>
      <c r="U15" s="30"/>
      <c r="V15" s="30">
        <v>4</v>
      </c>
      <c r="W15" s="30"/>
      <c r="X15" s="30"/>
      <c r="Y15" s="30"/>
      <c r="Z15" s="34">
        <f t="shared" si="0"/>
        <v>6</v>
      </c>
      <c r="AA15" s="32">
        <f>+Z15/Z74</f>
        <v>1.4405762304921968E-3</v>
      </c>
      <c r="AB15" s="32">
        <f t="shared" si="1"/>
        <v>2.16998191681736E-3</v>
      </c>
      <c r="AC15" s="30"/>
    </row>
    <row r="16" spans="1:30" ht="20.100000000000001" customHeight="1">
      <c r="A16" s="28" t="s">
        <v>17</v>
      </c>
      <c r="B16" s="29"/>
      <c r="C16" s="29"/>
      <c r="D16" s="30"/>
      <c r="E16" s="29"/>
      <c r="F16" s="30"/>
      <c r="G16" s="30"/>
      <c r="H16" s="30"/>
      <c r="I16" s="30"/>
      <c r="J16" s="30">
        <v>5</v>
      </c>
      <c r="K16" s="30"/>
      <c r="L16" s="30">
        <v>6</v>
      </c>
      <c r="M16" s="30"/>
      <c r="N16" s="29">
        <v>5</v>
      </c>
      <c r="O16" s="29"/>
      <c r="P16" s="30">
        <v>19</v>
      </c>
      <c r="Q16" s="30"/>
      <c r="R16" s="30">
        <v>3</v>
      </c>
      <c r="S16" s="30"/>
      <c r="T16" s="30">
        <v>1</v>
      </c>
      <c r="U16" s="30"/>
      <c r="V16" s="30">
        <v>15</v>
      </c>
      <c r="W16" s="30"/>
      <c r="X16" s="30">
        <v>2</v>
      </c>
      <c r="Y16" s="30"/>
      <c r="Z16" s="34">
        <f t="shared" si="0"/>
        <v>56</v>
      </c>
      <c r="AA16" s="32">
        <f>+Z16/Z74</f>
        <v>1.3445378151260505E-2</v>
      </c>
      <c r="AB16" s="32">
        <f t="shared" si="1"/>
        <v>2.0253164556962026E-2</v>
      </c>
      <c r="AC16" s="30"/>
    </row>
    <row r="17" spans="1:29" ht="20.100000000000001" customHeight="1">
      <c r="A17" s="35" t="s">
        <v>18</v>
      </c>
      <c r="B17" s="29"/>
      <c r="C17" s="29"/>
      <c r="D17" s="30"/>
      <c r="E17" s="29"/>
      <c r="F17" s="30"/>
      <c r="G17" s="30"/>
      <c r="H17" s="30"/>
      <c r="I17" s="30"/>
      <c r="J17" s="30"/>
      <c r="K17" s="30"/>
      <c r="L17" s="30"/>
      <c r="M17" s="30"/>
      <c r="N17" s="29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4">
        <f t="shared" si="0"/>
        <v>0</v>
      </c>
      <c r="AA17" s="32">
        <f>+Z17/Z74</f>
        <v>0</v>
      </c>
      <c r="AB17" s="32">
        <f t="shared" si="1"/>
        <v>0</v>
      </c>
      <c r="AC17" s="30"/>
    </row>
    <row r="18" spans="1:29" ht="20.100000000000001" customHeight="1">
      <c r="A18" s="35" t="s">
        <v>106</v>
      </c>
      <c r="B18" s="29">
        <v>15</v>
      </c>
      <c r="C18" s="29"/>
      <c r="D18" s="30">
        <v>12</v>
      </c>
      <c r="E18" s="29"/>
      <c r="F18" s="30">
        <v>9</v>
      </c>
      <c r="G18" s="30"/>
      <c r="H18" s="30">
        <v>20</v>
      </c>
      <c r="I18" s="30"/>
      <c r="J18" s="30">
        <v>16</v>
      </c>
      <c r="K18" s="30"/>
      <c r="L18" s="30">
        <v>14</v>
      </c>
      <c r="M18" s="30"/>
      <c r="N18" s="29">
        <v>25</v>
      </c>
      <c r="O18" s="29"/>
      <c r="P18" s="30">
        <v>6</v>
      </c>
      <c r="Q18" s="30"/>
      <c r="R18" s="30">
        <v>36</v>
      </c>
      <c r="S18" s="30"/>
      <c r="T18" s="30">
        <v>63</v>
      </c>
      <c r="U18" s="30"/>
      <c r="V18" s="30">
        <v>190</v>
      </c>
      <c r="W18" s="30"/>
      <c r="X18" s="30">
        <v>75</v>
      </c>
      <c r="Y18" s="30"/>
      <c r="Z18" s="34">
        <f t="shared" si="0"/>
        <v>481</v>
      </c>
      <c r="AA18" s="32">
        <f>+Z18/Z74</f>
        <v>0.11548619447779111</v>
      </c>
      <c r="AB18" s="32">
        <f t="shared" si="1"/>
        <v>0.17396021699819167</v>
      </c>
      <c r="AC18" s="30"/>
    </row>
    <row r="19" spans="1:29" ht="20.100000000000001" customHeight="1">
      <c r="A19" s="35" t="s">
        <v>107</v>
      </c>
      <c r="B19" s="29"/>
      <c r="C19" s="29"/>
      <c r="D19" s="30"/>
      <c r="E19" s="29"/>
      <c r="F19" s="30"/>
      <c r="G19" s="30"/>
      <c r="H19" s="30"/>
      <c r="I19" s="30"/>
      <c r="J19" s="30"/>
      <c r="K19" s="30"/>
      <c r="L19" s="30"/>
      <c r="M19" s="30"/>
      <c r="N19" s="29"/>
      <c r="O19" s="29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4">
        <f t="shared" si="0"/>
        <v>0</v>
      </c>
      <c r="AA19" s="32">
        <f>+Z19/Z74</f>
        <v>0</v>
      </c>
      <c r="AB19" s="32">
        <f t="shared" si="1"/>
        <v>0</v>
      </c>
      <c r="AC19" s="30"/>
    </row>
    <row r="20" spans="1:29" ht="20.100000000000001" customHeight="1">
      <c r="A20" s="28" t="s">
        <v>20</v>
      </c>
      <c r="B20" s="29"/>
      <c r="C20" s="29"/>
      <c r="D20" s="30">
        <v>2</v>
      </c>
      <c r="E20" s="29"/>
      <c r="F20" s="30"/>
      <c r="G20" s="30"/>
      <c r="H20" s="30"/>
      <c r="I20" s="30"/>
      <c r="J20" s="30">
        <v>3</v>
      </c>
      <c r="K20" s="30"/>
      <c r="L20" s="30">
        <v>9</v>
      </c>
      <c r="M20" s="30"/>
      <c r="N20" s="29">
        <v>5</v>
      </c>
      <c r="O20" s="29"/>
      <c r="P20" s="30"/>
      <c r="Q20" s="30"/>
      <c r="R20" s="30">
        <v>3</v>
      </c>
      <c r="S20" s="30"/>
      <c r="T20" s="30">
        <v>3</v>
      </c>
      <c r="U20" s="30"/>
      <c r="V20" s="30"/>
      <c r="W20" s="30"/>
      <c r="X20" s="30">
        <v>4</v>
      </c>
      <c r="Y20" s="30"/>
      <c r="Z20" s="34">
        <f t="shared" si="0"/>
        <v>29</v>
      </c>
      <c r="AA20" s="32">
        <f>+Z20/Z74</f>
        <v>6.9627851140456184E-3</v>
      </c>
      <c r="AB20" s="32">
        <f t="shared" si="1"/>
        <v>1.0488245931283906E-2</v>
      </c>
      <c r="AC20" s="30"/>
    </row>
    <row r="21" spans="1:29" ht="20.100000000000001" customHeight="1">
      <c r="A21" s="28" t="s">
        <v>108</v>
      </c>
      <c r="B21" s="29"/>
      <c r="C21" s="29"/>
      <c r="D21" s="30"/>
      <c r="E21" s="29"/>
      <c r="F21" s="30"/>
      <c r="G21" s="30"/>
      <c r="H21" s="30"/>
      <c r="I21" s="30"/>
      <c r="J21" s="30"/>
      <c r="K21" s="30"/>
      <c r="L21" s="30"/>
      <c r="M21" s="30"/>
      <c r="N21" s="29"/>
      <c r="O21" s="29"/>
      <c r="P21" s="30"/>
      <c r="Q21" s="30"/>
      <c r="R21" s="30"/>
      <c r="S21" s="30"/>
      <c r="T21" s="30">
        <v>4</v>
      </c>
      <c r="U21" s="30"/>
      <c r="V21" s="30"/>
      <c r="W21" s="30"/>
      <c r="X21" s="30"/>
      <c r="Y21" s="30"/>
      <c r="Z21" s="34">
        <f t="shared" si="0"/>
        <v>4</v>
      </c>
      <c r="AA21" s="32">
        <f>+Z21/Z74</f>
        <v>9.6038415366146463E-4</v>
      </c>
      <c r="AB21" s="32">
        <f t="shared" si="1"/>
        <v>1.4466546112115732E-3</v>
      </c>
      <c r="AC21" s="30"/>
    </row>
    <row r="22" spans="1:29" ht="20.100000000000001" customHeight="1">
      <c r="A22" s="35" t="s">
        <v>21</v>
      </c>
      <c r="B22" s="29"/>
      <c r="C22" s="29"/>
      <c r="D22" s="30"/>
      <c r="E22" s="29"/>
      <c r="F22" s="30"/>
      <c r="G22" s="30"/>
      <c r="H22" s="30"/>
      <c r="I22" s="30"/>
      <c r="J22" s="30"/>
      <c r="K22" s="30"/>
      <c r="L22" s="30"/>
      <c r="M22" s="30"/>
      <c r="N22" s="29"/>
      <c r="O22" s="29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4">
        <f t="shared" si="0"/>
        <v>0</v>
      </c>
      <c r="AA22" s="32">
        <f>+Z22/Z74</f>
        <v>0</v>
      </c>
      <c r="AB22" s="32">
        <f t="shared" si="1"/>
        <v>0</v>
      </c>
      <c r="AC22" s="30"/>
    </row>
    <row r="23" spans="1:29" ht="20.100000000000001" customHeight="1">
      <c r="A23" s="35" t="s">
        <v>22</v>
      </c>
      <c r="B23" s="29">
        <v>1</v>
      </c>
      <c r="C23" s="29"/>
      <c r="D23" s="30"/>
      <c r="E23" s="29"/>
      <c r="F23" s="30"/>
      <c r="G23" s="30"/>
      <c r="H23" s="30"/>
      <c r="I23" s="30"/>
      <c r="J23" s="30">
        <v>6</v>
      </c>
      <c r="K23" s="30"/>
      <c r="L23" s="30">
        <v>4</v>
      </c>
      <c r="M23" s="30"/>
      <c r="N23" s="29">
        <v>4</v>
      </c>
      <c r="O23" s="29"/>
      <c r="P23" s="30">
        <v>18</v>
      </c>
      <c r="Q23" s="30"/>
      <c r="R23" s="30"/>
      <c r="S23" s="30"/>
      <c r="T23" s="30"/>
      <c r="U23" s="30"/>
      <c r="V23" s="30">
        <v>3</v>
      </c>
      <c r="W23" s="30"/>
      <c r="X23" s="30">
        <v>8</v>
      </c>
      <c r="Y23" s="30"/>
      <c r="Z23" s="34">
        <f t="shared" si="0"/>
        <v>44</v>
      </c>
      <c r="AA23" s="32">
        <f>+Z23/Z74</f>
        <v>1.0564225690276111E-2</v>
      </c>
      <c r="AB23" s="32">
        <f t="shared" si="1"/>
        <v>1.5913200723327307E-2</v>
      </c>
      <c r="AC23" s="30"/>
    </row>
    <row r="24" spans="1:29" ht="20.100000000000001" customHeight="1">
      <c r="A24" s="35" t="s">
        <v>24</v>
      </c>
      <c r="B24" s="29"/>
      <c r="C24" s="29"/>
      <c r="D24" s="30"/>
      <c r="E24" s="29"/>
      <c r="F24" s="30"/>
      <c r="G24" s="30"/>
      <c r="H24" s="30"/>
      <c r="I24" s="30"/>
      <c r="J24" s="30"/>
      <c r="K24" s="30"/>
      <c r="L24" s="30"/>
      <c r="M24" s="30"/>
      <c r="N24" s="29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4">
        <f t="shared" si="0"/>
        <v>0</v>
      </c>
      <c r="AA24" s="32">
        <f>+Z24/Z74</f>
        <v>0</v>
      </c>
      <c r="AB24" s="32">
        <f t="shared" si="1"/>
        <v>0</v>
      </c>
      <c r="AC24" s="30"/>
    </row>
    <row r="25" spans="1:29" ht="20.100000000000001" customHeight="1">
      <c r="A25" s="35" t="s">
        <v>109</v>
      </c>
      <c r="B25" s="29"/>
      <c r="C25" s="29"/>
      <c r="D25" s="30"/>
      <c r="E25" s="29"/>
      <c r="F25" s="30"/>
      <c r="G25" s="30"/>
      <c r="H25" s="30"/>
      <c r="I25" s="30"/>
      <c r="J25" s="30"/>
      <c r="K25" s="30"/>
      <c r="L25" s="30"/>
      <c r="M25" s="30"/>
      <c r="N25" s="29"/>
      <c r="O25" s="29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4">
        <f t="shared" si="0"/>
        <v>0</v>
      </c>
      <c r="AA25" s="32">
        <f>+Z25/Z74</f>
        <v>0</v>
      </c>
      <c r="AB25" s="32">
        <f t="shared" si="1"/>
        <v>0</v>
      </c>
      <c r="AC25" s="30"/>
    </row>
    <row r="26" spans="1:29" ht="20.100000000000001" customHeight="1">
      <c r="A26" s="35" t="s">
        <v>25</v>
      </c>
      <c r="B26" s="29"/>
      <c r="C26" s="29"/>
      <c r="D26" s="30"/>
      <c r="E26" s="29"/>
      <c r="F26" s="30"/>
      <c r="G26" s="30"/>
      <c r="H26" s="30"/>
      <c r="I26" s="30"/>
      <c r="J26" s="30"/>
      <c r="K26" s="30"/>
      <c r="L26" s="30"/>
      <c r="M26" s="30"/>
      <c r="N26" s="29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4">
        <f t="shared" si="0"/>
        <v>0</v>
      </c>
      <c r="AA26" s="32">
        <f>+Z26/Z74</f>
        <v>0</v>
      </c>
      <c r="AB26" s="32">
        <f t="shared" si="1"/>
        <v>0</v>
      </c>
      <c r="AC26" s="30"/>
    </row>
    <row r="27" spans="1:29" ht="20.100000000000001" customHeight="1">
      <c r="A27" s="35" t="s">
        <v>26</v>
      </c>
      <c r="B27" s="29">
        <v>1</v>
      </c>
      <c r="C27" s="29"/>
      <c r="D27" s="30"/>
      <c r="E27" s="29"/>
      <c r="F27" s="30"/>
      <c r="G27" s="30"/>
      <c r="H27" s="30"/>
      <c r="I27" s="30"/>
      <c r="J27" s="30"/>
      <c r="K27" s="30"/>
      <c r="L27" s="30"/>
      <c r="M27" s="30"/>
      <c r="N27" s="29"/>
      <c r="O27" s="29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4">
        <f t="shared" si="0"/>
        <v>1</v>
      </c>
      <c r="AA27" s="32">
        <f>+Z27/Z74</f>
        <v>2.4009603841536616E-4</v>
      </c>
      <c r="AB27" s="32">
        <f t="shared" si="1"/>
        <v>3.6166365280289331E-4</v>
      </c>
      <c r="AC27" s="30"/>
    </row>
    <row r="28" spans="1:29" ht="20.100000000000001" customHeight="1">
      <c r="A28" s="35" t="s">
        <v>110</v>
      </c>
      <c r="B28" s="29"/>
      <c r="C28" s="29"/>
      <c r="D28" s="30"/>
      <c r="E28" s="29"/>
      <c r="F28" s="30"/>
      <c r="G28" s="30"/>
      <c r="H28" s="30"/>
      <c r="I28" s="30"/>
      <c r="J28" s="30"/>
      <c r="K28" s="30"/>
      <c r="L28" s="30"/>
      <c r="M28" s="30"/>
      <c r="N28" s="29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3">
        <f t="shared" si="0"/>
        <v>0</v>
      </c>
      <c r="AA28" s="32">
        <f>+Z28/Z74</f>
        <v>0</v>
      </c>
      <c r="AB28" s="32">
        <f t="shared" si="1"/>
        <v>0</v>
      </c>
      <c r="AC28" s="30"/>
    </row>
    <row r="29" spans="1:29" ht="20.100000000000001" customHeight="1">
      <c r="A29" s="35" t="s">
        <v>29</v>
      </c>
      <c r="B29" s="29"/>
      <c r="C29" s="29"/>
      <c r="D29" s="30"/>
      <c r="E29" s="29"/>
      <c r="F29" s="30"/>
      <c r="G29" s="30"/>
      <c r="H29" s="30"/>
      <c r="I29" s="30"/>
      <c r="J29" s="30"/>
      <c r="K29" s="30"/>
      <c r="L29" s="30"/>
      <c r="M29" s="30"/>
      <c r="N29" s="29"/>
      <c r="O29" s="29"/>
      <c r="P29" s="30">
        <v>8</v>
      </c>
      <c r="Q29" s="30"/>
      <c r="R29" s="30"/>
      <c r="S29" s="30"/>
      <c r="T29" s="30"/>
      <c r="U29" s="30"/>
      <c r="V29" s="30"/>
      <c r="W29" s="30"/>
      <c r="X29" s="30"/>
      <c r="Y29" s="30"/>
      <c r="Z29" s="33">
        <f t="shared" si="0"/>
        <v>8</v>
      </c>
      <c r="AA29" s="32">
        <f>+Z29/Z74</f>
        <v>1.9207683073229293E-3</v>
      </c>
      <c r="AB29" s="32">
        <f t="shared" si="1"/>
        <v>2.8933092224231465E-3</v>
      </c>
      <c r="AC29" s="30"/>
    </row>
    <row r="30" spans="1:29" ht="20.100000000000001" customHeight="1">
      <c r="A30" s="35" t="s">
        <v>30</v>
      </c>
      <c r="B30" s="29"/>
      <c r="C30" s="29"/>
      <c r="D30" s="30"/>
      <c r="E30" s="29"/>
      <c r="F30" s="30"/>
      <c r="G30" s="30"/>
      <c r="H30" s="30"/>
      <c r="I30" s="30"/>
      <c r="J30" s="30"/>
      <c r="K30" s="30"/>
      <c r="L30" s="30">
        <v>3</v>
      </c>
      <c r="M30" s="30"/>
      <c r="N30" s="29">
        <v>2</v>
      </c>
      <c r="O30" s="29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3">
        <f t="shared" si="0"/>
        <v>5</v>
      </c>
      <c r="AA30" s="32">
        <f>+Z30/Z74</f>
        <v>1.2004801920768306E-3</v>
      </c>
      <c r="AB30" s="32">
        <f t="shared" si="1"/>
        <v>1.8083182640144665E-3</v>
      </c>
      <c r="AC30" s="30"/>
    </row>
    <row r="31" spans="1:29" ht="20.100000000000001" customHeight="1">
      <c r="A31" s="28" t="s">
        <v>31</v>
      </c>
      <c r="B31" s="29"/>
      <c r="C31" s="29"/>
      <c r="D31" s="30"/>
      <c r="E31" s="29"/>
      <c r="F31" s="30"/>
      <c r="G31" s="30"/>
      <c r="H31" s="30"/>
      <c r="I31" s="30"/>
      <c r="J31" s="30"/>
      <c r="K31" s="30"/>
      <c r="L31" s="30"/>
      <c r="M31" s="30"/>
      <c r="N31" s="29"/>
      <c r="O31" s="29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3">
        <f t="shared" si="0"/>
        <v>0</v>
      </c>
      <c r="AA31" s="32">
        <f>+Z31/Z74</f>
        <v>0</v>
      </c>
      <c r="AB31" s="32">
        <f t="shared" si="1"/>
        <v>0</v>
      </c>
      <c r="AC31" s="30"/>
    </row>
    <row r="32" spans="1:29" ht="20.100000000000001" customHeight="1">
      <c r="A32" s="35" t="s">
        <v>32</v>
      </c>
      <c r="B32" s="29"/>
      <c r="C32" s="29"/>
      <c r="D32" s="30"/>
      <c r="E32" s="29"/>
      <c r="F32" s="30"/>
      <c r="G32" s="30"/>
      <c r="H32" s="30">
        <v>2</v>
      </c>
      <c r="I32" s="30"/>
      <c r="J32" s="30"/>
      <c r="K32" s="30"/>
      <c r="L32" s="30"/>
      <c r="M32" s="30"/>
      <c r="N32" s="29"/>
      <c r="O32" s="29"/>
      <c r="P32" s="30"/>
      <c r="Q32" s="30"/>
      <c r="R32" s="30">
        <v>7</v>
      </c>
      <c r="S32" s="30"/>
      <c r="T32" s="30">
        <v>14</v>
      </c>
      <c r="U32" s="30"/>
      <c r="V32" s="30"/>
      <c r="W32" s="30"/>
      <c r="X32" s="30"/>
      <c r="Y32" s="30"/>
      <c r="Z32" s="33">
        <f t="shared" si="0"/>
        <v>23</v>
      </c>
      <c r="AA32" s="32">
        <f>+Z32/Z74</f>
        <v>5.5222088835534212E-3</v>
      </c>
      <c r="AB32" s="32">
        <f t="shared" si="1"/>
        <v>8.3182640144665466E-3</v>
      </c>
      <c r="AC32" s="30"/>
    </row>
    <row r="33" spans="1:29" ht="20.100000000000001" customHeight="1">
      <c r="A33" s="36" t="s">
        <v>33</v>
      </c>
      <c r="B33" s="29"/>
      <c r="C33" s="29"/>
      <c r="D33" s="30"/>
      <c r="E33" s="29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3">
        <f t="shared" si="0"/>
        <v>0</v>
      </c>
      <c r="AA33" s="32">
        <f>+Z33/Z74</f>
        <v>0</v>
      </c>
      <c r="AB33" s="32">
        <f t="shared" si="1"/>
        <v>0</v>
      </c>
      <c r="AC33" s="30"/>
    </row>
    <row r="34" spans="1:29" ht="20.100000000000001" customHeight="1">
      <c r="A34" s="37" t="s">
        <v>111</v>
      </c>
      <c r="B34" s="29"/>
      <c r="C34" s="29"/>
      <c r="D34" s="30"/>
      <c r="E34" s="29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3">
        <f t="shared" si="0"/>
        <v>0</v>
      </c>
      <c r="AA34" s="32">
        <f>+Z34/Z74</f>
        <v>0</v>
      </c>
      <c r="AB34" s="32">
        <f t="shared" si="1"/>
        <v>0</v>
      </c>
      <c r="AC34" s="30"/>
    </row>
    <row r="35" spans="1:29" ht="20.100000000000001" customHeight="1">
      <c r="A35" s="28" t="s">
        <v>34</v>
      </c>
      <c r="B35" s="29"/>
      <c r="C35" s="29"/>
      <c r="D35" s="30"/>
      <c r="E35" s="29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3">
        <f t="shared" si="0"/>
        <v>0</v>
      </c>
      <c r="AA35" s="32">
        <f>+Z35/Z74</f>
        <v>0</v>
      </c>
      <c r="AB35" s="32">
        <f t="shared" si="1"/>
        <v>0</v>
      </c>
      <c r="AC35" s="30"/>
    </row>
    <row r="36" spans="1:29" ht="20.100000000000001" customHeight="1">
      <c r="A36" s="28" t="s">
        <v>35</v>
      </c>
      <c r="B36" s="29">
        <v>38</v>
      </c>
      <c r="C36" s="29"/>
      <c r="D36" s="30">
        <v>27</v>
      </c>
      <c r="E36" s="29"/>
      <c r="F36" s="30">
        <v>118</v>
      </c>
      <c r="G36" s="30"/>
      <c r="H36" s="30">
        <v>129</v>
      </c>
      <c r="I36" s="30"/>
      <c r="J36" s="30">
        <v>128</v>
      </c>
      <c r="K36" s="30"/>
      <c r="L36" s="30">
        <v>37</v>
      </c>
      <c r="M36" s="30"/>
      <c r="N36" s="29">
        <v>137</v>
      </c>
      <c r="O36" s="29"/>
      <c r="P36" s="30">
        <v>236</v>
      </c>
      <c r="Q36" s="30"/>
      <c r="R36" s="30">
        <v>132</v>
      </c>
      <c r="S36" s="30"/>
      <c r="T36" s="30">
        <v>236</v>
      </c>
      <c r="U36" s="30"/>
      <c r="V36" s="30">
        <v>105</v>
      </c>
      <c r="W36" s="30"/>
      <c r="X36" s="30">
        <v>139</v>
      </c>
      <c r="Y36" s="30"/>
      <c r="Z36" s="33">
        <f t="shared" si="0"/>
        <v>1462</v>
      </c>
      <c r="AA36" s="32">
        <f>+Z36/Z74</f>
        <v>0.3510204081632653</v>
      </c>
      <c r="AB36" s="32">
        <f t="shared" si="1"/>
        <v>0.52875226039782997</v>
      </c>
      <c r="AC36" s="30"/>
    </row>
    <row r="37" spans="1:29" ht="20.100000000000001" customHeight="1">
      <c r="A37" s="35" t="s">
        <v>37</v>
      </c>
      <c r="B37" s="29"/>
      <c r="C37" s="29"/>
      <c r="D37" s="30"/>
      <c r="E37" s="29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30">
        <v>4</v>
      </c>
      <c r="Q37" s="30"/>
      <c r="R37" s="30"/>
      <c r="S37" s="30"/>
      <c r="T37" s="30"/>
      <c r="U37" s="30"/>
      <c r="V37" s="30"/>
      <c r="W37" s="30"/>
      <c r="X37" s="30"/>
      <c r="Y37" s="30"/>
      <c r="Z37" s="33">
        <f t="shared" si="0"/>
        <v>4</v>
      </c>
      <c r="AA37" s="32">
        <f>+Z37/Z74</f>
        <v>9.6038415366146463E-4</v>
      </c>
      <c r="AB37" s="32">
        <f t="shared" si="1"/>
        <v>1.4466546112115732E-3</v>
      </c>
      <c r="AC37" s="30"/>
    </row>
    <row r="38" spans="1:29" ht="20.100000000000001" customHeight="1">
      <c r="A38" s="28" t="s">
        <v>39</v>
      </c>
      <c r="B38" s="29"/>
      <c r="C38" s="29"/>
      <c r="D38" s="30"/>
      <c r="E38" s="29"/>
      <c r="F38" s="30">
        <v>1</v>
      </c>
      <c r="G38" s="30"/>
      <c r="H38" s="30">
        <v>3</v>
      </c>
      <c r="I38" s="30"/>
      <c r="J38" s="30">
        <v>2</v>
      </c>
      <c r="K38" s="30"/>
      <c r="L38" s="30"/>
      <c r="M38" s="30"/>
      <c r="N38" s="29">
        <v>7</v>
      </c>
      <c r="O38" s="29"/>
      <c r="P38" s="30"/>
      <c r="Q38" s="30"/>
      <c r="R38" s="30">
        <v>2</v>
      </c>
      <c r="S38" s="30"/>
      <c r="T38" s="30">
        <v>6</v>
      </c>
      <c r="U38" s="30"/>
      <c r="V38" s="30">
        <v>2</v>
      </c>
      <c r="W38" s="30"/>
      <c r="X38" s="30"/>
      <c r="Y38" s="30"/>
      <c r="Z38" s="33">
        <f t="shared" si="0"/>
        <v>23</v>
      </c>
      <c r="AA38" s="32">
        <f>+Z38/Z74</f>
        <v>5.5222088835534212E-3</v>
      </c>
      <c r="AB38" s="32">
        <f t="shared" si="1"/>
        <v>8.3182640144665466E-3</v>
      </c>
      <c r="AC38" s="30"/>
    </row>
    <row r="39" spans="1:29" ht="20.100000000000001" customHeight="1">
      <c r="A39" s="35" t="s">
        <v>40</v>
      </c>
      <c r="B39" s="29"/>
      <c r="C39" s="29"/>
      <c r="D39" s="30"/>
      <c r="E39" s="29"/>
      <c r="F39" s="30"/>
      <c r="G39" s="30"/>
      <c r="H39" s="30"/>
      <c r="I39" s="30"/>
      <c r="J39" s="30"/>
      <c r="K39" s="30"/>
      <c r="L39" s="30"/>
      <c r="M39" s="30"/>
      <c r="N39" s="29"/>
      <c r="O39" s="29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3">
        <f t="shared" si="0"/>
        <v>0</v>
      </c>
      <c r="AA39" s="32">
        <f>+Z39/Z74</f>
        <v>0</v>
      </c>
      <c r="AB39" s="32">
        <f t="shared" si="1"/>
        <v>0</v>
      </c>
      <c r="AC39" s="30"/>
    </row>
    <row r="40" spans="1:29" ht="20.100000000000001" customHeight="1">
      <c r="A40" s="28" t="s">
        <v>41</v>
      </c>
      <c r="B40" s="29"/>
      <c r="C40" s="29"/>
      <c r="D40" s="30"/>
      <c r="E40" s="29"/>
      <c r="F40" s="30"/>
      <c r="G40" s="30"/>
      <c r="H40" s="30"/>
      <c r="I40" s="30"/>
      <c r="J40" s="30">
        <v>4</v>
      </c>
      <c r="K40" s="30"/>
      <c r="L40" s="30"/>
      <c r="M40" s="30"/>
      <c r="N40" s="29"/>
      <c r="O40" s="29"/>
      <c r="P40" s="30"/>
      <c r="Q40" s="30"/>
      <c r="R40" s="30">
        <v>1</v>
      </c>
      <c r="S40" s="30"/>
      <c r="T40" s="30"/>
      <c r="U40" s="30"/>
      <c r="V40" s="30"/>
      <c r="W40" s="30"/>
      <c r="X40" s="30"/>
      <c r="Y40" s="30"/>
      <c r="Z40" s="33">
        <f t="shared" ref="Z40:Z73" si="2">SUBTOTAL(9,B40:X40)</f>
        <v>5</v>
      </c>
      <c r="AA40" s="32">
        <f>+Z40/Z74</f>
        <v>1.2004801920768306E-3</v>
      </c>
      <c r="AB40" s="32">
        <f t="shared" si="1"/>
        <v>1.8083182640144665E-3</v>
      </c>
      <c r="AC40" s="30"/>
    </row>
    <row r="41" spans="1:29" ht="20.100000000000001" customHeight="1">
      <c r="A41" s="35" t="s">
        <v>112</v>
      </c>
      <c r="B41" s="29"/>
      <c r="C41" s="29"/>
      <c r="D41" s="30"/>
      <c r="E41" s="29"/>
      <c r="F41" s="30"/>
      <c r="G41" s="30"/>
      <c r="H41" s="30"/>
      <c r="I41" s="30"/>
      <c r="J41" s="30"/>
      <c r="K41" s="30"/>
      <c r="L41" s="30"/>
      <c r="M41" s="30"/>
      <c r="N41" s="29"/>
      <c r="O41" s="29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3">
        <f t="shared" si="2"/>
        <v>0</v>
      </c>
      <c r="AA41" s="32">
        <f>+Z41/Z74</f>
        <v>0</v>
      </c>
      <c r="AB41" s="32">
        <f t="shared" si="1"/>
        <v>0</v>
      </c>
      <c r="AC41" s="30"/>
    </row>
    <row r="42" spans="1:29" ht="20.100000000000001" customHeight="1">
      <c r="A42" s="35" t="s">
        <v>44</v>
      </c>
      <c r="B42" s="29"/>
      <c r="C42" s="29"/>
      <c r="D42" s="30"/>
      <c r="E42" s="29"/>
      <c r="F42" s="30"/>
      <c r="G42" s="30"/>
      <c r="H42" s="30"/>
      <c r="I42" s="30"/>
      <c r="J42" s="30"/>
      <c r="K42" s="30"/>
      <c r="L42" s="30"/>
      <c r="M42" s="30"/>
      <c r="N42" s="29"/>
      <c r="O42" s="29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3">
        <f t="shared" si="2"/>
        <v>0</v>
      </c>
      <c r="AA42" s="32">
        <f>+Z42/Z74</f>
        <v>0</v>
      </c>
      <c r="AB42" s="32">
        <f t="shared" si="1"/>
        <v>0</v>
      </c>
      <c r="AC42" s="30"/>
    </row>
    <row r="43" spans="1:29" ht="20.100000000000001" customHeight="1">
      <c r="A43" s="35" t="s">
        <v>113</v>
      </c>
      <c r="B43" s="29"/>
      <c r="C43" s="29"/>
      <c r="D43" s="30"/>
      <c r="E43" s="29"/>
      <c r="F43" s="30"/>
      <c r="G43" s="30"/>
      <c r="H43" s="30"/>
      <c r="I43" s="30"/>
      <c r="J43" s="30">
        <v>2</v>
      </c>
      <c r="K43" s="30"/>
      <c r="L43" s="30"/>
      <c r="M43" s="30"/>
      <c r="N43" s="29"/>
      <c r="O43" s="29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3">
        <f t="shared" si="2"/>
        <v>2</v>
      </c>
      <c r="AA43" s="32">
        <f>+Z43/Z74</f>
        <v>4.8019207683073231E-4</v>
      </c>
      <c r="AB43" s="32">
        <f t="shared" si="1"/>
        <v>7.2332730560578662E-4</v>
      </c>
      <c r="AC43" s="30"/>
    </row>
    <row r="44" spans="1:29" ht="20.100000000000001" customHeight="1">
      <c r="A44" s="35" t="s">
        <v>45</v>
      </c>
      <c r="B44" s="29"/>
      <c r="C44" s="29"/>
      <c r="D44" s="30"/>
      <c r="E44" s="29"/>
      <c r="F44" s="30"/>
      <c r="G44" s="30"/>
      <c r="H44" s="30"/>
      <c r="I44" s="30"/>
      <c r="J44" s="30"/>
      <c r="K44" s="30"/>
      <c r="L44" s="30">
        <v>1</v>
      </c>
      <c r="M44" s="30"/>
      <c r="N44" s="29"/>
      <c r="O44" s="29"/>
      <c r="P44" s="30"/>
      <c r="Q44" s="30"/>
      <c r="R44" s="30">
        <v>2</v>
      </c>
      <c r="S44" s="30"/>
      <c r="T44" s="30"/>
      <c r="U44" s="30"/>
      <c r="V44" s="30"/>
      <c r="W44" s="30"/>
      <c r="X44" s="30"/>
      <c r="Y44" s="30"/>
      <c r="Z44" s="33">
        <f t="shared" si="2"/>
        <v>3</v>
      </c>
      <c r="AA44" s="32">
        <f>+Z44/Z74</f>
        <v>7.2028811524609839E-4</v>
      </c>
      <c r="AB44" s="32">
        <f t="shared" si="1"/>
        <v>1.08499095840868E-3</v>
      </c>
      <c r="AC44" s="30"/>
    </row>
    <row r="45" spans="1:29" ht="20.100000000000001" customHeight="1">
      <c r="A45" s="28" t="s">
        <v>46</v>
      </c>
      <c r="B45" s="29"/>
      <c r="C45" s="29"/>
      <c r="D45" s="30">
        <v>2</v>
      </c>
      <c r="E45" s="29"/>
      <c r="F45" s="30"/>
      <c r="G45" s="30"/>
      <c r="H45" s="30">
        <v>2</v>
      </c>
      <c r="I45" s="30"/>
      <c r="J45" s="30"/>
      <c r="K45" s="30"/>
      <c r="L45" s="30">
        <v>4</v>
      </c>
      <c r="M45" s="30"/>
      <c r="N45" s="29">
        <v>3</v>
      </c>
      <c r="O45" s="29"/>
      <c r="P45" s="30">
        <v>10</v>
      </c>
      <c r="Q45" s="30"/>
      <c r="R45" s="30">
        <v>8</v>
      </c>
      <c r="S45" s="30"/>
      <c r="T45" s="30">
        <v>12</v>
      </c>
      <c r="U45" s="30"/>
      <c r="V45" s="30">
        <v>6</v>
      </c>
      <c r="W45" s="30"/>
      <c r="X45" s="30">
        <v>3</v>
      </c>
      <c r="Y45" s="30"/>
      <c r="Z45" s="33">
        <f t="shared" si="2"/>
        <v>50</v>
      </c>
      <c r="AA45" s="32">
        <f>+Z45/Z74</f>
        <v>1.2004801920768308E-2</v>
      </c>
      <c r="AB45" s="32">
        <f t="shared" si="1"/>
        <v>1.8083182640144666E-2</v>
      </c>
      <c r="AC45" s="30"/>
    </row>
    <row r="46" spans="1:29" ht="20.100000000000001" customHeight="1">
      <c r="A46" s="35" t="s">
        <v>48</v>
      </c>
      <c r="B46" s="29"/>
      <c r="C46" s="29"/>
      <c r="D46" s="30"/>
      <c r="E46" s="29"/>
      <c r="F46" s="30"/>
      <c r="G46" s="30"/>
      <c r="H46" s="30"/>
      <c r="I46" s="30"/>
      <c r="J46" s="30">
        <v>1</v>
      </c>
      <c r="K46" s="30"/>
      <c r="L46" s="30"/>
      <c r="M46" s="30"/>
      <c r="N46" s="29"/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3">
        <f t="shared" si="2"/>
        <v>1</v>
      </c>
      <c r="AA46" s="32">
        <f>+Z46/Z74</f>
        <v>2.4009603841536616E-4</v>
      </c>
      <c r="AB46" s="32">
        <f t="shared" si="1"/>
        <v>3.6166365280289331E-4</v>
      </c>
      <c r="AC46" s="30"/>
    </row>
    <row r="47" spans="1:29" ht="20.100000000000001" customHeight="1">
      <c r="A47" s="35" t="s">
        <v>114</v>
      </c>
      <c r="B47" s="29"/>
      <c r="C47" s="29"/>
      <c r="D47" s="30"/>
      <c r="E47" s="29"/>
      <c r="F47" s="30"/>
      <c r="G47" s="30"/>
      <c r="H47" s="30"/>
      <c r="I47" s="30"/>
      <c r="J47" s="30"/>
      <c r="K47" s="30"/>
      <c r="L47" s="30"/>
      <c r="M47" s="30"/>
      <c r="N47" s="29"/>
      <c r="O47" s="29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3">
        <f t="shared" si="2"/>
        <v>0</v>
      </c>
      <c r="AA47" s="32">
        <f>+Z47/Z74</f>
        <v>0</v>
      </c>
      <c r="AB47" s="32">
        <f t="shared" si="1"/>
        <v>0</v>
      </c>
      <c r="AC47" s="30"/>
    </row>
    <row r="48" spans="1:29" ht="20.100000000000001" customHeight="1">
      <c r="A48" s="36" t="s">
        <v>115</v>
      </c>
      <c r="B48" s="29"/>
      <c r="C48" s="29"/>
      <c r="D48" s="30"/>
      <c r="E48" s="29"/>
      <c r="F48" s="30"/>
      <c r="G48" s="30"/>
      <c r="H48" s="30"/>
      <c r="I48" s="30"/>
      <c r="J48" s="30"/>
      <c r="K48" s="30"/>
      <c r="L48" s="30"/>
      <c r="M48" s="30"/>
      <c r="N48" s="29"/>
      <c r="O48" s="29"/>
      <c r="P48" s="30"/>
      <c r="Q48" s="30"/>
      <c r="R48" s="30"/>
      <c r="S48" s="30"/>
      <c r="T48" s="30"/>
      <c r="U48" s="30"/>
      <c r="V48" s="30">
        <v>2</v>
      </c>
      <c r="W48" s="30"/>
      <c r="X48" s="30"/>
      <c r="Y48" s="30"/>
      <c r="Z48" s="33">
        <f t="shared" si="2"/>
        <v>2</v>
      </c>
      <c r="AA48" s="32">
        <f>+Z48/Z74</f>
        <v>4.8019207683073231E-4</v>
      </c>
      <c r="AB48" s="32">
        <f t="shared" si="1"/>
        <v>7.2332730560578662E-4</v>
      </c>
      <c r="AC48" s="30"/>
    </row>
    <row r="49" spans="1:34" ht="20.100000000000001" customHeight="1">
      <c r="A49" s="38" t="s">
        <v>53</v>
      </c>
      <c r="B49" s="29"/>
      <c r="C49" s="29"/>
      <c r="D49" s="30"/>
      <c r="E49" s="29"/>
      <c r="F49" s="30"/>
      <c r="G49" s="30"/>
      <c r="H49" s="30"/>
      <c r="I49" s="30"/>
      <c r="J49" s="30"/>
      <c r="K49" s="30"/>
      <c r="L49" s="30"/>
      <c r="M49" s="30"/>
      <c r="N49" s="29"/>
      <c r="O49" s="29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3">
        <f t="shared" si="2"/>
        <v>0</v>
      </c>
      <c r="AA49" s="32">
        <f>+Z49/Z74</f>
        <v>0</v>
      </c>
      <c r="AB49" s="32">
        <f t="shared" si="1"/>
        <v>0</v>
      </c>
      <c r="AC49" s="30"/>
    </row>
    <row r="50" spans="1:34" ht="20.100000000000001" customHeight="1">
      <c r="A50" s="35" t="s">
        <v>58</v>
      </c>
      <c r="B50" s="29"/>
      <c r="C50" s="29"/>
      <c r="D50" s="30"/>
      <c r="E50" s="29"/>
      <c r="F50" s="30"/>
      <c r="G50" s="30"/>
      <c r="H50" s="30"/>
      <c r="I50" s="30"/>
      <c r="J50" s="30"/>
      <c r="K50" s="30"/>
      <c r="L50" s="30"/>
      <c r="M50" s="30"/>
      <c r="N50" s="29"/>
      <c r="O50" s="29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3">
        <f t="shared" si="2"/>
        <v>0</v>
      </c>
      <c r="AA50" s="32">
        <f>+Z50/Z74</f>
        <v>0</v>
      </c>
      <c r="AB50" s="32">
        <f t="shared" si="1"/>
        <v>0</v>
      </c>
      <c r="AC50" s="30"/>
    </row>
    <row r="51" spans="1:34" ht="20.100000000000001" customHeight="1">
      <c r="A51" s="39" t="s">
        <v>59</v>
      </c>
      <c r="B51" s="29"/>
      <c r="C51" s="29"/>
      <c r="D51" s="30"/>
      <c r="E51" s="29"/>
      <c r="F51" s="30"/>
      <c r="G51" s="30"/>
      <c r="H51" s="30"/>
      <c r="I51" s="30"/>
      <c r="J51" s="30"/>
      <c r="K51" s="30"/>
      <c r="L51" s="30"/>
      <c r="M51" s="30"/>
      <c r="N51" s="29"/>
      <c r="O51" s="2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3">
        <f t="shared" si="2"/>
        <v>0</v>
      </c>
      <c r="AA51" s="32">
        <f>+Z51/Z74</f>
        <v>0</v>
      </c>
      <c r="AB51" s="32">
        <f t="shared" si="1"/>
        <v>0</v>
      </c>
      <c r="AC51" s="30"/>
    </row>
    <row r="52" spans="1:34" ht="20.100000000000001" customHeight="1">
      <c r="A52" s="35" t="s">
        <v>60</v>
      </c>
      <c r="B52" s="29"/>
      <c r="C52" s="29"/>
      <c r="D52" s="30"/>
      <c r="E52" s="29"/>
      <c r="F52" s="30"/>
      <c r="G52" s="30"/>
      <c r="H52" s="30"/>
      <c r="I52" s="30"/>
      <c r="J52" s="30"/>
      <c r="K52" s="30"/>
      <c r="L52" s="30"/>
      <c r="M52" s="30"/>
      <c r="N52" s="29"/>
      <c r="O52" s="2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3">
        <f t="shared" si="2"/>
        <v>0</v>
      </c>
      <c r="AA52" s="32">
        <f>+Z52/Z74</f>
        <v>0</v>
      </c>
      <c r="AB52" s="32">
        <f t="shared" si="1"/>
        <v>0</v>
      </c>
      <c r="AC52" s="30"/>
    </row>
    <row r="53" spans="1:34" ht="20.100000000000001" customHeight="1">
      <c r="A53" s="35" t="s">
        <v>61</v>
      </c>
      <c r="B53" s="29"/>
      <c r="C53" s="29"/>
      <c r="D53" s="30"/>
      <c r="E53" s="29"/>
      <c r="F53" s="30"/>
      <c r="G53" s="30"/>
      <c r="H53" s="30"/>
      <c r="I53" s="30"/>
      <c r="J53" s="30"/>
      <c r="K53" s="30"/>
      <c r="L53" s="30"/>
      <c r="M53" s="30"/>
      <c r="N53" s="29"/>
      <c r="O53" s="29"/>
      <c r="P53" s="30"/>
      <c r="Q53" s="30"/>
      <c r="R53" s="30"/>
      <c r="S53" s="30"/>
      <c r="T53" s="30">
        <v>2</v>
      </c>
      <c r="U53" s="30"/>
      <c r="V53" s="30">
        <v>2</v>
      </c>
      <c r="W53" s="30"/>
      <c r="X53" s="30"/>
      <c r="Y53" s="30"/>
      <c r="Z53" s="33">
        <f t="shared" si="2"/>
        <v>4</v>
      </c>
      <c r="AA53" s="32">
        <f>+Z53/Z74</f>
        <v>9.6038415366146463E-4</v>
      </c>
      <c r="AB53" s="32">
        <f t="shared" si="1"/>
        <v>1.4466546112115732E-3</v>
      </c>
      <c r="AC53" s="30"/>
      <c r="AH53" s="20">
        <f>SUM(AH8:AH52)</f>
        <v>0</v>
      </c>
    </row>
    <row r="54" spans="1:34" ht="20.100000000000001" customHeight="1">
      <c r="A54" s="35" t="s">
        <v>116</v>
      </c>
      <c r="B54" s="29"/>
      <c r="C54" s="29"/>
      <c r="D54" s="30"/>
      <c r="E54" s="29"/>
      <c r="F54" s="30"/>
      <c r="G54" s="30"/>
      <c r="H54" s="30"/>
      <c r="I54" s="30"/>
      <c r="J54" s="30"/>
      <c r="K54" s="30"/>
      <c r="L54" s="30">
        <v>2</v>
      </c>
      <c r="M54" s="30"/>
      <c r="N54" s="29"/>
      <c r="O54" s="29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3">
        <f t="shared" si="2"/>
        <v>2</v>
      </c>
      <c r="AA54" s="32">
        <f>+Z54/Z74</f>
        <v>4.8019207683073231E-4</v>
      </c>
      <c r="AB54" s="32">
        <f t="shared" si="1"/>
        <v>7.2332730560578662E-4</v>
      </c>
      <c r="AC54" s="30"/>
    </row>
    <row r="55" spans="1:34" s="40" customFormat="1" ht="20.100000000000001" customHeight="1">
      <c r="A55" s="35" t="s">
        <v>62</v>
      </c>
      <c r="B55" s="29"/>
      <c r="C55" s="29"/>
      <c r="D55" s="30"/>
      <c r="E55" s="29"/>
      <c r="F55" s="30"/>
      <c r="G55" s="30"/>
      <c r="H55" s="30"/>
      <c r="I55" s="30"/>
      <c r="J55" s="30"/>
      <c r="K55" s="30"/>
      <c r="L55" s="30"/>
      <c r="M55" s="30"/>
      <c r="N55" s="29"/>
      <c r="O55" s="29"/>
      <c r="P55" s="30"/>
      <c r="Q55" s="30"/>
      <c r="R55" s="30"/>
      <c r="S55" s="30"/>
      <c r="T55" s="30">
        <v>1</v>
      </c>
      <c r="U55" s="30"/>
      <c r="V55" s="30"/>
      <c r="W55" s="30"/>
      <c r="X55" s="30">
        <v>4</v>
      </c>
      <c r="Y55" s="30"/>
      <c r="Z55" s="33">
        <f t="shared" si="2"/>
        <v>5</v>
      </c>
      <c r="AA55" s="32">
        <f>+Z55/Z74</f>
        <v>1.2004801920768306E-3</v>
      </c>
      <c r="AB55" s="32">
        <f t="shared" si="1"/>
        <v>1.8083182640144665E-3</v>
      </c>
      <c r="AC55" s="33"/>
    </row>
    <row r="56" spans="1:34" ht="20.100000000000001" customHeight="1">
      <c r="A56" s="39" t="s">
        <v>117</v>
      </c>
      <c r="B56" s="29"/>
      <c r="C56" s="29"/>
      <c r="D56" s="30"/>
      <c r="E56" s="29"/>
      <c r="F56" s="30"/>
      <c r="G56" s="30"/>
      <c r="H56" s="30"/>
      <c r="I56" s="30"/>
      <c r="J56" s="30"/>
      <c r="K56" s="30"/>
      <c r="L56" s="30"/>
      <c r="M56" s="30"/>
      <c r="N56" s="29"/>
      <c r="O56" s="29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3">
        <f t="shared" si="2"/>
        <v>0</v>
      </c>
      <c r="AA56" s="32">
        <f>+Z56/Z74</f>
        <v>0</v>
      </c>
      <c r="AB56" s="32">
        <f t="shared" si="1"/>
        <v>0</v>
      </c>
      <c r="AC56" s="30"/>
    </row>
    <row r="57" spans="1:34" ht="20.100000000000001" customHeight="1">
      <c r="A57" s="28" t="s">
        <v>63</v>
      </c>
      <c r="B57" s="29"/>
      <c r="C57" s="29"/>
      <c r="D57" s="30"/>
      <c r="E57" s="29"/>
      <c r="F57" s="30"/>
      <c r="G57" s="30"/>
      <c r="H57" s="30">
        <v>5</v>
      </c>
      <c r="I57" s="30"/>
      <c r="J57" s="30"/>
      <c r="K57" s="30"/>
      <c r="L57" s="30"/>
      <c r="M57" s="30"/>
      <c r="N57" s="29"/>
      <c r="O57" s="29"/>
      <c r="P57" s="30"/>
      <c r="Q57" s="30"/>
      <c r="R57" s="30"/>
      <c r="S57" s="30"/>
      <c r="T57" s="30"/>
      <c r="U57" s="30"/>
      <c r="V57" s="30">
        <v>2</v>
      </c>
      <c r="W57" s="30"/>
      <c r="X57" s="30"/>
      <c r="Y57" s="30"/>
      <c r="Z57" s="33">
        <f t="shared" si="2"/>
        <v>7</v>
      </c>
      <c r="AA57" s="32">
        <f>+Z57/Z74</f>
        <v>1.6806722689075631E-3</v>
      </c>
      <c r="AB57" s="32">
        <f t="shared" si="1"/>
        <v>2.5316455696202532E-3</v>
      </c>
      <c r="AC57" s="30"/>
    </row>
    <row r="58" spans="1:34" ht="20.100000000000001" customHeight="1">
      <c r="A58" s="35" t="s">
        <v>118</v>
      </c>
      <c r="B58" s="29">
        <v>4</v>
      </c>
      <c r="C58" s="29"/>
      <c r="D58" s="30"/>
      <c r="E58" s="29"/>
      <c r="F58" s="30"/>
      <c r="G58" s="30"/>
      <c r="H58" s="30"/>
      <c r="I58" s="30"/>
      <c r="J58" s="30"/>
      <c r="K58" s="30"/>
      <c r="L58" s="41"/>
      <c r="M58" s="41"/>
      <c r="N58" s="29">
        <v>4</v>
      </c>
      <c r="O58" s="29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3">
        <f t="shared" si="2"/>
        <v>8</v>
      </c>
      <c r="AA58" s="32">
        <f>+Z58/Z74</f>
        <v>1.9207683073229293E-3</v>
      </c>
      <c r="AB58" s="32">
        <f t="shared" si="1"/>
        <v>2.8933092224231465E-3</v>
      </c>
      <c r="AC58" s="30"/>
    </row>
    <row r="59" spans="1:34" ht="20.100000000000001" customHeight="1">
      <c r="A59" s="35" t="s">
        <v>68</v>
      </c>
      <c r="B59" s="29"/>
      <c r="C59" s="29"/>
      <c r="D59" s="30">
        <v>2</v>
      </c>
      <c r="E59" s="29"/>
      <c r="F59" s="30"/>
      <c r="G59" s="30"/>
      <c r="H59" s="30"/>
      <c r="I59" s="30"/>
      <c r="J59" s="30"/>
      <c r="K59" s="30"/>
      <c r="L59" s="30"/>
      <c r="M59" s="30"/>
      <c r="N59" s="29"/>
      <c r="O59" s="29"/>
      <c r="P59" s="30"/>
      <c r="Q59" s="30"/>
      <c r="R59" s="30"/>
      <c r="S59" s="30"/>
      <c r="T59" s="30">
        <v>1</v>
      </c>
      <c r="U59" s="30"/>
      <c r="V59" s="30"/>
      <c r="W59" s="30"/>
      <c r="X59" s="30"/>
      <c r="Y59" s="30"/>
      <c r="Z59" s="33">
        <f t="shared" si="2"/>
        <v>3</v>
      </c>
      <c r="AA59" s="32">
        <f>+Z59/Z74</f>
        <v>7.2028811524609839E-4</v>
      </c>
      <c r="AB59" s="32">
        <f t="shared" si="1"/>
        <v>1.08499095840868E-3</v>
      </c>
      <c r="AC59" s="30"/>
    </row>
    <row r="60" spans="1:34" ht="20.100000000000001" customHeight="1">
      <c r="A60" s="35" t="s">
        <v>69</v>
      </c>
      <c r="B60" s="29"/>
      <c r="C60" s="29"/>
      <c r="D60" s="30"/>
      <c r="E60" s="29"/>
      <c r="F60" s="30"/>
      <c r="G60" s="30"/>
      <c r="H60" s="30"/>
      <c r="I60" s="30"/>
      <c r="J60" s="30"/>
      <c r="K60" s="30"/>
      <c r="L60" s="30"/>
      <c r="M60" s="30"/>
      <c r="N60" s="29"/>
      <c r="O60" s="29"/>
      <c r="P60" s="30"/>
      <c r="Q60" s="30"/>
      <c r="R60" s="30">
        <v>9</v>
      </c>
      <c r="S60" s="30"/>
      <c r="T60" s="30"/>
      <c r="U60" s="30"/>
      <c r="V60" s="30"/>
      <c r="W60" s="30"/>
      <c r="X60" s="30"/>
      <c r="Y60" s="30"/>
      <c r="Z60" s="33">
        <f t="shared" si="2"/>
        <v>9</v>
      </c>
      <c r="AA60" s="32">
        <f>+Z60/Z74</f>
        <v>2.1608643457382954E-3</v>
      </c>
      <c r="AB60" s="32">
        <f t="shared" si="1"/>
        <v>3.2549728752260397E-3</v>
      </c>
      <c r="AC60" s="30"/>
    </row>
    <row r="61" spans="1:34" ht="20.100000000000001" customHeight="1">
      <c r="A61" s="35" t="s">
        <v>119</v>
      </c>
      <c r="B61" s="29"/>
      <c r="C61" s="29"/>
      <c r="D61" s="30"/>
      <c r="E61" s="29"/>
      <c r="F61" s="30"/>
      <c r="G61" s="30"/>
      <c r="H61" s="30"/>
      <c r="I61" s="30"/>
      <c r="J61" s="30"/>
      <c r="K61" s="30"/>
      <c r="L61" s="30"/>
      <c r="M61" s="30"/>
      <c r="N61" s="29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3">
        <f t="shared" si="2"/>
        <v>0</v>
      </c>
      <c r="AA61" s="32">
        <f>+Z61/Z74</f>
        <v>0</v>
      </c>
      <c r="AB61" s="32">
        <f t="shared" si="1"/>
        <v>0</v>
      </c>
      <c r="AC61" s="30"/>
    </row>
    <row r="62" spans="1:34" ht="20.100000000000001" customHeight="1">
      <c r="A62" s="35" t="s">
        <v>71</v>
      </c>
      <c r="B62" s="29">
        <v>1</v>
      </c>
      <c r="C62" s="29"/>
      <c r="D62" s="30"/>
      <c r="E62" s="29"/>
      <c r="F62" s="30"/>
      <c r="G62" s="30"/>
      <c r="H62" s="30"/>
      <c r="I62" s="30"/>
      <c r="J62" s="30"/>
      <c r="K62" s="30"/>
      <c r="L62" s="30"/>
      <c r="M62" s="30"/>
      <c r="N62" s="29">
        <v>4</v>
      </c>
      <c r="O62" s="29"/>
      <c r="P62" s="30"/>
      <c r="Q62" s="30"/>
      <c r="R62" s="30">
        <v>7</v>
      </c>
      <c r="S62" s="30"/>
      <c r="T62" s="30"/>
      <c r="U62" s="30"/>
      <c r="V62" s="30"/>
      <c r="W62" s="30"/>
      <c r="X62" s="30">
        <v>2</v>
      </c>
      <c r="Y62" s="30"/>
      <c r="Z62" s="33">
        <f t="shared" si="2"/>
        <v>14</v>
      </c>
      <c r="AA62" s="32">
        <f>+Z62/Z74</f>
        <v>3.3613445378151263E-3</v>
      </c>
      <c r="AB62" s="32">
        <f t="shared" si="1"/>
        <v>5.0632911392405064E-3</v>
      </c>
      <c r="AC62" s="30"/>
    </row>
    <row r="63" spans="1:34" ht="20.100000000000001" customHeight="1">
      <c r="A63" s="35" t="s">
        <v>120</v>
      </c>
      <c r="B63" s="42"/>
      <c r="C63" s="42"/>
      <c r="D63" s="43"/>
      <c r="E63" s="42"/>
      <c r="F63" s="43"/>
      <c r="G63" s="43"/>
      <c r="H63" s="43"/>
      <c r="I63" s="43"/>
      <c r="J63" s="43"/>
      <c r="K63" s="43"/>
      <c r="L63" s="43"/>
      <c r="M63" s="43"/>
      <c r="N63" s="42"/>
      <c r="O63" s="42"/>
      <c r="P63" s="43">
        <v>4</v>
      </c>
      <c r="Q63" s="43"/>
      <c r="R63" s="43"/>
      <c r="S63" s="43"/>
      <c r="T63" s="43"/>
      <c r="U63" s="43"/>
      <c r="V63" s="43"/>
      <c r="W63" s="43"/>
      <c r="X63" s="43"/>
      <c r="Y63" s="43"/>
      <c r="Z63" s="33">
        <f t="shared" si="2"/>
        <v>4</v>
      </c>
      <c r="AA63" s="32">
        <f>+Z63/Z74</f>
        <v>9.6038415366146463E-4</v>
      </c>
      <c r="AB63" s="32">
        <f t="shared" si="1"/>
        <v>1.4466546112115732E-3</v>
      </c>
      <c r="AC63" s="30"/>
    </row>
    <row r="64" spans="1:34" ht="20.100000000000001" customHeight="1">
      <c r="A64" s="44" t="s">
        <v>75</v>
      </c>
      <c r="B64" s="29"/>
      <c r="C64" s="29"/>
      <c r="D64" s="30"/>
      <c r="E64" s="29"/>
      <c r="F64" s="30"/>
      <c r="G64" s="30"/>
      <c r="H64" s="30"/>
      <c r="I64" s="30"/>
      <c r="J64" s="30"/>
      <c r="K64" s="30"/>
      <c r="L64" s="30"/>
      <c r="M64" s="30"/>
      <c r="N64" s="29"/>
      <c r="O64" s="29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3">
        <f t="shared" si="2"/>
        <v>0</v>
      </c>
      <c r="AA64" s="32">
        <f>+Z64/Z74</f>
        <v>0</v>
      </c>
      <c r="AB64" s="32">
        <f t="shared" si="1"/>
        <v>0</v>
      </c>
      <c r="AC64" s="30"/>
    </row>
    <row r="65" spans="1:29" ht="20.100000000000001" customHeight="1">
      <c r="A65" s="45" t="s">
        <v>121</v>
      </c>
      <c r="B65" s="29"/>
      <c r="C65" s="29"/>
      <c r="D65" s="30"/>
      <c r="E65" s="29"/>
      <c r="F65" s="30">
        <v>2</v>
      </c>
      <c r="G65" s="30"/>
      <c r="H65" s="30"/>
      <c r="I65" s="30"/>
      <c r="J65" s="30"/>
      <c r="K65" s="30"/>
      <c r="L65" s="30"/>
      <c r="M65" s="30"/>
      <c r="N65" s="29"/>
      <c r="O65" s="29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3">
        <f t="shared" si="2"/>
        <v>2</v>
      </c>
      <c r="AA65" s="32">
        <f>+Z65/Z74</f>
        <v>4.8019207683073231E-4</v>
      </c>
      <c r="AB65" s="32">
        <f t="shared" si="1"/>
        <v>7.2332730560578662E-4</v>
      </c>
      <c r="AC65" s="30"/>
    </row>
    <row r="66" spans="1:29" ht="20.100000000000001" customHeight="1">
      <c r="A66" s="45" t="s">
        <v>122</v>
      </c>
      <c r="B66" s="29"/>
      <c r="C66" s="29"/>
      <c r="D66" s="30"/>
      <c r="E66" s="29"/>
      <c r="F66" s="30"/>
      <c r="G66" s="30"/>
      <c r="H66" s="30"/>
      <c r="I66" s="30"/>
      <c r="J66" s="30"/>
      <c r="K66" s="30"/>
      <c r="L66" s="30"/>
      <c r="M66" s="30"/>
      <c r="N66" s="29"/>
      <c r="O66" s="29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3">
        <f t="shared" si="2"/>
        <v>0</v>
      </c>
      <c r="AA66" s="32">
        <f>+Z66/Z74</f>
        <v>0</v>
      </c>
      <c r="AB66" s="32">
        <f t="shared" si="1"/>
        <v>0</v>
      </c>
      <c r="AC66" s="30"/>
    </row>
    <row r="67" spans="1:29" ht="20.100000000000001" customHeight="1">
      <c r="A67" s="46" t="s">
        <v>78</v>
      </c>
      <c r="B67" s="29"/>
      <c r="C67" s="29"/>
      <c r="D67" s="30"/>
      <c r="E67" s="29"/>
      <c r="F67" s="30"/>
      <c r="G67" s="30"/>
      <c r="H67" s="30"/>
      <c r="I67" s="30"/>
      <c r="J67" s="30"/>
      <c r="K67" s="30"/>
      <c r="L67" s="30"/>
      <c r="M67" s="30"/>
      <c r="N67" s="29"/>
      <c r="O67" s="29"/>
      <c r="P67" s="30">
        <v>7</v>
      </c>
      <c r="Q67" s="30"/>
      <c r="R67" s="30"/>
      <c r="S67" s="30"/>
      <c r="T67" s="30"/>
      <c r="U67" s="30"/>
      <c r="V67" s="30"/>
      <c r="W67" s="30"/>
      <c r="X67" s="30"/>
      <c r="Y67" s="30"/>
      <c r="Z67" s="33">
        <f t="shared" si="2"/>
        <v>7</v>
      </c>
      <c r="AA67" s="32">
        <f>+Z67/Z74</f>
        <v>1.6806722689075631E-3</v>
      </c>
      <c r="AB67" s="32">
        <f t="shared" si="1"/>
        <v>2.5316455696202532E-3</v>
      </c>
      <c r="AC67" s="30"/>
    </row>
    <row r="68" spans="1:29" ht="20.100000000000001" customHeight="1">
      <c r="A68" s="45" t="s">
        <v>79</v>
      </c>
      <c r="B68" s="29"/>
      <c r="C68" s="29"/>
      <c r="D68" s="30"/>
      <c r="E68" s="29"/>
      <c r="F68" s="30"/>
      <c r="G68" s="30"/>
      <c r="H68" s="30"/>
      <c r="I68" s="30"/>
      <c r="J68" s="30"/>
      <c r="K68" s="30"/>
      <c r="L68" s="30"/>
      <c r="M68" s="30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3">
        <f t="shared" si="2"/>
        <v>0</v>
      </c>
      <c r="AA68" s="32">
        <f>+Z68/Z74</f>
        <v>0</v>
      </c>
      <c r="AB68" s="32">
        <f t="shared" si="1"/>
        <v>0</v>
      </c>
      <c r="AC68" s="30"/>
    </row>
    <row r="69" spans="1:29" ht="20.100000000000001" customHeight="1">
      <c r="A69" s="45" t="s">
        <v>123</v>
      </c>
      <c r="B69" s="29"/>
      <c r="C69" s="29"/>
      <c r="D69" s="30"/>
      <c r="E69" s="29"/>
      <c r="F69" s="30"/>
      <c r="G69" s="30"/>
      <c r="H69" s="30"/>
      <c r="I69" s="30"/>
      <c r="J69" s="30"/>
      <c r="K69" s="30"/>
      <c r="L69" s="30"/>
      <c r="M69" s="30"/>
      <c r="N69" s="29"/>
      <c r="O69" s="29"/>
      <c r="P69" s="30"/>
      <c r="Q69" s="30"/>
      <c r="R69" s="30">
        <v>2</v>
      </c>
      <c r="S69" s="30"/>
      <c r="T69" s="30"/>
      <c r="U69" s="30"/>
      <c r="V69" s="30"/>
      <c r="W69" s="30"/>
      <c r="X69" s="30"/>
      <c r="Y69" s="30"/>
      <c r="Z69" s="33">
        <f t="shared" si="2"/>
        <v>2</v>
      </c>
      <c r="AA69" s="32">
        <f>+Z69/Z74</f>
        <v>4.8019207683073231E-4</v>
      </c>
      <c r="AB69" s="32">
        <f t="shared" si="1"/>
        <v>7.2332730560578662E-4</v>
      </c>
      <c r="AC69" s="30"/>
    </row>
    <row r="70" spans="1:29" ht="20.100000000000001" customHeight="1">
      <c r="A70" s="46" t="s">
        <v>124</v>
      </c>
      <c r="B70" s="29"/>
      <c r="C70" s="29"/>
      <c r="D70" s="30"/>
      <c r="E70" s="29"/>
      <c r="F70" s="30">
        <v>2</v>
      </c>
      <c r="G70" s="30"/>
      <c r="H70" s="30">
        <v>26</v>
      </c>
      <c r="I70" s="30"/>
      <c r="J70" s="30">
        <v>9</v>
      </c>
      <c r="K70" s="30"/>
      <c r="L70" s="30">
        <v>13</v>
      </c>
      <c r="M70" s="30"/>
      <c r="N70" s="29">
        <v>43</v>
      </c>
      <c r="O70" s="29"/>
      <c r="P70" s="30"/>
      <c r="Q70" s="30"/>
      <c r="R70" s="30"/>
      <c r="S70" s="30"/>
      <c r="T70" s="30">
        <v>9</v>
      </c>
      <c r="U70" s="30"/>
      <c r="V70" s="30">
        <v>6</v>
      </c>
      <c r="W70" s="30"/>
      <c r="X70" s="30">
        <v>3</v>
      </c>
      <c r="Y70" s="30"/>
      <c r="Z70" s="33">
        <f t="shared" si="2"/>
        <v>111</v>
      </c>
      <c r="AA70" s="32">
        <f>+Z70/Z74</f>
        <v>2.6650660264105643E-2</v>
      </c>
      <c r="AB70" s="32">
        <f t="shared" si="1"/>
        <v>4.0144665461121158E-2</v>
      </c>
      <c r="AC70" s="30"/>
    </row>
    <row r="71" spans="1:29" ht="20.100000000000001" customHeight="1">
      <c r="A71" s="45" t="s">
        <v>125</v>
      </c>
      <c r="B71" s="29"/>
      <c r="C71" s="29"/>
      <c r="D71" s="30"/>
      <c r="E71" s="29"/>
      <c r="F71" s="30"/>
      <c r="G71" s="30"/>
      <c r="H71" s="30"/>
      <c r="I71" s="30"/>
      <c r="J71" s="30"/>
      <c r="K71" s="30"/>
      <c r="L71" s="30"/>
      <c r="M71" s="30"/>
      <c r="N71" s="29">
        <v>7</v>
      </c>
      <c r="O71" s="29"/>
      <c r="P71" s="30"/>
      <c r="Q71" s="30"/>
      <c r="R71" s="30"/>
      <c r="S71" s="30"/>
      <c r="T71" s="30">
        <v>2</v>
      </c>
      <c r="U71" s="30"/>
      <c r="V71" s="30">
        <v>22</v>
      </c>
      <c r="W71" s="30"/>
      <c r="X71" s="30"/>
      <c r="Y71" s="30"/>
      <c r="Z71" s="33">
        <f t="shared" si="2"/>
        <v>31</v>
      </c>
      <c r="AA71" s="32">
        <f>+Z71/Z74</f>
        <v>7.4429771908763502E-3</v>
      </c>
      <c r="AB71" s="32">
        <f t="shared" si="1"/>
        <v>1.1211573236889693E-2</v>
      </c>
      <c r="AC71" s="30"/>
    </row>
    <row r="72" spans="1:29" ht="20.100000000000001" customHeight="1">
      <c r="A72" s="45" t="s">
        <v>126</v>
      </c>
      <c r="B72" s="29"/>
      <c r="C72" s="29"/>
      <c r="D72" s="30"/>
      <c r="E72" s="29"/>
      <c r="F72" s="30"/>
      <c r="G72" s="30"/>
      <c r="H72" s="30"/>
      <c r="I72" s="30"/>
      <c r="J72" s="30"/>
      <c r="K72" s="30"/>
      <c r="L72" s="30"/>
      <c r="M72" s="30"/>
      <c r="N72" s="29"/>
      <c r="O72" s="29"/>
      <c r="P72" s="30"/>
      <c r="Q72" s="30"/>
      <c r="R72" s="30"/>
      <c r="S72" s="30"/>
      <c r="T72" s="30"/>
      <c r="U72" s="30"/>
      <c r="V72" s="30">
        <v>3</v>
      </c>
      <c r="W72" s="30"/>
      <c r="X72" s="30">
        <v>2</v>
      </c>
      <c r="Y72" s="30"/>
      <c r="Z72" s="33">
        <f t="shared" si="2"/>
        <v>5</v>
      </c>
      <c r="AA72" s="32">
        <f>+Z72/Z74</f>
        <v>1.2004801920768306E-3</v>
      </c>
      <c r="AB72" s="32">
        <f t="shared" si="1"/>
        <v>1.8083182640144665E-3</v>
      </c>
      <c r="AC72" s="30"/>
    </row>
    <row r="73" spans="1:29" ht="20.100000000000001" customHeight="1">
      <c r="A73" s="45" t="s">
        <v>84</v>
      </c>
      <c r="B73" s="29"/>
      <c r="C73" s="29"/>
      <c r="D73" s="30"/>
      <c r="E73" s="29"/>
      <c r="F73" s="30"/>
      <c r="G73" s="30"/>
      <c r="H73" s="30"/>
      <c r="I73" s="30"/>
      <c r="J73" s="30"/>
      <c r="K73" s="30"/>
      <c r="L73" s="30"/>
      <c r="M73" s="30"/>
      <c r="N73" s="29"/>
      <c r="O73" s="29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3">
        <f t="shared" si="2"/>
        <v>0</v>
      </c>
      <c r="AA73" s="32">
        <f>+Z73/Z74</f>
        <v>0</v>
      </c>
      <c r="AB73" s="32">
        <f t="shared" si="1"/>
        <v>0</v>
      </c>
      <c r="AC73" s="30"/>
    </row>
    <row r="74" spans="1:29" ht="20.100000000000001" customHeight="1">
      <c r="A74" s="240" t="s">
        <v>127</v>
      </c>
      <c r="B74" s="47">
        <v>140</v>
      </c>
      <c r="C74" s="47">
        <v>0</v>
      </c>
      <c r="D74" s="47">
        <v>72</v>
      </c>
      <c r="E74" s="47">
        <v>0</v>
      </c>
      <c r="F74" s="47">
        <v>191</v>
      </c>
      <c r="G74" s="47">
        <v>0</v>
      </c>
      <c r="H74" s="47">
        <v>481</v>
      </c>
      <c r="I74" s="47">
        <v>0</v>
      </c>
      <c r="J74" s="47">
        <v>261</v>
      </c>
      <c r="K74" s="47">
        <v>0</v>
      </c>
      <c r="L74" s="47">
        <v>167</v>
      </c>
      <c r="M74" s="47">
        <v>0</v>
      </c>
      <c r="N74" s="47">
        <v>400</v>
      </c>
      <c r="O74" s="47">
        <v>0</v>
      </c>
      <c r="P74" s="47">
        <v>738</v>
      </c>
      <c r="Q74" s="47">
        <v>0</v>
      </c>
      <c r="R74" s="47">
        <v>366</v>
      </c>
      <c r="S74" s="47">
        <v>0</v>
      </c>
      <c r="T74" s="47">
        <v>502</v>
      </c>
      <c r="U74" s="47">
        <v>0</v>
      </c>
      <c r="V74" s="47">
        <v>483</v>
      </c>
      <c r="W74" s="47">
        <v>0</v>
      </c>
      <c r="X74" s="47">
        <v>364</v>
      </c>
      <c r="Y74" s="47">
        <v>0</v>
      </c>
      <c r="Z74" s="48">
        <f>SUM(Z8:Z73)</f>
        <v>4165</v>
      </c>
      <c r="AA74" s="49">
        <f>SUM(AA8:AA73)</f>
        <v>0.99999999999999989</v>
      </c>
      <c r="AB74" s="50">
        <f>SUM(AB8:AB73)</f>
        <v>0.99746835443037973</v>
      </c>
      <c r="AC74" s="51"/>
    </row>
    <row r="75" spans="1:29">
      <c r="A75" s="240" t="s">
        <v>357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 s="53"/>
      <c r="AB75" s="54"/>
      <c r="AC75" s="53"/>
    </row>
    <row r="76" spans="1:29">
      <c r="A76" s="248" t="s">
        <v>372</v>
      </c>
      <c r="B76" s="47">
        <v>140</v>
      </c>
      <c r="C76" s="47">
        <v>0</v>
      </c>
      <c r="D76" s="47">
        <v>72</v>
      </c>
      <c r="E76" s="47">
        <v>0</v>
      </c>
      <c r="F76" s="47">
        <v>191</v>
      </c>
      <c r="G76" s="47">
        <v>0</v>
      </c>
      <c r="H76" s="47">
        <v>481</v>
      </c>
      <c r="I76" s="47">
        <v>0</v>
      </c>
      <c r="J76" s="47">
        <v>261</v>
      </c>
      <c r="K76" s="47">
        <v>0</v>
      </c>
      <c r="L76" s="47">
        <v>167</v>
      </c>
      <c r="M76" s="47">
        <v>0</v>
      </c>
      <c r="N76" s="47">
        <v>400</v>
      </c>
      <c r="O76" s="47">
        <v>0</v>
      </c>
      <c r="P76" s="47">
        <v>738</v>
      </c>
      <c r="Q76" s="47">
        <v>0</v>
      </c>
      <c r="R76" s="47">
        <v>366</v>
      </c>
      <c r="S76" s="47">
        <v>0</v>
      </c>
      <c r="T76" s="47">
        <v>502</v>
      </c>
      <c r="U76" s="47">
        <v>0</v>
      </c>
      <c r="V76" s="47">
        <v>483</v>
      </c>
      <c r="W76" s="47">
        <v>0</v>
      </c>
      <c r="X76" s="47">
        <v>364</v>
      </c>
      <c r="Y76" s="47">
        <v>0</v>
      </c>
      <c r="Z76" s="53"/>
      <c r="AA76" s="53"/>
      <c r="AB76" s="54"/>
      <c r="AC76" s="53"/>
    </row>
    <row r="77" spans="1:29">
      <c r="A77" s="248" t="s">
        <v>382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56"/>
      <c r="AA77" s="53"/>
      <c r="AB77" s="53"/>
      <c r="AC77" s="53"/>
    </row>
    <row r="78" spans="1:29">
      <c r="A78" s="248" t="s">
        <v>375</v>
      </c>
      <c r="B78">
        <v>72</v>
      </c>
      <c r="C78">
        <v>0</v>
      </c>
      <c r="D78">
        <v>47</v>
      </c>
      <c r="E78">
        <v>0</v>
      </c>
      <c r="F78">
        <v>136</v>
      </c>
      <c r="G78">
        <v>0</v>
      </c>
      <c r="H78">
        <v>266</v>
      </c>
      <c r="I78">
        <v>0</v>
      </c>
      <c r="J78">
        <v>187</v>
      </c>
      <c r="K78">
        <v>0</v>
      </c>
      <c r="L78">
        <v>112</v>
      </c>
      <c r="M78">
        <v>0</v>
      </c>
      <c r="N78">
        <v>271</v>
      </c>
      <c r="O78">
        <v>0</v>
      </c>
      <c r="P78">
        <v>354</v>
      </c>
      <c r="Q78">
        <v>0</v>
      </c>
      <c r="R78">
        <v>244</v>
      </c>
      <c r="S78">
        <v>0</v>
      </c>
      <c r="T78">
        <v>408</v>
      </c>
      <c r="U78">
        <v>0</v>
      </c>
      <c r="V78">
        <v>396</v>
      </c>
      <c r="W78">
        <v>0</v>
      </c>
      <c r="X78">
        <v>265</v>
      </c>
      <c r="Y78">
        <v>0</v>
      </c>
      <c r="Z78" s="56"/>
      <c r="AA78" s="53"/>
      <c r="AB78" s="53"/>
      <c r="AC78" s="53"/>
    </row>
    <row r="79" spans="1:29">
      <c r="A79" s="248" t="s">
        <v>383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59"/>
      <c r="AA79" s="60"/>
      <c r="AB79" s="53"/>
      <c r="AC79" s="53"/>
    </row>
    <row r="80" spans="1:29">
      <c r="A80" s="248" t="s">
        <v>97</v>
      </c>
      <c r="B80" s="29">
        <v>68</v>
      </c>
      <c r="C80" s="29"/>
      <c r="D80" s="30">
        <v>25</v>
      </c>
      <c r="E80" s="29"/>
      <c r="F80" s="30">
        <v>55</v>
      </c>
      <c r="G80" s="30"/>
      <c r="H80" s="30">
        <v>215</v>
      </c>
      <c r="I80" s="30"/>
      <c r="J80" s="30">
        <v>74</v>
      </c>
      <c r="K80" s="30"/>
      <c r="L80" s="30">
        <v>55</v>
      </c>
      <c r="M80" s="30"/>
      <c r="N80" s="29">
        <v>129</v>
      </c>
      <c r="O80" s="29"/>
      <c r="P80" s="30">
        <v>384</v>
      </c>
      <c r="Q80" s="30"/>
      <c r="R80" s="30">
        <v>122</v>
      </c>
      <c r="S80" s="30"/>
      <c r="T80" s="30">
        <v>94</v>
      </c>
      <c r="U80" s="30"/>
      <c r="V80" s="30">
        <v>87</v>
      </c>
      <c r="W80" s="30"/>
      <c r="X80" s="30">
        <v>99</v>
      </c>
      <c r="Y80" s="30"/>
      <c r="Z80" s="59"/>
      <c r="AA80" s="60"/>
      <c r="AB80" s="53"/>
      <c r="AC80" s="53"/>
    </row>
    <row r="81" spans="1:29">
      <c r="A81" s="240" t="s">
        <v>358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59"/>
      <c r="AA81" s="60"/>
      <c r="AB81" s="53"/>
      <c r="AC81" s="53"/>
    </row>
    <row r="82" spans="1:29">
      <c r="A82" s="55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8"/>
      <c r="S82" s="58"/>
      <c r="T82" s="57"/>
      <c r="U82" s="57"/>
      <c r="V82" s="57"/>
      <c r="W82" s="57"/>
      <c r="X82" s="57"/>
      <c r="Y82" s="57"/>
      <c r="Z82" s="59"/>
      <c r="AA82" s="60"/>
      <c r="AB82" s="53"/>
      <c r="AC82" s="53"/>
    </row>
    <row r="83" spans="1:29">
      <c r="A83" s="55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8"/>
      <c r="S83" s="58"/>
      <c r="T83" s="57"/>
      <c r="U83" s="57"/>
      <c r="V83" s="57"/>
      <c r="W83" s="57"/>
      <c r="X83" s="57"/>
      <c r="Y83" s="57"/>
      <c r="Z83" s="59"/>
      <c r="AA83" s="60"/>
      <c r="AB83" s="53"/>
      <c r="AC83" s="53"/>
    </row>
    <row r="84" spans="1:29">
      <c r="A84" s="55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8"/>
      <c r="S84" s="58"/>
      <c r="T84" s="57"/>
      <c r="U84" s="57"/>
      <c r="V84" s="57"/>
      <c r="W84" s="57"/>
      <c r="X84" s="57"/>
      <c r="Y84" s="57"/>
      <c r="Z84" s="59"/>
      <c r="AA84" s="60"/>
      <c r="AB84" s="53"/>
      <c r="AC84" s="53"/>
    </row>
    <row r="85" spans="1:29">
      <c r="A85" s="55"/>
      <c r="B85" s="58"/>
      <c r="C85" s="58"/>
      <c r="D85" s="57"/>
      <c r="E85" s="58"/>
      <c r="F85" s="57"/>
      <c r="G85" s="57"/>
      <c r="H85" s="57"/>
      <c r="I85" s="57"/>
      <c r="J85" s="57"/>
      <c r="K85" s="57"/>
      <c r="L85" s="57"/>
      <c r="M85" s="57"/>
      <c r="N85" s="58"/>
      <c r="O85" s="58"/>
      <c r="P85" s="57"/>
      <c r="Q85" s="57"/>
      <c r="R85" s="58"/>
      <c r="S85" s="58"/>
      <c r="T85" s="57"/>
      <c r="U85" s="57"/>
      <c r="V85" s="57"/>
      <c r="W85" s="57"/>
      <c r="X85" s="57"/>
      <c r="Y85" s="57"/>
      <c r="Z85" s="61"/>
      <c r="AA85" s="60"/>
      <c r="AB85" s="53"/>
      <c r="AC85" s="53"/>
    </row>
    <row r="86" spans="1:29" ht="15.75">
      <c r="A86" s="55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3"/>
      <c r="S86" s="63"/>
      <c r="T86" s="62"/>
      <c r="U86" s="62"/>
      <c r="V86" s="62"/>
      <c r="W86" s="62"/>
      <c r="X86" s="62"/>
      <c r="Y86" s="62"/>
      <c r="Z86" s="64"/>
      <c r="AA86" s="60"/>
      <c r="AB86" s="53"/>
      <c r="AC86" s="57"/>
    </row>
    <row r="87" spans="1:29">
      <c r="A87" s="55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8"/>
      <c r="S87" s="58"/>
      <c r="T87" s="57"/>
      <c r="U87" s="57"/>
      <c r="V87" s="57"/>
      <c r="W87" s="57"/>
      <c r="X87" s="57"/>
      <c r="Y87" s="57"/>
      <c r="Z87" s="57"/>
      <c r="AA87" s="60"/>
      <c r="AB87" s="53"/>
      <c r="AC87" s="53"/>
    </row>
    <row r="88" spans="1:29">
      <c r="A88" s="55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8"/>
      <c r="S88" s="58"/>
      <c r="T88" s="57"/>
      <c r="U88" s="57"/>
      <c r="V88" s="57"/>
      <c r="W88" s="57"/>
      <c r="X88" s="57"/>
      <c r="Y88" s="57"/>
      <c r="Z88" s="59"/>
      <c r="AA88" s="60"/>
      <c r="AB88" s="57"/>
      <c r="AC88" s="57"/>
    </row>
    <row r="89" spans="1:29">
      <c r="A89" s="55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8"/>
      <c r="S89" s="58"/>
      <c r="T89" s="57"/>
      <c r="U89" s="57"/>
      <c r="V89" s="57"/>
      <c r="W89" s="57"/>
      <c r="X89" s="57"/>
      <c r="Y89" s="57"/>
      <c r="Z89" s="59"/>
      <c r="AA89" s="60"/>
      <c r="AB89" s="53"/>
      <c r="AC89" s="57"/>
    </row>
    <row r="90" spans="1:29">
      <c r="A90" s="55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8"/>
      <c r="S90" s="58"/>
      <c r="T90" s="57"/>
      <c r="U90" s="57"/>
      <c r="V90" s="57"/>
      <c r="W90" s="57"/>
      <c r="X90" s="57"/>
      <c r="Y90" s="57"/>
      <c r="Z90" s="59"/>
      <c r="AA90" s="60"/>
      <c r="AB90" s="53"/>
      <c r="AC90" s="53"/>
    </row>
    <row r="91" spans="1:29" ht="15.75">
      <c r="A91" s="55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3"/>
      <c r="S91" s="63"/>
      <c r="T91" s="62"/>
      <c r="U91" s="62"/>
      <c r="V91" s="62"/>
      <c r="W91" s="62"/>
      <c r="X91" s="62"/>
      <c r="Y91" s="62"/>
      <c r="Z91" s="64"/>
      <c r="AA91" s="60"/>
      <c r="AB91" s="53"/>
      <c r="AC91" s="57"/>
    </row>
    <row r="92" spans="1:29">
      <c r="A92" s="55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8"/>
      <c r="S92" s="58"/>
      <c r="T92" s="57"/>
      <c r="U92" s="57"/>
      <c r="V92" s="57"/>
      <c r="W92" s="57"/>
      <c r="X92" s="57"/>
      <c r="Y92" s="57"/>
      <c r="Z92" s="57"/>
      <c r="AA92" s="60"/>
      <c r="AB92" s="53"/>
      <c r="AC92" s="53"/>
    </row>
    <row r="93" spans="1:29">
      <c r="A93" s="55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5"/>
      <c r="S93" s="65"/>
      <c r="T93" s="60"/>
      <c r="U93" s="60"/>
      <c r="V93" s="60"/>
      <c r="W93" s="60"/>
      <c r="X93" s="60"/>
      <c r="Y93" s="60"/>
      <c r="Z93" s="66"/>
      <c r="AA93" s="60"/>
      <c r="AB93" s="53"/>
      <c r="AC93" s="53"/>
    </row>
    <row r="94" spans="1:29">
      <c r="A94" s="55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6"/>
      <c r="AA94" s="53"/>
      <c r="AB94" s="53"/>
      <c r="AC94" s="53"/>
    </row>
    <row r="95" spans="1:29">
      <c r="A95" s="55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6"/>
      <c r="AA95" s="53"/>
      <c r="AB95" s="53"/>
      <c r="AC95" s="53"/>
    </row>
    <row r="96" spans="1:29">
      <c r="A96" s="55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6"/>
      <c r="AA96" s="53"/>
      <c r="AB96" s="53"/>
      <c r="AC96" s="53"/>
    </row>
    <row r="97" spans="1:29">
      <c r="A97" s="55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6"/>
      <c r="AA97" s="53"/>
      <c r="AB97" s="53"/>
      <c r="AC97" s="53"/>
    </row>
  </sheetData>
  <autoFilter ref="A7:AC53"/>
  <mergeCells count="1">
    <mergeCell ref="A4:AC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AE97"/>
  <sheetViews>
    <sheetView topLeftCell="A85" workbookViewId="0">
      <selection activeCell="A92" sqref="A92:A96"/>
    </sheetView>
  </sheetViews>
  <sheetFormatPr baseColWidth="10" defaultRowHeight="12.75"/>
  <cols>
    <col min="1" max="1" width="16.42578125" customWidth="1"/>
    <col min="2" max="25" width="5.42578125" style="16" customWidth="1"/>
    <col min="26" max="26" width="7.42578125" style="16" customWidth="1"/>
    <col min="27" max="27" width="9.28515625" customWidth="1"/>
    <col min="28" max="28" width="11" customWidth="1"/>
    <col min="29" max="29" width="7.42578125" customWidth="1"/>
  </cols>
  <sheetData>
    <row r="1" spans="1:30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</row>
    <row r="2" spans="1:30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</v>
      </c>
      <c r="M2" s="2"/>
      <c r="N2" s="2"/>
      <c r="O2" s="2"/>
      <c r="P2" s="2">
        <v>3</v>
      </c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1"/>
      <c r="AC2" s="1"/>
    </row>
    <row r="3" spans="1:30">
      <c r="A3" s="6"/>
      <c r="B3" s="4"/>
      <c r="C3" s="4"/>
      <c r="D3" s="4"/>
      <c r="E3" s="4"/>
      <c r="F3" s="5"/>
      <c r="G3" s="5"/>
      <c r="H3" s="4"/>
      <c r="I3" s="4"/>
      <c r="J3" s="5"/>
      <c r="K3" s="5"/>
      <c r="L3" s="5"/>
      <c r="M3" s="5"/>
      <c r="N3" s="5"/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2"/>
      <c r="AA3" s="1"/>
      <c r="AB3" s="1"/>
      <c r="AC3" s="1"/>
    </row>
    <row r="4" spans="1:30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</row>
    <row r="5" spans="1:30">
      <c r="A5" s="6" t="s">
        <v>93</v>
      </c>
      <c r="B5" s="219">
        <v>2015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</row>
    <row r="6" spans="1:30">
      <c r="A6" s="155" t="s">
        <v>271</v>
      </c>
      <c r="B6" s="3" t="s">
        <v>2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</row>
    <row r="7" spans="1:30" ht="50.25" customHeight="1">
      <c r="A7" s="7" t="s">
        <v>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9" t="s">
        <v>5</v>
      </c>
      <c r="AA7" s="10" t="s">
        <v>6</v>
      </c>
      <c r="AB7" s="10" t="s">
        <v>7</v>
      </c>
      <c r="AC7" s="11" t="s">
        <v>8</v>
      </c>
      <c r="AD7" s="1"/>
    </row>
    <row r="8" spans="1:30" ht="15">
      <c r="A8" s="7" t="s">
        <v>9</v>
      </c>
      <c r="B8" s="8">
        <v>341</v>
      </c>
      <c r="C8" s="8"/>
      <c r="D8" s="8">
        <v>259</v>
      </c>
      <c r="E8" s="8"/>
      <c r="F8" s="8">
        <v>285</v>
      </c>
      <c r="G8" s="8"/>
      <c r="H8" s="8">
        <v>685</v>
      </c>
      <c r="I8" s="8"/>
      <c r="J8" s="8">
        <v>834</v>
      </c>
      <c r="K8" s="8"/>
      <c r="L8" s="8">
        <v>503</v>
      </c>
      <c r="M8" s="8"/>
      <c r="N8" s="8">
        <v>754</v>
      </c>
      <c r="O8" s="8"/>
      <c r="P8" s="8">
        <v>1305</v>
      </c>
      <c r="Q8" s="8"/>
      <c r="R8" s="8">
        <v>1053</v>
      </c>
      <c r="S8" s="8"/>
      <c r="T8" s="8">
        <v>1095</v>
      </c>
      <c r="U8" s="8"/>
      <c r="V8" s="8">
        <v>776</v>
      </c>
      <c r="W8" s="8"/>
      <c r="X8" s="8">
        <v>429</v>
      </c>
      <c r="Y8" s="8"/>
      <c r="Z8" s="8">
        <f t="shared" ref="Z8:Z39" si="0">SUM(B8:X8)</f>
        <v>8319</v>
      </c>
      <c r="AA8" s="12">
        <f>Z8/$Z$90</f>
        <v>0.32506251953735543</v>
      </c>
      <c r="AB8" s="13"/>
      <c r="AC8" s="7"/>
      <c r="AD8" s="14"/>
    </row>
    <row r="9" spans="1:30" ht="15">
      <c r="A9" s="7" t="s">
        <v>10</v>
      </c>
      <c r="B9" s="8">
        <v>33</v>
      </c>
      <c r="C9" s="8"/>
      <c r="D9" s="8">
        <v>12</v>
      </c>
      <c r="E9" s="8"/>
      <c r="F9" s="8">
        <v>68</v>
      </c>
      <c r="G9" s="8"/>
      <c r="H9" s="8">
        <v>107</v>
      </c>
      <c r="I9" s="8"/>
      <c r="J9" s="8">
        <v>174</v>
      </c>
      <c r="K9" s="8"/>
      <c r="L9" s="8">
        <v>76</v>
      </c>
      <c r="M9" s="8"/>
      <c r="N9" s="8">
        <v>106</v>
      </c>
      <c r="O9" s="8"/>
      <c r="P9" s="8">
        <v>159</v>
      </c>
      <c r="Q9" s="8"/>
      <c r="R9" s="8">
        <v>198</v>
      </c>
      <c r="S9" s="8"/>
      <c r="T9" s="8">
        <v>339</v>
      </c>
      <c r="U9" s="8"/>
      <c r="V9" s="8">
        <v>252</v>
      </c>
      <c r="W9" s="8"/>
      <c r="X9" s="8">
        <v>51</v>
      </c>
      <c r="Y9" s="8"/>
      <c r="Z9" s="8">
        <f t="shared" si="0"/>
        <v>1575</v>
      </c>
      <c r="AA9" s="12">
        <f t="shared" ref="AA9:AA72" si="1">Z9/$Z$90</f>
        <v>6.1542669584245077E-2</v>
      </c>
      <c r="AB9" s="12">
        <f>Z9/($Z$90-$Z$8)</f>
        <v>9.1182770798355822E-2</v>
      </c>
      <c r="AC9" s="7"/>
      <c r="AD9" s="14"/>
    </row>
    <row r="10" spans="1:30" ht="15">
      <c r="A10" s="7" t="s">
        <v>11</v>
      </c>
      <c r="B10" s="8">
        <v>40</v>
      </c>
      <c r="C10" s="8"/>
      <c r="D10" s="8">
        <v>21</v>
      </c>
      <c r="E10" s="8"/>
      <c r="F10" s="8">
        <v>45</v>
      </c>
      <c r="G10" s="8"/>
      <c r="H10" s="8">
        <v>132</v>
      </c>
      <c r="I10" s="8"/>
      <c r="J10" s="8">
        <v>166</v>
      </c>
      <c r="K10" s="8"/>
      <c r="L10" s="8">
        <v>258</v>
      </c>
      <c r="M10" s="8"/>
      <c r="N10" s="8">
        <v>252</v>
      </c>
      <c r="O10" s="8"/>
      <c r="P10" s="8">
        <v>200</v>
      </c>
      <c r="Q10" s="8"/>
      <c r="R10" s="8">
        <v>283</v>
      </c>
      <c r="S10" s="8"/>
      <c r="T10" s="8">
        <v>474</v>
      </c>
      <c r="U10" s="8"/>
      <c r="V10" s="8">
        <v>418</v>
      </c>
      <c r="W10" s="8"/>
      <c r="X10" s="8">
        <v>140</v>
      </c>
      <c r="Y10" s="8"/>
      <c r="Z10" s="8">
        <f t="shared" si="0"/>
        <v>2429</v>
      </c>
      <c r="AA10" s="12">
        <f t="shared" si="1"/>
        <v>9.4912472647702403E-2</v>
      </c>
      <c r="AB10" s="12">
        <f t="shared" ref="AB10:AB73" si="2">Z10/($Z$90-$Z$8)</f>
        <v>0.14062409540901985</v>
      </c>
      <c r="AC10" s="7"/>
      <c r="AD10" s="14"/>
    </row>
    <row r="11" spans="1:30" ht="15">
      <c r="A11" s="7" t="s">
        <v>12</v>
      </c>
      <c r="B11" s="8">
        <v>13</v>
      </c>
      <c r="C11" s="8"/>
      <c r="D11" s="8">
        <v>44</v>
      </c>
      <c r="E11" s="8"/>
      <c r="F11" s="8">
        <v>42</v>
      </c>
      <c r="G11" s="8"/>
      <c r="H11" s="8">
        <v>150</v>
      </c>
      <c r="I11" s="8"/>
      <c r="J11" s="8">
        <v>113</v>
      </c>
      <c r="K11" s="8"/>
      <c r="L11" s="8">
        <v>156</v>
      </c>
      <c r="M11" s="8"/>
      <c r="N11" s="8">
        <v>274</v>
      </c>
      <c r="O11" s="8"/>
      <c r="P11" s="8">
        <v>361</v>
      </c>
      <c r="Q11" s="8"/>
      <c r="R11" s="8">
        <v>402</v>
      </c>
      <c r="S11" s="8"/>
      <c r="T11" s="8">
        <v>586</v>
      </c>
      <c r="U11" s="8"/>
      <c r="V11" s="8">
        <v>571</v>
      </c>
      <c r="W11" s="8"/>
      <c r="X11" s="8">
        <v>165</v>
      </c>
      <c r="Y11" s="8"/>
      <c r="Z11" s="8">
        <f t="shared" si="0"/>
        <v>2877</v>
      </c>
      <c r="AA11" s="12">
        <f t="shared" si="1"/>
        <v>0.112417943107221</v>
      </c>
      <c r="AB11" s="12">
        <f t="shared" si="2"/>
        <v>0.16656052799166329</v>
      </c>
      <c r="AC11" s="7"/>
      <c r="AD11" s="14"/>
    </row>
    <row r="12" spans="1:30" ht="15">
      <c r="A12" s="7" t="s">
        <v>13</v>
      </c>
      <c r="B12" s="8"/>
      <c r="C12" s="8"/>
      <c r="D12" s="8"/>
      <c r="E12" s="8"/>
      <c r="F12" s="8"/>
      <c r="G12" s="8"/>
      <c r="H12" s="8">
        <v>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f t="shared" si="0"/>
        <v>2</v>
      </c>
      <c r="AA12" s="12">
        <f t="shared" si="1"/>
        <v>7.8149421694279458E-5</v>
      </c>
      <c r="AB12" s="12">
        <f t="shared" si="2"/>
        <v>1.1578764545822961E-4</v>
      </c>
      <c r="AC12" s="7"/>
      <c r="AD12" s="14"/>
    </row>
    <row r="13" spans="1:30" ht="15">
      <c r="A13" s="7" t="s">
        <v>14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2</v>
      </c>
      <c r="S13" s="8"/>
      <c r="T13" s="8"/>
      <c r="U13" s="8"/>
      <c r="V13" s="8"/>
      <c r="W13" s="8"/>
      <c r="X13" s="8">
        <v>2</v>
      </c>
      <c r="Y13" s="8"/>
      <c r="Z13" s="8">
        <f t="shared" si="0"/>
        <v>4</v>
      </c>
      <c r="AA13" s="12">
        <f t="shared" si="1"/>
        <v>1.5629884338855892E-4</v>
      </c>
      <c r="AB13" s="12">
        <f t="shared" si="2"/>
        <v>2.3157529091645922E-4</v>
      </c>
      <c r="AC13" s="7"/>
      <c r="AD13" s="14"/>
    </row>
    <row r="14" spans="1:30" ht="15">
      <c r="A14" s="7" t="s">
        <v>15</v>
      </c>
      <c r="B14" s="8">
        <v>9</v>
      </c>
      <c r="C14" s="8"/>
      <c r="D14" s="8"/>
      <c r="E14" s="8"/>
      <c r="F14" s="8">
        <v>8</v>
      </c>
      <c r="G14" s="8"/>
      <c r="H14" s="8">
        <v>30</v>
      </c>
      <c r="I14" s="8"/>
      <c r="J14" s="8">
        <v>48</v>
      </c>
      <c r="K14" s="8"/>
      <c r="L14" s="8">
        <v>49</v>
      </c>
      <c r="M14" s="8"/>
      <c r="N14" s="8">
        <v>32</v>
      </c>
      <c r="O14" s="8"/>
      <c r="P14" s="8">
        <v>61</v>
      </c>
      <c r="Q14" s="8"/>
      <c r="R14" s="8">
        <v>82</v>
      </c>
      <c r="S14" s="8"/>
      <c r="T14" s="8">
        <v>63</v>
      </c>
      <c r="U14" s="8"/>
      <c r="V14" s="8">
        <v>45</v>
      </c>
      <c r="W14" s="8"/>
      <c r="X14" s="8">
        <v>23</v>
      </c>
      <c r="Y14" s="8"/>
      <c r="Z14" s="8">
        <f t="shared" si="0"/>
        <v>450</v>
      </c>
      <c r="AA14" s="12">
        <f t="shared" si="1"/>
        <v>1.7583619881212879E-2</v>
      </c>
      <c r="AB14" s="12">
        <f t="shared" si="2"/>
        <v>2.605222022810166E-2</v>
      </c>
      <c r="AC14" s="7"/>
      <c r="AD14" s="14"/>
    </row>
    <row r="15" spans="1:30" ht="15">
      <c r="A15" s="7" t="s">
        <v>16</v>
      </c>
      <c r="B15" s="8">
        <v>2</v>
      </c>
      <c r="C15" s="8"/>
      <c r="D15" s="8"/>
      <c r="E15" s="8"/>
      <c r="F15" s="8">
        <v>4</v>
      </c>
      <c r="G15" s="8"/>
      <c r="H15" s="8">
        <v>22</v>
      </c>
      <c r="I15" s="8"/>
      <c r="J15" s="8">
        <v>14</v>
      </c>
      <c r="K15" s="8"/>
      <c r="L15" s="8">
        <v>5</v>
      </c>
      <c r="M15" s="8"/>
      <c r="N15" s="8">
        <v>43</v>
      </c>
      <c r="O15" s="8"/>
      <c r="P15" s="8">
        <v>24</v>
      </c>
      <c r="Q15" s="8"/>
      <c r="R15" s="8">
        <v>8</v>
      </c>
      <c r="S15" s="8"/>
      <c r="T15" s="8">
        <v>7</v>
      </c>
      <c r="U15" s="8"/>
      <c r="V15" s="8">
        <v>6</v>
      </c>
      <c r="W15" s="8"/>
      <c r="X15" s="8">
        <v>2</v>
      </c>
      <c r="Y15" s="8"/>
      <c r="Z15" s="8">
        <f t="shared" si="0"/>
        <v>137</v>
      </c>
      <c r="AA15" s="12">
        <f t="shared" si="1"/>
        <v>5.3532353860581434E-3</v>
      </c>
      <c r="AB15" s="12">
        <f t="shared" si="2"/>
        <v>7.9314537138887274E-3</v>
      </c>
      <c r="AC15" s="7"/>
      <c r="AD15" s="14"/>
    </row>
    <row r="16" spans="1:30" ht="15">
      <c r="A16" s="7" t="s">
        <v>17</v>
      </c>
      <c r="B16" s="8">
        <v>10</v>
      </c>
      <c r="C16" s="8"/>
      <c r="D16" s="8">
        <v>4</v>
      </c>
      <c r="E16" s="8"/>
      <c r="F16" s="8">
        <v>5</v>
      </c>
      <c r="G16" s="8"/>
      <c r="H16" s="8">
        <v>21</v>
      </c>
      <c r="I16" s="8"/>
      <c r="J16" s="8">
        <v>50</v>
      </c>
      <c r="K16" s="8"/>
      <c r="L16" s="8">
        <v>26</v>
      </c>
      <c r="M16" s="8"/>
      <c r="N16" s="8">
        <v>100</v>
      </c>
      <c r="O16" s="8"/>
      <c r="P16" s="8">
        <v>26</v>
      </c>
      <c r="Q16" s="8"/>
      <c r="R16" s="8">
        <v>67</v>
      </c>
      <c r="S16" s="8"/>
      <c r="T16" s="8">
        <v>107</v>
      </c>
      <c r="U16" s="8"/>
      <c r="V16" s="8">
        <v>71</v>
      </c>
      <c r="W16" s="8"/>
      <c r="X16" s="8">
        <v>7</v>
      </c>
      <c r="Y16" s="8"/>
      <c r="Z16" s="8">
        <f t="shared" si="0"/>
        <v>494</v>
      </c>
      <c r="AA16" s="12">
        <f t="shared" si="1"/>
        <v>1.9302907158487027E-2</v>
      </c>
      <c r="AB16" s="12">
        <f t="shared" si="2"/>
        <v>2.8599548428182714E-2</v>
      </c>
      <c r="AC16" s="7"/>
      <c r="AD16" s="14"/>
    </row>
    <row r="17" spans="1:30" ht="15">
      <c r="A17" s="7" t="s">
        <v>18</v>
      </c>
      <c r="B17" s="8"/>
      <c r="C17" s="8"/>
      <c r="D17" s="8"/>
      <c r="E17" s="8"/>
      <c r="F17" s="8">
        <v>1</v>
      </c>
      <c r="G17" s="8"/>
      <c r="H17" s="8">
        <v>4</v>
      </c>
      <c r="I17" s="8"/>
      <c r="J17" s="8"/>
      <c r="K17" s="8"/>
      <c r="L17" s="8">
        <v>1</v>
      </c>
      <c r="M17" s="8"/>
      <c r="N17" s="8">
        <v>3</v>
      </c>
      <c r="O17" s="8"/>
      <c r="P17" s="8"/>
      <c r="Q17" s="8"/>
      <c r="R17" s="8"/>
      <c r="S17" s="8"/>
      <c r="T17" s="8">
        <v>27</v>
      </c>
      <c r="U17" s="8"/>
      <c r="V17" s="8"/>
      <c r="W17" s="8"/>
      <c r="X17" s="8">
        <v>4</v>
      </c>
      <c r="Y17" s="8"/>
      <c r="Z17" s="8">
        <f t="shared" si="0"/>
        <v>40</v>
      </c>
      <c r="AA17" s="12">
        <f t="shared" si="1"/>
        <v>1.5629884338855893E-3</v>
      </c>
      <c r="AB17" s="12">
        <f t="shared" si="2"/>
        <v>2.3157529091645921E-3</v>
      </c>
      <c r="AC17" s="7"/>
      <c r="AD17" s="14"/>
    </row>
    <row r="18" spans="1:30" ht="15">
      <c r="A18" s="7" t="s">
        <v>19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15</v>
      </c>
      <c r="S18" s="8"/>
      <c r="T18" s="8"/>
      <c r="U18" s="8"/>
      <c r="V18" s="8"/>
      <c r="W18" s="8"/>
      <c r="X18" s="8"/>
      <c r="Y18" s="8"/>
      <c r="Z18" s="8">
        <f t="shared" si="0"/>
        <v>15</v>
      </c>
      <c r="AA18" s="12">
        <f t="shared" si="1"/>
        <v>5.8612066270709599E-4</v>
      </c>
      <c r="AB18" s="12">
        <f t="shared" si="2"/>
        <v>8.6840734093672207E-4</v>
      </c>
      <c r="AC18" s="7"/>
      <c r="AD18" s="14"/>
    </row>
    <row r="19" spans="1:30" ht="15">
      <c r="A19" s="7" t="s">
        <v>20</v>
      </c>
      <c r="B19" s="8">
        <v>34</v>
      </c>
      <c r="C19" s="8"/>
      <c r="D19" s="8">
        <v>5</v>
      </c>
      <c r="E19" s="8"/>
      <c r="F19" s="8">
        <v>10</v>
      </c>
      <c r="G19" s="8"/>
      <c r="H19" s="8">
        <v>24</v>
      </c>
      <c r="I19" s="8"/>
      <c r="J19" s="8">
        <v>15</v>
      </c>
      <c r="K19" s="8"/>
      <c r="L19" s="8">
        <v>19</v>
      </c>
      <c r="M19" s="8"/>
      <c r="N19" s="8">
        <v>39</v>
      </c>
      <c r="O19" s="8"/>
      <c r="P19" s="8">
        <v>17</v>
      </c>
      <c r="Q19" s="8"/>
      <c r="R19" s="8">
        <v>61</v>
      </c>
      <c r="S19" s="8"/>
      <c r="T19" s="8">
        <v>72</v>
      </c>
      <c r="U19" s="8"/>
      <c r="V19" s="8">
        <v>49</v>
      </c>
      <c r="W19" s="8"/>
      <c r="X19" s="8">
        <v>8</v>
      </c>
      <c r="Y19" s="8"/>
      <c r="Z19" s="8">
        <f t="shared" si="0"/>
        <v>353</v>
      </c>
      <c r="AA19" s="12">
        <f t="shared" si="1"/>
        <v>1.3793372929040325E-2</v>
      </c>
      <c r="AB19" s="12">
        <f t="shared" si="2"/>
        <v>2.0436519423377524E-2</v>
      </c>
      <c r="AC19" s="7"/>
      <c r="AD19" s="14"/>
    </row>
    <row r="20" spans="1:30" ht="15">
      <c r="A20" s="7" t="s">
        <v>21</v>
      </c>
      <c r="B20" s="8"/>
      <c r="C20" s="8"/>
      <c r="D20" s="8"/>
      <c r="E20" s="8"/>
      <c r="F20" s="8">
        <v>1</v>
      </c>
      <c r="G20" s="8"/>
      <c r="H20" s="8"/>
      <c r="I20" s="8"/>
      <c r="J20" s="8"/>
      <c r="K20" s="8"/>
      <c r="L20" s="8"/>
      <c r="M20" s="8"/>
      <c r="N20" s="8"/>
      <c r="O20" s="8"/>
      <c r="P20" s="8">
        <v>1</v>
      </c>
      <c r="Q20" s="8"/>
      <c r="R20" s="8">
        <v>3</v>
      </c>
      <c r="S20" s="8"/>
      <c r="T20" s="8"/>
      <c r="U20" s="8"/>
      <c r="V20" s="8"/>
      <c r="W20" s="8"/>
      <c r="X20" s="8"/>
      <c r="Y20" s="8"/>
      <c r="Z20" s="8">
        <f t="shared" si="0"/>
        <v>5</v>
      </c>
      <c r="AA20" s="12">
        <f t="shared" si="1"/>
        <v>1.9537355423569866E-4</v>
      </c>
      <c r="AB20" s="12">
        <f t="shared" si="2"/>
        <v>2.8946911364557401E-4</v>
      </c>
      <c r="AC20" s="7"/>
      <c r="AD20" s="14"/>
    </row>
    <row r="21" spans="1:30" ht="15">
      <c r="A21" s="7" t="s">
        <v>22</v>
      </c>
      <c r="B21" s="8">
        <v>14</v>
      </c>
      <c r="C21" s="8"/>
      <c r="D21" s="8">
        <v>8</v>
      </c>
      <c r="E21" s="8"/>
      <c r="F21" s="8">
        <v>7</v>
      </c>
      <c r="G21" s="8"/>
      <c r="H21" s="8">
        <v>59</v>
      </c>
      <c r="I21" s="8"/>
      <c r="J21" s="8">
        <v>36</v>
      </c>
      <c r="K21" s="8"/>
      <c r="L21" s="8">
        <v>51</v>
      </c>
      <c r="M21" s="8"/>
      <c r="N21" s="8">
        <v>28</v>
      </c>
      <c r="O21" s="8"/>
      <c r="P21" s="8">
        <v>192</v>
      </c>
      <c r="Q21" s="8"/>
      <c r="R21" s="8">
        <v>100</v>
      </c>
      <c r="S21" s="8"/>
      <c r="T21" s="8">
        <v>91</v>
      </c>
      <c r="U21" s="8"/>
      <c r="V21" s="8">
        <v>14</v>
      </c>
      <c r="W21" s="8"/>
      <c r="X21" s="8">
        <v>37</v>
      </c>
      <c r="Y21" s="8"/>
      <c r="Z21" s="8">
        <f t="shared" si="0"/>
        <v>637</v>
      </c>
      <c r="AA21" s="12">
        <f t="shared" si="1"/>
        <v>2.4890590809628008E-2</v>
      </c>
      <c r="AB21" s="12">
        <f t="shared" si="2"/>
        <v>3.6878365078446128E-2</v>
      </c>
      <c r="AC21" s="7"/>
      <c r="AD21" s="14"/>
    </row>
    <row r="22" spans="1:30" ht="15">
      <c r="A22" s="7" t="s">
        <v>23</v>
      </c>
      <c r="B22" s="8"/>
      <c r="C22" s="8"/>
      <c r="D22" s="8"/>
      <c r="E22" s="8"/>
      <c r="F22" s="8"/>
      <c r="G22" s="8"/>
      <c r="H22" s="8"/>
      <c r="I22" s="8"/>
      <c r="J22" s="8">
        <v>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>
        <f t="shared" si="0"/>
        <v>2</v>
      </c>
      <c r="AA22" s="12">
        <f t="shared" si="1"/>
        <v>7.8149421694279458E-5</v>
      </c>
      <c r="AB22" s="12">
        <f t="shared" si="2"/>
        <v>1.1578764545822961E-4</v>
      </c>
      <c r="AC22" s="7"/>
      <c r="AD22" s="14"/>
    </row>
    <row r="23" spans="1:30" ht="15">
      <c r="A23" s="7" t="s">
        <v>24</v>
      </c>
      <c r="B23" s="8"/>
      <c r="C23" s="8"/>
      <c r="D23" s="8"/>
      <c r="E23" s="8"/>
      <c r="F23" s="8"/>
      <c r="G23" s="8"/>
      <c r="H23" s="8">
        <v>2</v>
      </c>
      <c r="I23" s="8"/>
      <c r="J23" s="8">
        <v>2</v>
      </c>
      <c r="K23" s="8"/>
      <c r="L23" s="8"/>
      <c r="M23" s="8"/>
      <c r="N23" s="8"/>
      <c r="O23" s="8"/>
      <c r="P23" s="8"/>
      <c r="Q23" s="8"/>
      <c r="R23" s="8">
        <v>1</v>
      </c>
      <c r="S23" s="8"/>
      <c r="T23" s="8"/>
      <c r="U23" s="8"/>
      <c r="V23" s="8"/>
      <c r="W23" s="8"/>
      <c r="X23" s="8"/>
      <c r="Y23" s="8"/>
      <c r="Z23" s="8">
        <f t="shared" si="0"/>
        <v>5</v>
      </c>
      <c r="AA23" s="12">
        <f t="shared" si="1"/>
        <v>1.9537355423569866E-4</v>
      </c>
      <c r="AB23" s="12">
        <f t="shared" si="2"/>
        <v>2.8946911364557401E-4</v>
      </c>
      <c r="AC23" s="7"/>
      <c r="AD23" s="14"/>
    </row>
    <row r="24" spans="1:30" ht="15">
      <c r="A24" s="7" t="s">
        <v>25</v>
      </c>
      <c r="B24" s="8"/>
      <c r="C24" s="8"/>
      <c r="D24" s="8"/>
      <c r="E24" s="8"/>
      <c r="F24" s="8">
        <v>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>
        <f t="shared" si="0"/>
        <v>1</v>
      </c>
      <c r="AA24" s="12">
        <f t="shared" si="1"/>
        <v>3.9074710847139729E-5</v>
      </c>
      <c r="AB24" s="12">
        <f t="shared" si="2"/>
        <v>5.7893822729114805E-5</v>
      </c>
      <c r="AC24" s="7"/>
      <c r="AD24" s="14"/>
    </row>
    <row r="25" spans="1:30" ht="15">
      <c r="A25" s="7" t="s">
        <v>26</v>
      </c>
      <c r="B25" s="8"/>
      <c r="C25" s="8"/>
      <c r="D25" s="8"/>
      <c r="E25" s="8"/>
      <c r="F25" s="8">
        <v>7</v>
      </c>
      <c r="G25" s="8"/>
      <c r="H25" s="8"/>
      <c r="I25" s="8"/>
      <c r="J25" s="8">
        <v>9</v>
      </c>
      <c r="K25" s="8"/>
      <c r="L25" s="8"/>
      <c r="M25" s="8"/>
      <c r="N25" s="8"/>
      <c r="O25" s="8"/>
      <c r="P25" s="8"/>
      <c r="Q25" s="8"/>
      <c r="R25" s="8">
        <v>1</v>
      </c>
      <c r="S25" s="8"/>
      <c r="T25" s="8">
        <v>2</v>
      </c>
      <c r="U25" s="8"/>
      <c r="V25" s="8">
        <v>4</v>
      </c>
      <c r="W25" s="8"/>
      <c r="X25" s="8"/>
      <c r="Y25" s="8"/>
      <c r="Z25" s="8">
        <f t="shared" si="0"/>
        <v>23</v>
      </c>
      <c r="AA25" s="12">
        <f t="shared" si="1"/>
        <v>8.9871834948421377E-4</v>
      </c>
      <c r="AB25" s="12">
        <f t="shared" si="2"/>
        <v>1.3315579227696406E-3</v>
      </c>
      <c r="AC25" s="7"/>
      <c r="AD25" s="14"/>
    </row>
    <row r="26" spans="1:30" ht="15">
      <c r="A26" s="7" t="s">
        <v>27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f t="shared" si="0"/>
        <v>1</v>
      </c>
      <c r="AA26" s="12">
        <f t="shared" si="1"/>
        <v>3.9074710847139729E-5</v>
      </c>
      <c r="AB26" s="12">
        <f t="shared" si="2"/>
        <v>5.7893822729114805E-5</v>
      </c>
      <c r="AC26" s="7"/>
      <c r="AD26" s="14"/>
    </row>
    <row r="27" spans="1:30" ht="15">
      <c r="A27" s="7" t="s">
        <v>28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2</v>
      </c>
      <c r="U27" s="8"/>
      <c r="V27" s="8"/>
      <c r="W27" s="8"/>
      <c r="X27" s="8"/>
      <c r="Y27" s="8"/>
      <c r="Z27" s="8">
        <f t="shared" si="0"/>
        <v>2</v>
      </c>
      <c r="AA27" s="12">
        <f t="shared" si="1"/>
        <v>7.8149421694279458E-5</v>
      </c>
      <c r="AB27" s="12">
        <f t="shared" si="2"/>
        <v>1.1578764545822961E-4</v>
      </c>
      <c r="AC27" s="7"/>
      <c r="AD27" s="14"/>
    </row>
    <row r="28" spans="1:30" ht="15">
      <c r="A28" s="7" t="s">
        <v>29</v>
      </c>
      <c r="B28" s="8"/>
      <c r="C28" s="8"/>
      <c r="D28" s="8"/>
      <c r="E28" s="8"/>
      <c r="F28" s="8"/>
      <c r="G28" s="8"/>
      <c r="H28" s="8">
        <v>2</v>
      </c>
      <c r="I28" s="8"/>
      <c r="J28" s="8"/>
      <c r="K28" s="8"/>
      <c r="L28" s="8"/>
      <c r="M28" s="8"/>
      <c r="N28" s="8">
        <v>2</v>
      </c>
      <c r="O28" s="8"/>
      <c r="P28" s="8"/>
      <c r="Q28" s="8"/>
      <c r="R28" s="8"/>
      <c r="S28" s="8"/>
      <c r="T28" s="8"/>
      <c r="U28" s="8"/>
      <c r="V28" s="8">
        <v>2</v>
      </c>
      <c r="W28" s="8"/>
      <c r="X28" s="8"/>
      <c r="Y28" s="8"/>
      <c r="Z28" s="8">
        <f t="shared" si="0"/>
        <v>6</v>
      </c>
      <c r="AA28" s="12">
        <f t="shared" si="1"/>
        <v>2.3444826508283839E-4</v>
      </c>
      <c r="AB28" s="12">
        <f t="shared" si="2"/>
        <v>3.4736293637468882E-4</v>
      </c>
      <c r="AC28" s="7"/>
      <c r="AD28" s="14"/>
    </row>
    <row r="29" spans="1:30" ht="15">
      <c r="A29" s="7" t="s">
        <v>30</v>
      </c>
      <c r="B29" s="8"/>
      <c r="C29" s="8"/>
      <c r="D29" s="8">
        <v>2</v>
      </c>
      <c r="E29" s="8"/>
      <c r="F29" s="8">
        <v>12</v>
      </c>
      <c r="G29" s="8"/>
      <c r="H29" s="8">
        <v>26</v>
      </c>
      <c r="I29" s="8"/>
      <c r="J29" s="8">
        <v>30</v>
      </c>
      <c r="K29" s="8"/>
      <c r="L29" s="8">
        <v>1</v>
      </c>
      <c r="M29" s="8"/>
      <c r="N29" s="8">
        <v>14</v>
      </c>
      <c r="O29" s="8"/>
      <c r="P29" s="8">
        <v>4</v>
      </c>
      <c r="Q29" s="8"/>
      <c r="R29" s="8">
        <v>5</v>
      </c>
      <c r="S29" s="8"/>
      <c r="T29" s="8">
        <v>87</v>
      </c>
      <c r="U29" s="8"/>
      <c r="V29" s="8">
        <v>37</v>
      </c>
      <c r="W29" s="8"/>
      <c r="X29" s="8">
        <v>12</v>
      </c>
      <c r="Y29" s="8"/>
      <c r="Z29" s="8">
        <f t="shared" si="0"/>
        <v>230</v>
      </c>
      <c r="AA29" s="12">
        <f t="shared" si="1"/>
        <v>8.9871834948421388E-3</v>
      </c>
      <c r="AB29" s="12">
        <f t="shared" si="2"/>
        <v>1.3315579227696404E-2</v>
      </c>
      <c r="AC29" s="7"/>
      <c r="AD29" s="14"/>
    </row>
    <row r="30" spans="1:30" ht="15">
      <c r="A30" s="7" t="s">
        <v>31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v>2</v>
      </c>
      <c r="M30" s="8"/>
      <c r="N30" s="8"/>
      <c r="O30" s="8"/>
      <c r="P30" s="8">
        <v>2</v>
      </c>
      <c r="Q30" s="8"/>
      <c r="R30" s="8">
        <v>7</v>
      </c>
      <c r="S30" s="8"/>
      <c r="T30" s="8">
        <v>3</v>
      </c>
      <c r="U30" s="8"/>
      <c r="V30" s="8"/>
      <c r="W30" s="8"/>
      <c r="X30" s="8"/>
      <c r="Y30" s="8"/>
      <c r="Z30" s="8">
        <f t="shared" si="0"/>
        <v>14</v>
      </c>
      <c r="AA30" s="12">
        <f t="shared" si="1"/>
        <v>5.4704595185995622E-4</v>
      </c>
      <c r="AB30" s="12">
        <f t="shared" si="2"/>
        <v>8.1051351820760726E-4</v>
      </c>
      <c r="AC30" s="7"/>
      <c r="AD30" s="14"/>
    </row>
    <row r="31" spans="1:30" ht="15">
      <c r="A31" s="7" t="s">
        <v>32</v>
      </c>
      <c r="B31" s="8">
        <v>6</v>
      </c>
      <c r="C31" s="8"/>
      <c r="D31" s="8">
        <v>4</v>
      </c>
      <c r="E31" s="8"/>
      <c r="F31" s="8">
        <v>19</v>
      </c>
      <c r="G31" s="8"/>
      <c r="H31" s="8">
        <v>15</v>
      </c>
      <c r="I31" s="8"/>
      <c r="J31" s="8">
        <v>26</v>
      </c>
      <c r="K31" s="8"/>
      <c r="L31" s="8">
        <v>19</v>
      </c>
      <c r="M31" s="8"/>
      <c r="N31" s="8">
        <v>70</v>
      </c>
      <c r="O31" s="8"/>
      <c r="P31" s="8">
        <v>253</v>
      </c>
      <c r="Q31" s="8"/>
      <c r="R31" s="8">
        <v>164</v>
      </c>
      <c r="S31" s="8"/>
      <c r="T31" s="8">
        <v>124</v>
      </c>
      <c r="U31" s="8"/>
      <c r="V31" s="8">
        <v>60</v>
      </c>
      <c r="W31" s="8"/>
      <c r="X31" s="8">
        <v>29</v>
      </c>
      <c r="Y31" s="8"/>
      <c r="Z31" s="8">
        <f t="shared" si="0"/>
        <v>789</v>
      </c>
      <c r="AA31" s="12">
        <f t="shared" si="1"/>
        <v>3.0829946858393249E-2</v>
      </c>
      <c r="AB31" s="12">
        <f t="shared" si="2"/>
        <v>4.5678226133271577E-2</v>
      </c>
      <c r="AC31" s="7"/>
      <c r="AD31" s="14"/>
    </row>
    <row r="32" spans="1:30" ht="15">
      <c r="A32" s="7" t="s">
        <v>33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38</v>
      </c>
      <c r="W32" s="8"/>
      <c r="X32" s="8"/>
      <c r="Y32" s="8"/>
      <c r="Z32" s="8">
        <f t="shared" si="0"/>
        <v>38</v>
      </c>
      <c r="AA32" s="12">
        <f t="shared" si="1"/>
        <v>1.4848390121913098E-3</v>
      </c>
      <c r="AB32" s="12">
        <f t="shared" si="2"/>
        <v>2.1999652637063626E-3</v>
      </c>
      <c r="AC32" s="7"/>
      <c r="AD32" s="14"/>
    </row>
    <row r="33" spans="1:30" ht="15">
      <c r="A33" s="7" t="s">
        <v>34</v>
      </c>
      <c r="B33" s="8"/>
      <c r="C33" s="8"/>
      <c r="D33" s="8">
        <v>2</v>
      </c>
      <c r="E33" s="8"/>
      <c r="F33" s="8"/>
      <c r="G33" s="8"/>
      <c r="H33" s="8">
        <v>4</v>
      </c>
      <c r="I33" s="8"/>
      <c r="J33" s="8"/>
      <c r="K33" s="8"/>
      <c r="L33" s="8"/>
      <c r="M33" s="8"/>
      <c r="N33" s="8"/>
      <c r="O33" s="8"/>
      <c r="P33" s="8">
        <v>4</v>
      </c>
      <c r="Q33" s="8"/>
      <c r="R33" s="8">
        <v>5</v>
      </c>
      <c r="S33" s="8"/>
      <c r="T33" s="8">
        <v>23</v>
      </c>
      <c r="U33" s="8"/>
      <c r="V33" s="8">
        <v>52</v>
      </c>
      <c r="W33" s="8"/>
      <c r="X33" s="8">
        <v>3</v>
      </c>
      <c r="Y33" s="8"/>
      <c r="Z33" s="8">
        <f t="shared" si="0"/>
        <v>93</v>
      </c>
      <c r="AA33" s="12">
        <f t="shared" si="1"/>
        <v>3.633948108783995E-3</v>
      </c>
      <c r="AB33" s="12">
        <f t="shared" si="2"/>
        <v>5.384125513807677E-3</v>
      </c>
      <c r="AC33" s="7"/>
      <c r="AD33" s="14"/>
    </row>
    <row r="34" spans="1:30" ht="15">
      <c r="A34" s="7" t="s">
        <v>35</v>
      </c>
      <c r="B34" s="8">
        <v>116</v>
      </c>
      <c r="C34" s="8"/>
      <c r="D34" s="8">
        <v>119</v>
      </c>
      <c r="E34" s="8"/>
      <c r="F34" s="8">
        <v>122</v>
      </c>
      <c r="G34" s="8"/>
      <c r="H34" s="8">
        <v>327</v>
      </c>
      <c r="I34" s="8"/>
      <c r="J34" s="8">
        <v>318</v>
      </c>
      <c r="K34" s="8"/>
      <c r="L34" s="8">
        <v>157</v>
      </c>
      <c r="M34" s="8"/>
      <c r="N34" s="8">
        <v>353</v>
      </c>
      <c r="O34" s="8"/>
      <c r="P34" s="8">
        <v>427</v>
      </c>
      <c r="Q34" s="8"/>
      <c r="R34" s="8">
        <v>252</v>
      </c>
      <c r="S34" s="8"/>
      <c r="T34" s="8">
        <v>505</v>
      </c>
      <c r="U34" s="8"/>
      <c r="V34" s="8">
        <v>186</v>
      </c>
      <c r="W34" s="8"/>
      <c r="X34" s="8">
        <v>110</v>
      </c>
      <c r="Y34" s="8"/>
      <c r="Z34" s="8">
        <f t="shared" si="0"/>
        <v>2992</v>
      </c>
      <c r="AA34" s="12">
        <f t="shared" si="1"/>
        <v>0.11691153485464208</v>
      </c>
      <c r="AB34" s="12">
        <f t="shared" si="2"/>
        <v>0.17321831760551148</v>
      </c>
      <c r="AC34" s="7"/>
      <c r="AD34" s="14"/>
    </row>
    <row r="35" spans="1:30" ht="15">
      <c r="A35" s="7" t="s">
        <v>36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>
        <f t="shared" si="0"/>
        <v>0</v>
      </c>
      <c r="AA35" s="12">
        <f t="shared" si="1"/>
        <v>0</v>
      </c>
      <c r="AB35" s="12">
        <f t="shared" si="2"/>
        <v>0</v>
      </c>
      <c r="AC35" s="7"/>
      <c r="AD35" s="14"/>
    </row>
    <row r="36" spans="1:30" ht="15">
      <c r="A36" s="7" t="s">
        <v>37</v>
      </c>
      <c r="B36" s="8">
        <v>4</v>
      </c>
      <c r="C36" s="8"/>
      <c r="D36" s="8"/>
      <c r="E36" s="8"/>
      <c r="F36" s="8"/>
      <c r="G36" s="8"/>
      <c r="H36" s="8">
        <v>2</v>
      </c>
      <c r="I36" s="8"/>
      <c r="J36" s="8">
        <v>2</v>
      </c>
      <c r="K36" s="8"/>
      <c r="L36" s="8"/>
      <c r="M36" s="8"/>
      <c r="N36" s="8">
        <v>8</v>
      </c>
      <c r="O36" s="8"/>
      <c r="P36" s="8"/>
      <c r="Q36" s="8"/>
      <c r="R36" s="8">
        <v>2</v>
      </c>
      <c r="S36" s="8"/>
      <c r="T36" s="8"/>
      <c r="U36" s="8"/>
      <c r="V36" s="8"/>
      <c r="W36" s="8"/>
      <c r="X36" s="8">
        <v>3</v>
      </c>
      <c r="Y36" s="8"/>
      <c r="Z36" s="8">
        <f t="shared" si="0"/>
        <v>21</v>
      </c>
      <c r="AA36" s="12">
        <f t="shared" si="1"/>
        <v>8.2056892778993432E-4</v>
      </c>
      <c r="AB36" s="12">
        <f t="shared" si="2"/>
        <v>1.2157702773114109E-3</v>
      </c>
      <c r="AC36" s="7"/>
      <c r="AD36" s="14"/>
    </row>
    <row r="37" spans="1:30" ht="15">
      <c r="A37" s="7" t="s">
        <v>38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>
        <v>2</v>
      </c>
      <c r="Q37" s="8"/>
      <c r="R37" s="8"/>
      <c r="S37" s="8"/>
      <c r="T37" s="8"/>
      <c r="U37" s="8"/>
      <c r="V37" s="8"/>
      <c r="W37" s="8"/>
      <c r="X37" s="8"/>
      <c r="Y37" s="8"/>
      <c r="Z37" s="8">
        <f t="shared" si="0"/>
        <v>2</v>
      </c>
      <c r="AA37" s="12">
        <f t="shared" si="1"/>
        <v>7.8149421694279458E-5</v>
      </c>
      <c r="AB37" s="12">
        <f t="shared" si="2"/>
        <v>1.1578764545822961E-4</v>
      </c>
      <c r="AC37" s="7"/>
      <c r="AD37" s="14"/>
    </row>
    <row r="38" spans="1:30" ht="15">
      <c r="A38" s="7" t="s">
        <v>39</v>
      </c>
      <c r="B38" s="8">
        <v>14</v>
      </c>
      <c r="C38" s="8"/>
      <c r="D38" s="8">
        <v>6</v>
      </c>
      <c r="E38" s="8"/>
      <c r="F38" s="8">
        <v>11</v>
      </c>
      <c r="G38" s="8"/>
      <c r="H38" s="8">
        <v>29</v>
      </c>
      <c r="I38" s="8"/>
      <c r="J38" s="8">
        <v>117</v>
      </c>
      <c r="K38" s="8"/>
      <c r="L38" s="8">
        <v>24</v>
      </c>
      <c r="M38" s="8"/>
      <c r="N38" s="8">
        <v>192</v>
      </c>
      <c r="O38" s="8"/>
      <c r="P38" s="8">
        <v>101</v>
      </c>
      <c r="Q38" s="8"/>
      <c r="R38" s="8">
        <v>154</v>
      </c>
      <c r="S38" s="8"/>
      <c r="T38" s="8">
        <v>88</v>
      </c>
      <c r="U38" s="8"/>
      <c r="V38" s="8">
        <v>55</v>
      </c>
      <c r="W38" s="8"/>
      <c r="X38" s="8">
        <v>8</v>
      </c>
      <c r="Y38" s="8"/>
      <c r="Z38" s="8">
        <f t="shared" si="0"/>
        <v>799</v>
      </c>
      <c r="AA38" s="12">
        <f t="shared" si="1"/>
        <v>3.1220693966864645E-2</v>
      </c>
      <c r="AB38" s="12">
        <f t="shared" si="2"/>
        <v>4.6257164360562729E-2</v>
      </c>
      <c r="AC38" s="7"/>
      <c r="AD38" s="14"/>
    </row>
    <row r="39" spans="1:30" ht="15">
      <c r="A39" s="7" t="s">
        <v>40</v>
      </c>
      <c r="B39" s="8"/>
      <c r="C39" s="8"/>
      <c r="D39" s="8"/>
      <c r="E39" s="8"/>
      <c r="F39" s="8"/>
      <c r="G39" s="8"/>
      <c r="H39" s="8">
        <v>10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>
        <v>28</v>
      </c>
      <c r="S39" s="8"/>
      <c r="T39" s="8">
        <v>4</v>
      </c>
      <c r="U39" s="8"/>
      <c r="V39" s="8"/>
      <c r="W39" s="8"/>
      <c r="X39" s="8"/>
      <c r="Y39" s="8"/>
      <c r="Z39" s="8">
        <f t="shared" si="0"/>
        <v>43</v>
      </c>
      <c r="AA39" s="12">
        <f t="shared" si="1"/>
        <v>1.6802125664270085E-3</v>
      </c>
      <c r="AB39" s="12">
        <f t="shared" si="2"/>
        <v>2.4894343773519366E-3</v>
      </c>
      <c r="AC39" s="7"/>
      <c r="AD39" s="14"/>
    </row>
    <row r="40" spans="1:30" ht="15">
      <c r="A40" s="7" t="s">
        <v>41</v>
      </c>
      <c r="B40" s="8">
        <v>2</v>
      </c>
      <c r="C40" s="8"/>
      <c r="D40" s="8">
        <v>1</v>
      </c>
      <c r="E40" s="8"/>
      <c r="F40" s="8"/>
      <c r="G40" s="8"/>
      <c r="H40" s="8">
        <v>4</v>
      </c>
      <c r="I40" s="8"/>
      <c r="J40" s="8">
        <v>8</v>
      </c>
      <c r="K40" s="8"/>
      <c r="L40" s="8">
        <v>2</v>
      </c>
      <c r="M40" s="8"/>
      <c r="N40" s="8">
        <v>11</v>
      </c>
      <c r="O40" s="8"/>
      <c r="P40" s="8">
        <v>2</v>
      </c>
      <c r="Q40" s="8"/>
      <c r="R40" s="8">
        <v>14</v>
      </c>
      <c r="S40" s="8"/>
      <c r="T40" s="8">
        <v>9</v>
      </c>
      <c r="U40" s="8"/>
      <c r="V40" s="8">
        <v>6</v>
      </c>
      <c r="W40" s="8"/>
      <c r="X40" s="8">
        <v>7</v>
      </c>
      <c r="Y40" s="8"/>
      <c r="Z40" s="8">
        <f t="shared" ref="Z40:Z71" si="3">SUM(B40:X40)</f>
        <v>66</v>
      </c>
      <c r="AA40" s="12">
        <f t="shared" si="1"/>
        <v>2.5789309159112224E-3</v>
      </c>
      <c r="AB40" s="12">
        <f t="shared" si="2"/>
        <v>3.8209923001215769E-3</v>
      </c>
      <c r="AC40" s="7"/>
      <c r="AD40" s="14"/>
    </row>
    <row r="41" spans="1:30" ht="15">
      <c r="A41" s="7" t="s">
        <v>42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>
        <v>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>
        <f t="shared" si="3"/>
        <v>3</v>
      </c>
      <c r="AA41" s="12">
        <f t="shared" si="1"/>
        <v>1.1722413254141919E-4</v>
      </c>
      <c r="AB41" s="12">
        <f t="shared" si="2"/>
        <v>1.7368146818734441E-4</v>
      </c>
      <c r="AC41" s="7"/>
      <c r="AD41" s="14"/>
    </row>
    <row r="42" spans="1:30" ht="15">
      <c r="A42" s="7" t="s">
        <v>43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>
        <v>16</v>
      </c>
      <c r="Q42" s="8"/>
      <c r="R42" s="8"/>
      <c r="S42" s="8"/>
      <c r="T42" s="8"/>
      <c r="U42" s="8"/>
      <c r="V42" s="8"/>
      <c r="W42" s="8"/>
      <c r="X42" s="8"/>
      <c r="Y42" s="8"/>
      <c r="Z42" s="8">
        <f t="shared" si="3"/>
        <v>16</v>
      </c>
      <c r="AA42" s="12">
        <f t="shared" si="1"/>
        <v>6.2519537355423566E-4</v>
      </c>
      <c r="AB42" s="12">
        <f t="shared" si="2"/>
        <v>9.2630116366583689E-4</v>
      </c>
      <c r="AC42" s="7"/>
      <c r="AD42" s="14"/>
    </row>
    <row r="43" spans="1:30" ht="15">
      <c r="A43" s="7" t="s">
        <v>44</v>
      </c>
      <c r="B43" s="8"/>
      <c r="C43" s="8"/>
      <c r="D43" s="8"/>
      <c r="E43" s="8"/>
      <c r="F43" s="8"/>
      <c r="G43" s="8"/>
      <c r="H43" s="8"/>
      <c r="I43" s="8"/>
      <c r="J43" s="8">
        <v>2</v>
      </c>
      <c r="K43" s="8"/>
      <c r="L43" s="8">
        <v>2</v>
      </c>
      <c r="M43" s="8"/>
      <c r="N43" s="8"/>
      <c r="O43" s="8"/>
      <c r="P43" s="8">
        <v>5</v>
      </c>
      <c r="Q43" s="8"/>
      <c r="R43" s="8">
        <v>7</v>
      </c>
      <c r="S43" s="8"/>
      <c r="T43" s="8">
        <v>2</v>
      </c>
      <c r="U43" s="8"/>
      <c r="V43" s="8"/>
      <c r="W43" s="8"/>
      <c r="X43" s="8"/>
      <c r="Y43" s="8"/>
      <c r="Z43" s="8">
        <f t="shared" si="3"/>
        <v>18</v>
      </c>
      <c r="AA43" s="12">
        <f t="shared" si="1"/>
        <v>7.0334479524851521E-4</v>
      </c>
      <c r="AB43" s="12">
        <f t="shared" si="2"/>
        <v>1.0420888091240664E-3</v>
      </c>
      <c r="AC43" s="7"/>
      <c r="AD43" s="14"/>
    </row>
    <row r="44" spans="1:30" ht="15">
      <c r="A44" s="7" t="s">
        <v>45</v>
      </c>
      <c r="B44" s="8">
        <v>3</v>
      </c>
      <c r="C44" s="8"/>
      <c r="D44" s="8"/>
      <c r="E44" s="8"/>
      <c r="F44" s="8">
        <v>8</v>
      </c>
      <c r="G44" s="8"/>
      <c r="H44" s="8">
        <v>16</v>
      </c>
      <c r="I44" s="8"/>
      <c r="J44" s="8"/>
      <c r="K44" s="8"/>
      <c r="L44" s="8">
        <v>8</v>
      </c>
      <c r="M44" s="8"/>
      <c r="N44" s="8">
        <v>19</v>
      </c>
      <c r="O44" s="8"/>
      <c r="P44" s="8">
        <v>27</v>
      </c>
      <c r="Q44" s="8"/>
      <c r="R44" s="8">
        <v>28</v>
      </c>
      <c r="S44" s="8"/>
      <c r="T44" s="8">
        <v>10</v>
      </c>
      <c r="U44" s="8"/>
      <c r="V44" s="8"/>
      <c r="W44" s="8"/>
      <c r="X44" s="8">
        <v>1</v>
      </c>
      <c r="Y44" s="8"/>
      <c r="Z44" s="8">
        <f t="shared" si="3"/>
        <v>120</v>
      </c>
      <c r="AA44" s="12">
        <f t="shared" si="1"/>
        <v>4.6889653016567679E-3</v>
      </c>
      <c r="AB44" s="12">
        <f t="shared" si="2"/>
        <v>6.9472587274937766E-3</v>
      </c>
      <c r="AC44" s="7"/>
      <c r="AD44" s="14"/>
    </row>
    <row r="45" spans="1:30" ht="15">
      <c r="A45" s="7" t="s">
        <v>46</v>
      </c>
      <c r="B45" s="8">
        <v>2</v>
      </c>
      <c r="C45" s="8"/>
      <c r="D45" s="8">
        <v>3</v>
      </c>
      <c r="E45" s="8"/>
      <c r="F45" s="8">
        <v>4</v>
      </c>
      <c r="G45" s="8"/>
      <c r="H45" s="8">
        <v>26</v>
      </c>
      <c r="I45" s="8"/>
      <c r="J45" s="8">
        <v>38</v>
      </c>
      <c r="K45" s="8"/>
      <c r="L45" s="8">
        <v>30</v>
      </c>
      <c r="M45" s="8"/>
      <c r="N45" s="8">
        <v>61</v>
      </c>
      <c r="O45" s="8"/>
      <c r="P45" s="8">
        <v>221</v>
      </c>
      <c r="Q45" s="8"/>
      <c r="R45" s="8">
        <v>72</v>
      </c>
      <c r="S45" s="8"/>
      <c r="T45" s="8">
        <v>68</v>
      </c>
      <c r="U45" s="8"/>
      <c r="V45" s="8">
        <v>26</v>
      </c>
      <c r="W45" s="8"/>
      <c r="X45" s="8">
        <v>21</v>
      </c>
      <c r="Y45" s="8"/>
      <c r="Z45" s="8">
        <f t="shared" si="3"/>
        <v>572</v>
      </c>
      <c r="AA45" s="12">
        <f t="shared" si="1"/>
        <v>2.2350734604563927E-2</v>
      </c>
      <c r="AB45" s="12">
        <f t="shared" si="2"/>
        <v>3.3115266601053669E-2</v>
      </c>
      <c r="AC45" s="7"/>
      <c r="AD45" s="14"/>
    </row>
    <row r="46" spans="1:30" ht="15">
      <c r="A46" s="7" t="s">
        <v>47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>
        <v>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>
        <f t="shared" si="3"/>
        <v>1</v>
      </c>
      <c r="AA46" s="12">
        <f t="shared" si="1"/>
        <v>3.9074710847139729E-5</v>
      </c>
      <c r="AB46" s="12">
        <f t="shared" si="2"/>
        <v>5.7893822729114805E-5</v>
      </c>
      <c r="AC46" s="7"/>
      <c r="AD46" s="14"/>
    </row>
    <row r="47" spans="1:30" ht="15">
      <c r="A47" s="7" t="s">
        <v>48</v>
      </c>
      <c r="B47" s="8">
        <v>10</v>
      </c>
      <c r="C47" s="8"/>
      <c r="D47" s="8">
        <v>23</v>
      </c>
      <c r="E47" s="8"/>
      <c r="F47" s="8">
        <v>11</v>
      </c>
      <c r="G47" s="8"/>
      <c r="H47" s="8">
        <v>28</v>
      </c>
      <c r="I47" s="8"/>
      <c r="J47" s="8">
        <v>22</v>
      </c>
      <c r="K47" s="8"/>
      <c r="L47" s="8">
        <v>7</v>
      </c>
      <c r="M47" s="8"/>
      <c r="N47" s="8">
        <v>18</v>
      </c>
      <c r="O47" s="8"/>
      <c r="P47" s="8">
        <v>28</v>
      </c>
      <c r="Q47" s="8"/>
      <c r="R47" s="8">
        <v>19</v>
      </c>
      <c r="S47" s="8"/>
      <c r="T47" s="8">
        <v>22</v>
      </c>
      <c r="U47" s="8"/>
      <c r="V47" s="8">
        <v>15</v>
      </c>
      <c r="W47" s="8"/>
      <c r="X47" s="8">
        <v>9</v>
      </c>
      <c r="Y47" s="8"/>
      <c r="Z47" s="8">
        <f t="shared" si="3"/>
        <v>212</v>
      </c>
      <c r="AA47" s="12">
        <f t="shared" si="1"/>
        <v>8.2838386995936226E-3</v>
      </c>
      <c r="AB47" s="12">
        <f t="shared" si="2"/>
        <v>1.2273490418572338E-2</v>
      </c>
      <c r="AC47" s="7"/>
      <c r="AD47" s="14"/>
    </row>
    <row r="48" spans="1:30" ht="15">
      <c r="A48" s="7" t="s">
        <v>49</v>
      </c>
      <c r="B48" s="8"/>
      <c r="C48" s="8"/>
      <c r="D48" s="8"/>
      <c r="E48" s="8"/>
      <c r="F48" s="8"/>
      <c r="G48" s="8"/>
      <c r="H48" s="8">
        <v>2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>
        <f t="shared" si="3"/>
        <v>2</v>
      </c>
      <c r="AA48" s="12">
        <f t="shared" si="1"/>
        <v>7.8149421694279458E-5</v>
      </c>
      <c r="AB48" s="12">
        <f t="shared" si="2"/>
        <v>1.1578764545822961E-4</v>
      </c>
      <c r="AC48" s="7"/>
      <c r="AD48" s="14"/>
    </row>
    <row r="49" spans="1:30" ht="15">
      <c r="A49" s="7" t="s">
        <v>50</v>
      </c>
      <c r="B49" s="8"/>
      <c r="C49" s="8"/>
      <c r="D49" s="8"/>
      <c r="E49" s="8"/>
      <c r="F49" s="8"/>
      <c r="G49" s="8"/>
      <c r="H49" s="8">
        <v>2</v>
      </c>
      <c r="I49" s="8"/>
      <c r="J49" s="8"/>
      <c r="K49" s="8"/>
      <c r="L49" s="8"/>
      <c r="M49" s="8"/>
      <c r="N49" s="8"/>
      <c r="O49" s="8"/>
      <c r="P49" s="8">
        <v>2</v>
      </c>
      <c r="Q49" s="8"/>
      <c r="R49" s="8"/>
      <c r="S49" s="8"/>
      <c r="T49" s="8"/>
      <c r="U49" s="8"/>
      <c r="V49" s="8">
        <v>2</v>
      </c>
      <c r="W49" s="8"/>
      <c r="X49" s="8"/>
      <c r="Y49" s="8"/>
      <c r="Z49" s="8">
        <f t="shared" si="3"/>
        <v>6</v>
      </c>
      <c r="AA49" s="12">
        <f t="shared" si="1"/>
        <v>2.3444826508283839E-4</v>
      </c>
      <c r="AB49" s="12">
        <f t="shared" si="2"/>
        <v>3.4736293637468882E-4</v>
      </c>
      <c r="AC49" s="7"/>
      <c r="AD49" s="14"/>
    </row>
    <row r="50" spans="1:30" ht="15">
      <c r="A50" s="7" t="s">
        <v>51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>
        <v>2</v>
      </c>
      <c r="Q50" s="8"/>
      <c r="R50" s="8">
        <v>3</v>
      </c>
      <c r="S50" s="8"/>
      <c r="T50" s="8"/>
      <c r="U50" s="8"/>
      <c r="V50" s="8"/>
      <c r="W50" s="8"/>
      <c r="X50" s="8"/>
      <c r="Y50" s="8"/>
      <c r="Z50" s="8">
        <f t="shared" si="3"/>
        <v>5</v>
      </c>
      <c r="AA50" s="12">
        <f t="shared" si="1"/>
        <v>1.9537355423569866E-4</v>
      </c>
      <c r="AB50" s="12">
        <f t="shared" si="2"/>
        <v>2.8946911364557401E-4</v>
      </c>
      <c r="AC50" s="7"/>
      <c r="AD50" s="14"/>
    </row>
    <row r="51" spans="1:30" ht="15">
      <c r="A51" s="7" t="s">
        <v>52</v>
      </c>
      <c r="B51" s="8">
        <v>2</v>
      </c>
      <c r="C51" s="8"/>
      <c r="D51" s="8"/>
      <c r="E51" s="8"/>
      <c r="F51" s="8">
        <v>15</v>
      </c>
      <c r="G51" s="8"/>
      <c r="H51" s="8">
        <v>4</v>
      </c>
      <c r="I51" s="8"/>
      <c r="J51" s="8">
        <v>8</v>
      </c>
      <c r="K51" s="8"/>
      <c r="L51" s="8"/>
      <c r="M51" s="8"/>
      <c r="N51" s="8"/>
      <c r="O51" s="8"/>
      <c r="P51" s="8">
        <v>2</v>
      </c>
      <c r="Q51" s="8"/>
      <c r="R51" s="8">
        <v>23</v>
      </c>
      <c r="S51" s="8"/>
      <c r="T51" s="8">
        <v>33</v>
      </c>
      <c r="U51" s="8"/>
      <c r="V51" s="8"/>
      <c r="W51" s="8"/>
      <c r="X51" s="8">
        <v>2</v>
      </c>
      <c r="Y51" s="8"/>
      <c r="Z51" s="8">
        <f t="shared" si="3"/>
        <v>89</v>
      </c>
      <c r="AA51" s="12">
        <f t="shared" si="1"/>
        <v>3.4776492653954363E-3</v>
      </c>
      <c r="AB51" s="12">
        <f t="shared" si="2"/>
        <v>5.1525502228912173E-3</v>
      </c>
      <c r="AC51" s="7"/>
      <c r="AD51" s="14"/>
    </row>
    <row r="52" spans="1:30" ht="15">
      <c r="A52" s="7" t="s">
        <v>53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>
        <v>5</v>
      </c>
      <c r="Q52" s="8"/>
      <c r="R52" s="8"/>
      <c r="S52" s="8"/>
      <c r="T52" s="8"/>
      <c r="U52" s="8"/>
      <c r="V52" s="8"/>
      <c r="W52" s="8"/>
      <c r="X52" s="8"/>
      <c r="Y52" s="8"/>
      <c r="Z52" s="8">
        <f t="shared" si="3"/>
        <v>5</v>
      </c>
      <c r="AA52" s="12">
        <f t="shared" si="1"/>
        <v>1.9537355423569866E-4</v>
      </c>
      <c r="AB52" s="12">
        <f t="shared" si="2"/>
        <v>2.8946911364557401E-4</v>
      </c>
      <c r="AC52" s="7"/>
      <c r="AD52" s="14"/>
    </row>
    <row r="53" spans="1:30" ht="15">
      <c r="A53" s="7" t="s">
        <v>54</v>
      </c>
      <c r="B53" s="8"/>
      <c r="C53" s="8"/>
      <c r="D53" s="8"/>
      <c r="E53" s="8"/>
      <c r="F53" s="8"/>
      <c r="G53" s="8"/>
      <c r="H53" s="8">
        <v>2</v>
      </c>
      <c r="I53" s="8"/>
      <c r="J53" s="8"/>
      <c r="K53" s="8"/>
      <c r="L53" s="8"/>
      <c r="M53" s="8"/>
      <c r="N53" s="8"/>
      <c r="O53" s="8"/>
      <c r="P53" s="8">
        <v>6</v>
      </c>
      <c r="Q53" s="8"/>
      <c r="R53" s="8"/>
      <c r="S53" s="8"/>
      <c r="T53" s="8"/>
      <c r="U53" s="8"/>
      <c r="V53" s="8"/>
      <c r="W53" s="8"/>
      <c r="X53" s="8"/>
      <c r="Y53" s="8"/>
      <c r="Z53" s="8">
        <f t="shared" si="3"/>
        <v>8</v>
      </c>
      <c r="AA53" s="12">
        <f t="shared" si="1"/>
        <v>3.1259768677711783E-4</v>
      </c>
      <c r="AB53" s="12">
        <f t="shared" si="2"/>
        <v>4.6315058183291844E-4</v>
      </c>
      <c r="AC53" s="7"/>
    </row>
    <row r="54" spans="1:30" ht="15">
      <c r="A54" s="7" t="s">
        <v>55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2</v>
      </c>
      <c r="S54" s="8"/>
      <c r="T54" s="8"/>
      <c r="U54" s="8"/>
      <c r="V54" s="8"/>
      <c r="W54" s="8"/>
      <c r="X54" s="8"/>
      <c r="Y54" s="8"/>
      <c r="Z54" s="8">
        <f t="shared" si="3"/>
        <v>2</v>
      </c>
      <c r="AA54" s="12">
        <f t="shared" si="1"/>
        <v>7.8149421694279458E-5</v>
      </c>
      <c r="AB54" s="12">
        <f t="shared" si="2"/>
        <v>1.1578764545822961E-4</v>
      </c>
      <c r="AC54" s="7"/>
    </row>
    <row r="55" spans="1:30" ht="15">
      <c r="A55" s="7" t="s">
        <v>56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>
        <v>2</v>
      </c>
      <c r="W55" s="8"/>
      <c r="X55" s="8"/>
      <c r="Y55" s="8"/>
      <c r="Z55" s="8">
        <f t="shared" si="3"/>
        <v>2</v>
      </c>
      <c r="AA55" s="12">
        <f t="shared" si="1"/>
        <v>7.8149421694279458E-5</v>
      </c>
      <c r="AB55" s="12">
        <f t="shared" si="2"/>
        <v>1.1578764545822961E-4</v>
      </c>
      <c r="AC55" s="7"/>
    </row>
    <row r="56" spans="1:30" ht="15">
      <c r="A56" s="7" t="s">
        <v>57</v>
      </c>
      <c r="B56" s="8"/>
      <c r="C56" s="8"/>
      <c r="D56" s="8">
        <v>1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>
        <f t="shared" si="3"/>
        <v>1</v>
      </c>
      <c r="AA56" s="12">
        <f t="shared" si="1"/>
        <v>3.9074710847139729E-5</v>
      </c>
      <c r="AB56" s="12">
        <f t="shared" si="2"/>
        <v>5.7893822729114805E-5</v>
      </c>
      <c r="AC56" s="7"/>
    </row>
    <row r="57" spans="1:30" ht="15">
      <c r="A57" s="7" t="s">
        <v>58</v>
      </c>
      <c r="B57" s="8"/>
      <c r="C57" s="8"/>
      <c r="D57" s="8">
        <v>1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>
        <v>12</v>
      </c>
      <c r="Q57" s="8"/>
      <c r="R57" s="8">
        <v>2</v>
      </c>
      <c r="S57" s="8"/>
      <c r="T57" s="8"/>
      <c r="U57" s="8"/>
      <c r="V57" s="8"/>
      <c r="W57" s="8"/>
      <c r="X57" s="8">
        <v>8</v>
      </c>
      <c r="Y57" s="8"/>
      <c r="Z57" s="8">
        <f t="shared" si="3"/>
        <v>23</v>
      </c>
      <c r="AA57" s="12">
        <f t="shared" si="1"/>
        <v>8.9871834948421377E-4</v>
      </c>
      <c r="AB57" s="12">
        <f t="shared" si="2"/>
        <v>1.3315579227696406E-3</v>
      </c>
      <c r="AC57" s="7"/>
    </row>
    <row r="58" spans="1:30" ht="15">
      <c r="A58" s="7" t="s">
        <v>59</v>
      </c>
      <c r="B58" s="8"/>
      <c r="C58" s="8"/>
      <c r="D58" s="8"/>
      <c r="E58" s="8"/>
      <c r="F58" s="8">
        <v>2</v>
      </c>
      <c r="G58" s="8"/>
      <c r="H58" s="8">
        <v>2</v>
      </c>
      <c r="I58" s="8"/>
      <c r="J58" s="8">
        <v>1</v>
      </c>
      <c r="K58" s="8"/>
      <c r="L58" s="8"/>
      <c r="M58" s="8"/>
      <c r="N58" s="8">
        <v>4</v>
      </c>
      <c r="O58" s="8"/>
      <c r="P58" s="8">
        <v>2</v>
      </c>
      <c r="Q58" s="8"/>
      <c r="R58" s="8">
        <v>2</v>
      </c>
      <c r="S58" s="8"/>
      <c r="T58" s="8">
        <v>6</v>
      </c>
      <c r="U58" s="8"/>
      <c r="V58" s="8">
        <v>2</v>
      </c>
      <c r="W58" s="8"/>
      <c r="X58" s="8"/>
      <c r="Y58" s="8"/>
      <c r="Z58" s="8">
        <f t="shared" si="3"/>
        <v>21</v>
      </c>
      <c r="AA58" s="12">
        <f t="shared" si="1"/>
        <v>8.2056892778993432E-4</v>
      </c>
      <c r="AB58" s="12">
        <f t="shared" si="2"/>
        <v>1.2157702773114109E-3</v>
      </c>
      <c r="AC58" s="7"/>
    </row>
    <row r="59" spans="1:30" ht="15">
      <c r="A59" s="7" t="s">
        <v>60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>
        <v>2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>
        <f t="shared" si="3"/>
        <v>2</v>
      </c>
      <c r="AA59" s="12">
        <f t="shared" si="1"/>
        <v>7.8149421694279458E-5</v>
      </c>
      <c r="AB59" s="12">
        <f t="shared" si="2"/>
        <v>1.1578764545822961E-4</v>
      </c>
      <c r="AC59" s="7"/>
    </row>
    <row r="60" spans="1:30" ht="15">
      <c r="A60" s="7" t="s">
        <v>61</v>
      </c>
      <c r="B60" s="8"/>
      <c r="C60" s="8"/>
      <c r="D60" s="8"/>
      <c r="E60" s="8"/>
      <c r="F60" s="8"/>
      <c r="G60" s="8"/>
      <c r="H60" s="8"/>
      <c r="I60" s="8"/>
      <c r="J60" s="8">
        <v>3</v>
      </c>
      <c r="K60" s="8"/>
      <c r="L60" s="8"/>
      <c r="M60" s="8"/>
      <c r="N60" s="8">
        <v>7</v>
      </c>
      <c r="O60" s="8"/>
      <c r="P60" s="8">
        <v>4</v>
      </c>
      <c r="Q60" s="8"/>
      <c r="R60" s="8">
        <v>2</v>
      </c>
      <c r="S60" s="8"/>
      <c r="T60" s="8">
        <v>2</v>
      </c>
      <c r="U60" s="8"/>
      <c r="V60" s="8"/>
      <c r="W60" s="8"/>
      <c r="X60" s="8"/>
      <c r="Y60" s="8"/>
      <c r="Z60" s="8">
        <f t="shared" si="3"/>
        <v>18</v>
      </c>
      <c r="AA60" s="12">
        <f t="shared" si="1"/>
        <v>7.0334479524851521E-4</v>
      </c>
      <c r="AB60" s="12">
        <f t="shared" si="2"/>
        <v>1.0420888091240664E-3</v>
      </c>
      <c r="AC60" s="7"/>
    </row>
    <row r="61" spans="1:30" ht="15">
      <c r="A61" s="7" t="s">
        <v>62</v>
      </c>
      <c r="B61" s="8"/>
      <c r="C61" s="8"/>
      <c r="D61" s="8"/>
      <c r="E61" s="8"/>
      <c r="F61" s="8">
        <v>4</v>
      </c>
      <c r="G61" s="8"/>
      <c r="H61" s="8"/>
      <c r="I61" s="8"/>
      <c r="J61" s="8">
        <v>5</v>
      </c>
      <c r="K61" s="8"/>
      <c r="L61" s="8">
        <v>15</v>
      </c>
      <c r="M61" s="8"/>
      <c r="N61" s="8"/>
      <c r="O61" s="8"/>
      <c r="P61" s="8">
        <v>3</v>
      </c>
      <c r="Q61" s="8"/>
      <c r="R61" s="8">
        <v>6</v>
      </c>
      <c r="S61" s="8"/>
      <c r="T61" s="8"/>
      <c r="U61" s="8"/>
      <c r="V61" s="8">
        <v>7</v>
      </c>
      <c r="W61" s="8"/>
      <c r="X61" s="8">
        <v>2</v>
      </c>
      <c r="Y61" s="8"/>
      <c r="Z61" s="8">
        <f t="shared" si="3"/>
        <v>42</v>
      </c>
      <c r="AA61" s="12">
        <f t="shared" si="1"/>
        <v>1.6411378555798686E-3</v>
      </c>
      <c r="AB61" s="12">
        <f t="shared" si="2"/>
        <v>2.4315405546228219E-3</v>
      </c>
      <c r="AC61" s="7"/>
    </row>
    <row r="62" spans="1:30" ht="15">
      <c r="A62" s="7" t="s">
        <v>63</v>
      </c>
      <c r="B62" s="8">
        <v>6</v>
      </c>
      <c r="C62" s="8"/>
      <c r="D62" s="8"/>
      <c r="E62" s="8"/>
      <c r="F62" s="8"/>
      <c r="G62" s="8"/>
      <c r="H62" s="8">
        <v>2</v>
      </c>
      <c r="I62" s="8"/>
      <c r="J62" s="8">
        <v>4</v>
      </c>
      <c r="K62" s="8"/>
      <c r="L62" s="8">
        <v>13</v>
      </c>
      <c r="M62" s="8"/>
      <c r="N62" s="8">
        <v>6</v>
      </c>
      <c r="O62" s="8"/>
      <c r="P62" s="8"/>
      <c r="Q62" s="8"/>
      <c r="R62" s="8">
        <v>4</v>
      </c>
      <c r="S62" s="8"/>
      <c r="T62" s="8">
        <v>15</v>
      </c>
      <c r="U62" s="8"/>
      <c r="V62" s="8">
        <v>26</v>
      </c>
      <c r="W62" s="8"/>
      <c r="X62" s="8">
        <v>13</v>
      </c>
      <c r="Y62" s="8"/>
      <c r="Z62" s="8">
        <f t="shared" si="3"/>
        <v>89</v>
      </c>
      <c r="AA62" s="12">
        <f t="shared" si="1"/>
        <v>3.4776492653954363E-3</v>
      </c>
      <c r="AB62" s="12">
        <f t="shared" si="2"/>
        <v>5.1525502228912173E-3</v>
      </c>
      <c r="AC62" s="7"/>
    </row>
    <row r="63" spans="1:30" ht="15">
      <c r="A63" s="7" t="s">
        <v>64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>
        <v>3</v>
      </c>
      <c r="M63" s="8"/>
      <c r="N63" s="8"/>
      <c r="O63" s="8"/>
      <c r="P63" s="8"/>
      <c r="Q63" s="8"/>
      <c r="R63" s="8">
        <v>1</v>
      </c>
      <c r="S63" s="8"/>
      <c r="T63" s="8"/>
      <c r="U63" s="8"/>
      <c r="V63" s="8"/>
      <c r="W63" s="8"/>
      <c r="X63" s="8"/>
      <c r="Y63" s="8"/>
      <c r="Z63" s="8">
        <f t="shared" si="3"/>
        <v>4</v>
      </c>
      <c r="AA63" s="12">
        <f t="shared" si="1"/>
        <v>1.5629884338855892E-4</v>
      </c>
      <c r="AB63" s="12">
        <f t="shared" si="2"/>
        <v>2.3157529091645922E-4</v>
      </c>
      <c r="AC63" s="7"/>
    </row>
    <row r="64" spans="1:30" ht="15">
      <c r="A64" s="7" t="s">
        <v>65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>
        <v>3</v>
      </c>
      <c r="Y64" s="8"/>
      <c r="Z64" s="8">
        <f t="shared" si="3"/>
        <v>3</v>
      </c>
      <c r="AA64" s="12">
        <f t="shared" si="1"/>
        <v>1.1722413254141919E-4</v>
      </c>
      <c r="AB64" s="12">
        <f t="shared" si="2"/>
        <v>1.7368146818734441E-4</v>
      </c>
      <c r="AC64" s="7"/>
    </row>
    <row r="65" spans="1:29" ht="15">
      <c r="A65" s="7" t="s">
        <v>66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>
        <v>2</v>
      </c>
      <c r="M65" s="8"/>
      <c r="N65" s="8"/>
      <c r="O65" s="8"/>
      <c r="P65" s="8">
        <v>2</v>
      </c>
      <c r="Q65" s="8"/>
      <c r="R65" s="8"/>
      <c r="S65" s="8"/>
      <c r="T65" s="8"/>
      <c r="U65" s="8"/>
      <c r="V65" s="8"/>
      <c r="W65" s="8"/>
      <c r="X65" s="8"/>
      <c r="Y65" s="8"/>
      <c r="Z65" s="8">
        <f t="shared" si="3"/>
        <v>4</v>
      </c>
      <c r="AA65" s="12">
        <f t="shared" si="1"/>
        <v>1.5629884338855892E-4</v>
      </c>
      <c r="AB65" s="12">
        <f t="shared" si="2"/>
        <v>2.3157529091645922E-4</v>
      </c>
      <c r="AC65" s="7"/>
    </row>
    <row r="66" spans="1:29" ht="15">
      <c r="A66" s="7" t="s">
        <v>67</v>
      </c>
      <c r="B66" s="8">
        <v>7</v>
      </c>
      <c r="C66" s="8"/>
      <c r="D66" s="8">
        <v>1</v>
      </c>
      <c r="E66" s="8"/>
      <c r="F66" s="8"/>
      <c r="G66" s="8"/>
      <c r="H66" s="8">
        <v>6</v>
      </c>
      <c r="I66" s="8"/>
      <c r="J66" s="8">
        <v>7</v>
      </c>
      <c r="K66" s="8"/>
      <c r="L66" s="8">
        <v>8</v>
      </c>
      <c r="M66" s="8"/>
      <c r="N66" s="8">
        <v>11</v>
      </c>
      <c r="O66" s="8"/>
      <c r="P66" s="8">
        <v>19</v>
      </c>
      <c r="Q66" s="8"/>
      <c r="R66" s="8">
        <v>47</v>
      </c>
      <c r="S66" s="8"/>
      <c r="T66" s="8">
        <v>10</v>
      </c>
      <c r="U66" s="8"/>
      <c r="V66" s="8">
        <v>41</v>
      </c>
      <c r="W66" s="8"/>
      <c r="X66" s="8">
        <v>5</v>
      </c>
      <c r="Y66" s="8"/>
      <c r="Z66" s="8">
        <f t="shared" si="3"/>
        <v>162</v>
      </c>
      <c r="AA66" s="12">
        <f t="shared" si="1"/>
        <v>6.3301031572366362E-3</v>
      </c>
      <c r="AB66" s="12">
        <f t="shared" si="2"/>
        <v>9.3787992821165976E-3</v>
      </c>
      <c r="AC66" s="7"/>
    </row>
    <row r="67" spans="1:29" ht="15">
      <c r="A67" s="7" t="s">
        <v>68</v>
      </c>
      <c r="B67" s="8">
        <v>1</v>
      </c>
      <c r="C67" s="8"/>
      <c r="D67" s="8">
        <v>2</v>
      </c>
      <c r="E67" s="8"/>
      <c r="F67" s="8"/>
      <c r="G67" s="8"/>
      <c r="H67" s="8"/>
      <c r="I67" s="8"/>
      <c r="J67" s="8"/>
      <c r="K67" s="8"/>
      <c r="L67" s="8"/>
      <c r="M67" s="8"/>
      <c r="N67" s="8">
        <v>2</v>
      </c>
      <c r="O67" s="8"/>
      <c r="P67" s="8">
        <v>2</v>
      </c>
      <c r="Q67" s="8"/>
      <c r="R67" s="8">
        <v>5</v>
      </c>
      <c r="S67" s="8"/>
      <c r="T67" s="8">
        <v>47</v>
      </c>
      <c r="U67" s="8"/>
      <c r="V67" s="8">
        <v>2</v>
      </c>
      <c r="W67" s="8"/>
      <c r="X67" s="8"/>
      <c r="Y67" s="8"/>
      <c r="Z67" s="8">
        <f t="shared" si="3"/>
        <v>61</v>
      </c>
      <c r="AA67" s="12">
        <f t="shared" si="1"/>
        <v>2.3835573616755234E-3</v>
      </c>
      <c r="AB67" s="12">
        <f t="shared" si="2"/>
        <v>3.531523186476003E-3</v>
      </c>
      <c r="AC67" s="7"/>
    </row>
    <row r="68" spans="1:29" ht="15">
      <c r="A68" s="7" t="s">
        <v>69</v>
      </c>
      <c r="B68" s="8"/>
      <c r="C68" s="8"/>
      <c r="D68" s="8"/>
      <c r="E68" s="8"/>
      <c r="F68" s="8">
        <v>12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>
        <v>2</v>
      </c>
      <c r="U68" s="8"/>
      <c r="V68" s="8">
        <v>4</v>
      </c>
      <c r="W68" s="8"/>
      <c r="X68" s="8"/>
      <c r="Y68" s="8"/>
      <c r="Z68" s="8">
        <f t="shared" si="3"/>
        <v>18</v>
      </c>
      <c r="AA68" s="12">
        <f t="shared" si="1"/>
        <v>7.0334479524851521E-4</v>
      </c>
      <c r="AB68" s="12">
        <f t="shared" si="2"/>
        <v>1.0420888091240664E-3</v>
      </c>
      <c r="AC68" s="7"/>
    </row>
    <row r="69" spans="1:29" ht="15">
      <c r="A69" s="7" t="s">
        <v>70</v>
      </c>
      <c r="B69" s="8">
        <v>2</v>
      </c>
      <c r="C69" s="8"/>
      <c r="D69" s="8"/>
      <c r="E69" s="8"/>
      <c r="F69" s="8"/>
      <c r="G69" s="8"/>
      <c r="H69" s="8">
        <v>2</v>
      </c>
      <c r="I69" s="8"/>
      <c r="J69" s="8">
        <v>3</v>
      </c>
      <c r="K69" s="8"/>
      <c r="L69" s="8"/>
      <c r="M69" s="8"/>
      <c r="N69" s="8">
        <v>3</v>
      </c>
      <c r="O69" s="8"/>
      <c r="P69" s="8"/>
      <c r="Q69" s="8"/>
      <c r="R69" s="8"/>
      <c r="S69" s="8"/>
      <c r="T69" s="8">
        <v>5</v>
      </c>
      <c r="U69" s="8"/>
      <c r="V69" s="8">
        <v>1</v>
      </c>
      <c r="W69" s="8"/>
      <c r="X69" s="8">
        <v>2</v>
      </c>
      <c r="Y69" s="8"/>
      <c r="Z69" s="8">
        <f t="shared" si="3"/>
        <v>18</v>
      </c>
      <c r="AA69" s="12">
        <f t="shared" si="1"/>
        <v>7.0334479524851521E-4</v>
      </c>
      <c r="AB69" s="12">
        <f t="shared" si="2"/>
        <v>1.0420888091240664E-3</v>
      </c>
      <c r="AC69" s="7"/>
    </row>
    <row r="70" spans="1:29" ht="15">
      <c r="A70" s="7" t="s">
        <v>71</v>
      </c>
      <c r="B70" s="8">
        <v>32</v>
      </c>
      <c r="C70" s="8"/>
      <c r="D70" s="8">
        <v>6</v>
      </c>
      <c r="E70" s="8"/>
      <c r="F70" s="8">
        <v>7</v>
      </c>
      <c r="G70" s="8"/>
      <c r="H70" s="8">
        <v>9</v>
      </c>
      <c r="I70" s="8"/>
      <c r="J70" s="8">
        <v>4</v>
      </c>
      <c r="K70" s="8"/>
      <c r="L70" s="8">
        <v>7</v>
      </c>
      <c r="M70" s="8"/>
      <c r="N70" s="8">
        <v>26</v>
      </c>
      <c r="O70" s="8"/>
      <c r="P70" s="8">
        <v>27</v>
      </c>
      <c r="Q70" s="8"/>
      <c r="R70" s="8">
        <v>46</v>
      </c>
      <c r="S70" s="8"/>
      <c r="T70" s="8">
        <v>15</v>
      </c>
      <c r="U70" s="8"/>
      <c r="V70" s="8">
        <v>19</v>
      </c>
      <c r="W70" s="8"/>
      <c r="X70" s="8">
        <v>23</v>
      </c>
      <c r="Y70" s="8"/>
      <c r="Z70" s="8">
        <f t="shared" si="3"/>
        <v>221</v>
      </c>
      <c r="AA70" s="12">
        <f t="shared" si="1"/>
        <v>8.6355110972178798E-3</v>
      </c>
      <c r="AB70" s="12">
        <f t="shared" si="2"/>
        <v>1.2794534823134371E-2</v>
      </c>
      <c r="AC70" s="7"/>
    </row>
    <row r="71" spans="1:29" ht="15">
      <c r="A71" s="7" t="s">
        <v>72</v>
      </c>
      <c r="B71" s="8"/>
      <c r="C71" s="8"/>
      <c r="D71" s="8"/>
      <c r="E71" s="8"/>
      <c r="F71" s="8"/>
      <c r="G71" s="8"/>
      <c r="H71" s="8"/>
      <c r="I71" s="8"/>
      <c r="J71" s="8">
        <v>2</v>
      </c>
      <c r="K71" s="8"/>
      <c r="L71" s="8">
        <v>2</v>
      </c>
      <c r="M71" s="8"/>
      <c r="N71" s="8">
        <v>2</v>
      </c>
      <c r="O71" s="8"/>
      <c r="P71" s="8"/>
      <c r="Q71" s="8"/>
      <c r="R71" s="8"/>
      <c r="S71" s="8"/>
      <c r="T71" s="8"/>
      <c r="U71" s="8"/>
      <c r="V71" s="8"/>
      <c r="W71" s="8"/>
      <c r="X71" s="8">
        <v>1</v>
      </c>
      <c r="Y71" s="8"/>
      <c r="Z71" s="8">
        <f t="shared" si="3"/>
        <v>7</v>
      </c>
      <c r="AA71" s="12">
        <f t="shared" si="1"/>
        <v>2.7352297592997811E-4</v>
      </c>
      <c r="AB71" s="12">
        <f t="shared" si="2"/>
        <v>4.0525675910380363E-4</v>
      </c>
      <c r="AC71" s="7"/>
    </row>
    <row r="72" spans="1:29" ht="15">
      <c r="A72" s="7" t="s">
        <v>73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>
        <v>2</v>
      </c>
      <c r="Q72" s="8"/>
      <c r="R72" s="8"/>
      <c r="S72" s="8"/>
      <c r="T72" s="8"/>
      <c r="U72" s="8"/>
      <c r="V72" s="8"/>
      <c r="W72" s="8"/>
      <c r="X72" s="8"/>
      <c r="Y72" s="8"/>
      <c r="Z72" s="8">
        <f t="shared" ref="Z72:Z90" si="4">SUM(B72:X72)</f>
        <v>2</v>
      </c>
      <c r="AA72" s="12">
        <f t="shared" si="1"/>
        <v>7.8149421694279458E-5</v>
      </c>
      <c r="AB72" s="12">
        <f t="shared" si="2"/>
        <v>1.1578764545822961E-4</v>
      </c>
      <c r="AC72" s="7"/>
    </row>
    <row r="73" spans="1:29" ht="15">
      <c r="A73" s="7" t="s">
        <v>74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>
        <v>1</v>
      </c>
      <c r="S73" s="8"/>
      <c r="T73" s="8"/>
      <c r="U73" s="8"/>
      <c r="V73" s="8"/>
      <c r="W73" s="8"/>
      <c r="X73" s="8"/>
      <c r="Y73" s="8"/>
      <c r="Z73" s="8">
        <f t="shared" si="4"/>
        <v>1</v>
      </c>
      <c r="AA73" s="12">
        <f t="shared" ref="AA73:AA89" si="5">Z73/$Z$90</f>
        <v>3.9074710847139729E-5</v>
      </c>
      <c r="AB73" s="12">
        <f t="shared" si="2"/>
        <v>5.7893822729114805E-5</v>
      </c>
      <c r="AC73" s="7"/>
    </row>
    <row r="74" spans="1:29" ht="15">
      <c r="A74" s="7" t="s">
        <v>75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v>4</v>
      </c>
      <c r="O74" s="8"/>
      <c r="P74" s="8"/>
      <c r="Q74" s="8"/>
      <c r="R74" s="8"/>
      <c r="S74" s="8"/>
      <c r="T74" s="8"/>
      <c r="U74" s="8"/>
      <c r="V74" s="8"/>
      <c r="W74" s="8"/>
      <c r="X74" s="8">
        <v>2</v>
      </c>
      <c r="Y74" s="8"/>
      <c r="Z74" s="8">
        <f t="shared" si="4"/>
        <v>6</v>
      </c>
      <c r="AA74" s="12">
        <f t="shared" si="5"/>
        <v>2.3444826508283839E-4</v>
      </c>
      <c r="AB74" s="12">
        <f t="shared" ref="AB74:AB89" si="6">Z74/($Z$90-$Z$8)</f>
        <v>3.4736293637468882E-4</v>
      </c>
      <c r="AC74" s="7"/>
    </row>
    <row r="75" spans="1:29" ht="15">
      <c r="A75" s="7" t="s">
        <v>76</v>
      </c>
      <c r="B75" s="8"/>
      <c r="C75" s="8"/>
      <c r="D75" s="8"/>
      <c r="E75" s="8"/>
      <c r="F75" s="8">
        <v>2</v>
      </c>
      <c r="G75" s="8"/>
      <c r="H75" s="8">
        <v>11</v>
      </c>
      <c r="I75" s="8"/>
      <c r="J75" s="8"/>
      <c r="K75" s="8"/>
      <c r="L75" s="8">
        <v>2</v>
      </c>
      <c r="M75" s="8"/>
      <c r="N75" s="8">
        <v>12</v>
      </c>
      <c r="O75" s="8"/>
      <c r="P75" s="8"/>
      <c r="Q75" s="8"/>
      <c r="R75" s="8">
        <v>3</v>
      </c>
      <c r="S75" s="8"/>
      <c r="T75" s="8">
        <v>2</v>
      </c>
      <c r="U75" s="8"/>
      <c r="V75" s="8">
        <v>19</v>
      </c>
      <c r="W75" s="8"/>
      <c r="X75" s="8">
        <v>5</v>
      </c>
      <c r="Y75" s="8"/>
      <c r="Z75" s="8">
        <f t="shared" si="4"/>
        <v>56</v>
      </c>
      <c r="AA75" s="12">
        <f t="shared" si="5"/>
        <v>2.1881838074398249E-3</v>
      </c>
      <c r="AB75" s="12">
        <f t="shared" si="6"/>
        <v>3.242054072830429E-3</v>
      </c>
      <c r="AC75" s="7"/>
    </row>
    <row r="76" spans="1:29" ht="15">
      <c r="A76" s="7" t="s">
        <v>77</v>
      </c>
      <c r="B76" s="8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>
        <f t="shared" si="4"/>
        <v>2</v>
      </c>
      <c r="AA76" s="12">
        <f t="shared" si="5"/>
        <v>7.8149421694279458E-5</v>
      </c>
      <c r="AB76" s="12">
        <f t="shared" si="6"/>
        <v>1.1578764545822961E-4</v>
      </c>
      <c r="AC76" s="7"/>
    </row>
    <row r="77" spans="1:29" ht="15">
      <c r="A77" s="7" t="s">
        <v>78</v>
      </c>
      <c r="B77" s="8">
        <v>12</v>
      </c>
      <c r="C77" s="8"/>
      <c r="D77" s="8">
        <v>4</v>
      </c>
      <c r="E77" s="8"/>
      <c r="F77" s="8">
        <v>24</v>
      </c>
      <c r="G77" s="8"/>
      <c r="H77" s="8">
        <v>13</v>
      </c>
      <c r="I77" s="8"/>
      <c r="J77" s="8">
        <v>8</v>
      </c>
      <c r="K77" s="8"/>
      <c r="L77" s="8">
        <v>17</v>
      </c>
      <c r="M77" s="8"/>
      <c r="N77" s="8">
        <v>15</v>
      </c>
      <c r="O77" s="8"/>
      <c r="P77" s="8">
        <v>30</v>
      </c>
      <c r="Q77" s="8"/>
      <c r="R77" s="8">
        <v>21</v>
      </c>
      <c r="S77" s="8"/>
      <c r="T77" s="8">
        <v>20</v>
      </c>
      <c r="U77" s="8"/>
      <c r="V77" s="8">
        <v>53</v>
      </c>
      <c r="W77" s="8"/>
      <c r="X77" s="8">
        <v>41</v>
      </c>
      <c r="Y77" s="8"/>
      <c r="Z77" s="8">
        <f t="shared" si="4"/>
        <v>258</v>
      </c>
      <c r="AA77" s="12">
        <f t="shared" si="5"/>
        <v>1.008127539856205E-2</v>
      </c>
      <c r="AB77" s="12">
        <f t="shared" si="6"/>
        <v>1.493660626411162E-2</v>
      </c>
      <c r="AC77" s="7"/>
    </row>
    <row r="78" spans="1:29" ht="15">
      <c r="A78" s="7" t="s">
        <v>79</v>
      </c>
      <c r="B78" s="8">
        <v>4</v>
      </c>
      <c r="C78" s="8"/>
      <c r="D78" s="8">
        <v>4</v>
      </c>
      <c r="E78" s="8"/>
      <c r="F78" s="8">
        <v>2</v>
      </c>
      <c r="G78" s="8"/>
      <c r="H78" s="8"/>
      <c r="I78" s="8"/>
      <c r="J78" s="8">
        <v>4</v>
      </c>
      <c r="K78" s="8"/>
      <c r="L78" s="8">
        <v>13</v>
      </c>
      <c r="M78" s="8"/>
      <c r="N78" s="8">
        <v>20</v>
      </c>
      <c r="O78" s="8"/>
      <c r="P78" s="8">
        <v>1</v>
      </c>
      <c r="Q78" s="8"/>
      <c r="R78" s="8">
        <v>17</v>
      </c>
      <c r="S78" s="8"/>
      <c r="T78" s="8">
        <v>40</v>
      </c>
      <c r="U78" s="8"/>
      <c r="V78" s="8">
        <v>27</v>
      </c>
      <c r="W78" s="8"/>
      <c r="X78" s="8">
        <v>19</v>
      </c>
      <c r="Y78" s="8"/>
      <c r="Z78" s="8">
        <f t="shared" si="4"/>
        <v>151</v>
      </c>
      <c r="AA78" s="12">
        <f t="shared" si="5"/>
        <v>5.9002813379180992E-3</v>
      </c>
      <c r="AB78" s="12">
        <f t="shared" si="6"/>
        <v>8.741967232096335E-3</v>
      </c>
      <c r="AC78" s="7"/>
    </row>
    <row r="79" spans="1:29" ht="15">
      <c r="A79" s="7" t="s">
        <v>80</v>
      </c>
      <c r="B79" s="8">
        <v>20</v>
      </c>
      <c r="C79" s="8"/>
      <c r="D79" s="8">
        <v>7</v>
      </c>
      <c r="E79" s="8"/>
      <c r="F79" s="8">
        <v>52</v>
      </c>
      <c r="G79" s="8"/>
      <c r="H79" s="8">
        <v>40</v>
      </c>
      <c r="I79" s="8"/>
      <c r="J79" s="8">
        <v>48</v>
      </c>
      <c r="K79" s="8"/>
      <c r="L79" s="8">
        <v>44</v>
      </c>
      <c r="M79" s="8"/>
      <c r="N79" s="8">
        <v>110</v>
      </c>
      <c r="O79" s="8"/>
      <c r="P79" s="8">
        <v>45</v>
      </c>
      <c r="Q79" s="8"/>
      <c r="R79" s="8">
        <v>89</v>
      </c>
      <c r="S79" s="8"/>
      <c r="T79" s="8">
        <v>110</v>
      </c>
      <c r="U79" s="8"/>
      <c r="V79" s="8">
        <v>57</v>
      </c>
      <c r="W79" s="8"/>
      <c r="X79" s="8">
        <v>31</v>
      </c>
      <c r="Y79" s="8"/>
      <c r="Z79" s="8">
        <f t="shared" si="4"/>
        <v>653</v>
      </c>
      <c r="AA79" s="12">
        <f t="shared" si="5"/>
        <v>2.5515786183182246E-2</v>
      </c>
      <c r="AB79" s="12">
        <f t="shared" si="6"/>
        <v>3.780466624211197E-2</v>
      </c>
      <c r="AC79" s="7"/>
    </row>
    <row r="80" spans="1:29" ht="15">
      <c r="A80" s="7" t="s">
        <v>81</v>
      </c>
      <c r="B80" s="8"/>
      <c r="C80" s="8"/>
      <c r="D80" s="8"/>
      <c r="E80" s="8"/>
      <c r="F80" s="8">
        <v>3</v>
      </c>
      <c r="G80" s="8"/>
      <c r="H80" s="8"/>
      <c r="I80" s="8"/>
      <c r="J80" s="8">
        <v>4</v>
      </c>
      <c r="K80" s="8"/>
      <c r="L80" s="8">
        <v>3</v>
      </c>
      <c r="M80" s="8"/>
      <c r="N80" s="8">
        <v>9</v>
      </c>
      <c r="O80" s="8"/>
      <c r="P80" s="8"/>
      <c r="Q80" s="8"/>
      <c r="R80" s="8">
        <v>20</v>
      </c>
      <c r="S80" s="8"/>
      <c r="T80" s="8">
        <v>9</v>
      </c>
      <c r="U80" s="8"/>
      <c r="V80" s="8">
        <v>24</v>
      </c>
      <c r="W80" s="8"/>
      <c r="X80" s="8">
        <v>10</v>
      </c>
      <c r="Y80" s="8"/>
      <c r="Z80" s="8">
        <f t="shared" si="4"/>
        <v>82</v>
      </c>
      <c r="AA80" s="12">
        <f t="shared" si="5"/>
        <v>3.204126289465458E-3</v>
      </c>
      <c r="AB80" s="12">
        <f t="shared" si="6"/>
        <v>4.7472934637874135E-3</v>
      </c>
      <c r="AC80" s="7"/>
    </row>
    <row r="81" spans="1:31" ht="15">
      <c r="A81" s="7" t="s">
        <v>82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>
        <v>1</v>
      </c>
      <c r="M81" s="8"/>
      <c r="N81" s="8">
        <v>3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>
        <f t="shared" si="4"/>
        <v>4</v>
      </c>
      <c r="AA81" s="12">
        <f t="shared" si="5"/>
        <v>1.5629884338855892E-4</v>
      </c>
      <c r="AB81" s="12">
        <f t="shared" si="6"/>
        <v>2.3157529091645922E-4</v>
      </c>
      <c r="AC81" s="7"/>
    </row>
    <row r="82" spans="1:31" ht="15">
      <c r="A82" s="7" t="s">
        <v>83</v>
      </c>
      <c r="B82" s="8"/>
      <c r="C82" s="8"/>
      <c r="D82" s="8"/>
      <c r="E82" s="8"/>
      <c r="F82" s="8">
        <v>2</v>
      </c>
      <c r="G82" s="8"/>
      <c r="H82" s="8">
        <v>8</v>
      </c>
      <c r="I82" s="8"/>
      <c r="J82" s="8">
        <v>15</v>
      </c>
      <c r="K82" s="8"/>
      <c r="L82" s="8">
        <v>4</v>
      </c>
      <c r="M82" s="8"/>
      <c r="N82" s="8">
        <v>6</v>
      </c>
      <c r="O82" s="8"/>
      <c r="P82" s="8"/>
      <c r="Q82" s="8"/>
      <c r="R82" s="8">
        <v>13</v>
      </c>
      <c r="S82" s="8"/>
      <c r="T82" s="8">
        <v>25</v>
      </c>
      <c r="U82" s="8"/>
      <c r="V82" s="8">
        <v>27</v>
      </c>
      <c r="W82" s="8"/>
      <c r="X82" s="8">
        <v>2</v>
      </c>
      <c r="Y82" s="8"/>
      <c r="Z82" s="8">
        <f t="shared" si="4"/>
        <v>102</v>
      </c>
      <c r="AA82" s="12">
        <f t="shared" si="5"/>
        <v>3.9856205064082526E-3</v>
      </c>
      <c r="AB82" s="12">
        <f t="shared" si="6"/>
        <v>5.9051699183697102E-3</v>
      </c>
      <c r="AC82" s="7"/>
    </row>
    <row r="83" spans="1:31" ht="15">
      <c r="A83" s="7" t="s">
        <v>84</v>
      </c>
      <c r="B83" s="8"/>
      <c r="C83" s="8"/>
      <c r="D83" s="8"/>
      <c r="E83" s="8"/>
      <c r="F83" s="8"/>
      <c r="G83" s="8"/>
      <c r="H83" s="8"/>
      <c r="I83" s="8"/>
      <c r="J83" s="8">
        <v>1</v>
      </c>
      <c r="K83" s="8"/>
      <c r="L83" s="8"/>
      <c r="M83" s="8"/>
      <c r="N83" s="8"/>
      <c r="O83" s="8"/>
      <c r="P83" s="8"/>
      <c r="Q83" s="8"/>
      <c r="R83" s="8">
        <v>8</v>
      </c>
      <c r="S83" s="8"/>
      <c r="T83" s="8">
        <v>3</v>
      </c>
      <c r="U83" s="8"/>
      <c r="V83" s="8"/>
      <c r="W83" s="8"/>
      <c r="X83" s="8"/>
      <c r="Y83" s="8"/>
      <c r="Z83" s="8">
        <f t="shared" si="4"/>
        <v>12</v>
      </c>
      <c r="AA83" s="12">
        <f t="shared" si="5"/>
        <v>4.6889653016567677E-4</v>
      </c>
      <c r="AB83" s="12">
        <f t="shared" si="6"/>
        <v>6.9472587274937764E-4</v>
      </c>
      <c r="AC83" s="7"/>
    </row>
    <row r="84" spans="1:31" ht="15">
      <c r="A84" s="7" t="s">
        <v>85</v>
      </c>
      <c r="B84" s="8">
        <v>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>
        <v>2</v>
      </c>
      <c r="Q84" s="8"/>
      <c r="R84" s="8"/>
      <c r="S84" s="8"/>
      <c r="T84" s="8"/>
      <c r="U84" s="8"/>
      <c r="V84" s="8"/>
      <c r="W84" s="8"/>
      <c r="X84" s="8"/>
      <c r="Y84" s="8"/>
      <c r="Z84" s="8">
        <f t="shared" si="4"/>
        <v>3</v>
      </c>
      <c r="AA84" s="12">
        <f t="shared" si="5"/>
        <v>1.1722413254141919E-4</v>
      </c>
      <c r="AB84" s="12">
        <f t="shared" si="6"/>
        <v>1.7368146818734441E-4</v>
      </c>
      <c r="AC84" s="7"/>
    </row>
    <row r="85" spans="1:31" ht="15">
      <c r="A85" s="7" t="s">
        <v>86</v>
      </c>
      <c r="B85" s="8">
        <v>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v>2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>
        <f t="shared" si="4"/>
        <v>4</v>
      </c>
      <c r="AA85" s="12">
        <f t="shared" si="5"/>
        <v>1.5629884338855892E-4</v>
      </c>
      <c r="AB85" s="12">
        <f t="shared" si="6"/>
        <v>2.3157529091645922E-4</v>
      </c>
      <c r="AC85" s="7"/>
    </row>
    <row r="86" spans="1:31" ht="15">
      <c r="A86" s="7" t="s">
        <v>87</v>
      </c>
      <c r="B86" s="8"/>
      <c r="C86" s="8"/>
      <c r="D86" s="8">
        <v>2</v>
      </c>
      <c r="E86" s="8"/>
      <c r="F86" s="8"/>
      <c r="G86" s="8"/>
      <c r="H86" s="8"/>
      <c r="I86" s="8"/>
      <c r="J86" s="8">
        <v>2</v>
      </c>
      <c r="K86" s="8"/>
      <c r="L86" s="8"/>
      <c r="M86" s="8"/>
      <c r="N86" s="8">
        <v>7</v>
      </c>
      <c r="O86" s="8"/>
      <c r="P86" s="8"/>
      <c r="Q86" s="8"/>
      <c r="R86" s="8">
        <v>4</v>
      </c>
      <c r="S86" s="8"/>
      <c r="T86" s="8"/>
      <c r="U86" s="8"/>
      <c r="V86" s="8"/>
      <c r="W86" s="8"/>
      <c r="X86" s="8">
        <v>3</v>
      </c>
      <c r="Y86" s="8"/>
      <c r="Z86" s="8">
        <f t="shared" si="4"/>
        <v>18</v>
      </c>
      <c r="AA86" s="12">
        <f t="shared" si="5"/>
        <v>7.0334479524851521E-4</v>
      </c>
      <c r="AB86" s="12">
        <f t="shared" si="6"/>
        <v>1.0420888091240664E-3</v>
      </c>
      <c r="AC86" s="7"/>
    </row>
    <row r="87" spans="1:31" ht="15">
      <c r="A87" s="7" t="s">
        <v>88</v>
      </c>
      <c r="B87" s="8">
        <v>2</v>
      </c>
      <c r="C87" s="8"/>
      <c r="D87" s="8"/>
      <c r="E87" s="8"/>
      <c r="F87" s="8"/>
      <c r="G87" s="8"/>
      <c r="H87" s="8"/>
      <c r="I87" s="8"/>
      <c r="J87" s="8"/>
      <c r="K87" s="8"/>
      <c r="L87" s="8">
        <v>2</v>
      </c>
      <c r="M87" s="8"/>
      <c r="N87" s="8">
        <v>2</v>
      </c>
      <c r="O87" s="8"/>
      <c r="P87" s="8">
        <v>6</v>
      </c>
      <c r="Q87" s="8"/>
      <c r="R87" s="8"/>
      <c r="S87" s="8"/>
      <c r="T87" s="8">
        <v>2</v>
      </c>
      <c r="U87" s="8"/>
      <c r="V87" s="8">
        <v>2</v>
      </c>
      <c r="W87" s="8"/>
      <c r="X87" s="8"/>
      <c r="Y87" s="8"/>
      <c r="Z87" s="8">
        <f t="shared" si="4"/>
        <v>16</v>
      </c>
      <c r="AA87" s="12">
        <f t="shared" si="5"/>
        <v>6.2519537355423566E-4</v>
      </c>
      <c r="AB87" s="12">
        <f t="shared" si="6"/>
        <v>9.2630116366583689E-4</v>
      </c>
      <c r="AC87" s="7"/>
    </row>
    <row r="88" spans="1:31" ht="15">
      <c r="A88" s="7" t="s">
        <v>89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1</v>
      </c>
      <c r="U88" s="8"/>
      <c r="V88" s="8"/>
      <c r="W88" s="8"/>
      <c r="X88" s="8"/>
      <c r="Y88" s="8"/>
      <c r="Z88" s="8">
        <f t="shared" si="4"/>
        <v>1</v>
      </c>
      <c r="AA88" s="12">
        <f t="shared" si="5"/>
        <v>3.9074710847139729E-5</v>
      </c>
      <c r="AB88" s="12">
        <f t="shared" si="6"/>
        <v>5.7893822729114805E-5</v>
      </c>
      <c r="AC88" s="7"/>
    </row>
    <row r="89" spans="1:31" ht="15">
      <c r="A89" s="7" t="s">
        <v>90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>
        <v>2</v>
      </c>
      <c r="Y89" s="8"/>
      <c r="Z89" s="8">
        <f t="shared" si="4"/>
        <v>2</v>
      </c>
      <c r="AA89" s="12">
        <f t="shared" si="5"/>
        <v>7.8149421694279458E-5</v>
      </c>
      <c r="AB89" s="12">
        <f t="shared" si="6"/>
        <v>1.1578764545822961E-4</v>
      </c>
      <c r="AC89" s="7"/>
      <c r="AE89">
        <f>Z90-Z8</f>
        <v>17273</v>
      </c>
    </row>
    <row r="90" spans="1:31" ht="14.25">
      <c r="A90" s="240" t="s">
        <v>127</v>
      </c>
      <c r="B90" s="15">
        <v>744</v>
      </c>
      <c r="C90" s="15"/>
      <c r="D90" s="15">
        <v>541</v>
      </c>
      <c r="E90" s="15"/>
      <c r="F90" s="15">
        <v>796</v>
      </c>
      <c r="G90" s="15"/>
      <c r="H90" s="15">
        <v>1832</v>
      </c>
      <c r="I90" s="15"/>
      <c r="J90" s="15">
        <v>2145</v>
      </c>
      <c r="K90" s="15"/>
      <c r="L90" s="15">
        <v>1539</v>
      </c>
      <c r="M90" s="15"/>
      <c r="N90" s="15">
        <v>2630</v>
      </c>
      <c r="O90" s="15"/>
      <c r="P90" s="15">
        <v>3612</v>
      </c>
      <c r="Q90" s="15"/>
      <c r="R90" s="15">
        <v>3352</v>
      </c>
      <c r="S90" s="15"/>
      <c r="T90" s="15">
        <v>4157</v>
      </c>
      <c r="U90" s="15"/>
      <c r="V90" s="15">
        <v>2998</v>
      </c>
      <c r="W90" s="15"/>
      <c r="X90" s="15">
        <v>1246</v>
      </c>
      <c r="Y90" s="15"/>
      <c r="Z90" s="15">
        <f t="shared" si="4"/>
        <v>25592</v>
      </c>
      <c r="AA90" s="7"/>
      <c r="AB90" s="7"/>
      <c r="AC90" s="7"/>
    </row>
    <row r="91" spans="1:31">
      <c r="A91" s="240" t="s">
        <v>357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31">
      <c r="A92" s="248" t="s">
        <v>372</v>
      </c>
      <c r="B92" s="15">
        <v>744</v>
      </c>
      <c r="C92" s="15"/>
      <c r="D92" s="15">
        <v>541</v>
      </c>
      <c r="E92" s="15"/>
      <c r="F92" s="15">
        <v>796</v>
      </c>
      <c r="G92" s="15"/>
      <c r="H92" s="15">
        <v>1832</v>
      </c>
      <c r="I92" s="15"/>
      <c r="J92" s="15">
        <v>2145</v>
      </c>
      <c r="K92" s="15"/>
      <c r="L92" s="15">
        <v>1539</v>
      </c>
      <c r="M92" s="15"/>
      <c r="N92" s="15">
        <v>2630</v>
      </c>
      <c r="O92" s="15"/>
      <c r="P92" s="15">
        <v>3612</v>
      </c>
      <c r="Q92" s="15"/>
      <c r="R92" s="15">
        <v>3352</v>
      </c>
      <c r="S92" s="15"/>
      <c r="T92" s="15">
        <v>4157</v>
      </c>
      <c r="U92" s="15"/>
      <c r="V92" s="15">
        <v>2998</v>
      </c>
      <c r="W92" s="15"/>
      <c r="X92" s="15">
        <v>1246</v>
      </c>
      <c r="Y92"/>
    </row>
    <row r="93" spans="1:31">
      <c r="A93" s="248" t="s">
        <v>382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31">
      <c r="A94" s="248" t="s">
        <v>375</v>
      </c>
      <c r="B94">
        <v>403</v>
      </c>
      <c r="C94">
        <v>0</v>
      </c>
      <c r="D94">
        <v>282</v>
      </c>
      <c r="E94">
        <v>0</v>
      </c>
      <c r="F94">
        <v>511</v>
      </c>
      <c r="G94">
        <v>0</v>
      </c>
      <c r="H94">
        <v>1147</v>
      </c>
      <c r="I94">
        <v>0</v>
      </c>
      <c r="J94">
        <v>1311</v>
      </c>
      <c r="K94">
        <v>0</v>
      </c>
      <c r="L94">
        <v>1036</v>
      </c>
      <c r="M94">
        <v>0</v>
      </c>
      <c r="N94">
        <v>1876</v>
      </c>
      <c r="O94">
        <v>0</v>
      </c>
      <c r="P94">
        <v>2307</v>
      </c>
      <c r="Q94">
        <v>0</v>
      </c>
      <c r="R94">
        <v>2299</v>
      </c>
      <c r="S94">
        <v>0</v>
      </c>
      <c r="T94">
        <v>3062</v>
      </c>
      <c r="U94">
        <v>0</v>
      </c>
      <c r="V94">
        <v>2222</v>
      </c>
      <c r="W94">
        <v>0</v>
      </c>
      <c r="X94">
        <v>817</v>
      </c>
      <c r="Y94">
        <v>0</v>
      </c>
    </row>
    <row r="95" spans="1:31">
      <c r="A95" s="248" t="s">
        <v>383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31">
      <c r="A96" s="248" t="s">
        <v>97</v>
      </c>
      <c r="B96" s="8">
        <v>341</v>
      </c>
      <c r="C96" s="8"/>
      <c r="D96" s="8">
        <v>259</v>
      </c>
      <c r="E96" s="8"/>
      <c r="F96" s="8">
        <v>285</v>
      </c>
      <c r="G96" s="8"/>
      <c r="H96" s="8">
        <v>685</v>
      </c>
      <c r="I96" s="8"/>
      <c r="J96" s="8">
        <v>834</v>
      </c>
      <c r="K96" s="8"/>
      <c r="L96" s="8">
        <v>503</v>
      </c>
      <c r="M96" s="8"/>
      <c r="N96" s="8">
        <v>754</v>
      </c>
      <c r="O96" s="8"/>
      <c r="P96" s="8">
        <v>1305</v>
      </c>
      <c r="Q96" s="8"/>
      <c r="R96" s="8">
        <v>1053</v>
      </c>
      <c r="S96" s="8"/>
      <c r="T96" s="8">
        <v>1095</v>
      </c>
      <c r="U96" s="8"/>
      <c r="V96" s="8">
        <v>776</v>
      </c>
      <c r="W96" s="8"/>
      <c r="X96" s="8">
        <v>429</v>
      </c>
      <c r="Y96"/>
    </row>
    <row r="97" spans="1:25">
      <c r="A97" s="240" t="s">
        <v>358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</sheetData>
  <mergeCells count="2">
    <mergeCell ref="A1:AC1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theme="5" tint="-0.499984740745262"/>
  </sheetPr>
  <dimension ref="A2:AB92"/>
  <sheetViews>
    <sheetView topLeftCell="A73" zoomScale="75" zoomScaleNormal="75" zoomScalePageLayoutView="75" workbookViewId="0">
      <pane xSplit="1" topLeftCell="B1" activePane="topRight" state="frozen"/>
      <selection pane="topRight" activeCell="A87" sqref="A87:A91"/>
    </sheetView>
  </sheetViews>
  <sheetFormatPr baseColWidth="10" defaultRowHeight="15.75"/>
  <cols>
    <col min="1" max="1" width="16" style="104" bestFit="1" customWidth="1"/>
    <col min="2" max="2" width="7.85546875" style="104" bestFit="1" customWidth="1"/>
    <col min="3" max="3" width="10" style="104" customWidth="1"/>
    <col min="4" max="4" width="5.42578125" style="104" bestFit="1" customWidth="1"/>
    <col min="5" max="5" width="10" style="104" customWidth="1"/>
    <col min="6" max="6" width="6.85546875" style="104" bestFit="1" customWidth="1"/>
    <col min="7" max="7" width="10" style="104" customWidth="1"/>
    <col min="8" max="8" width="6.85546875" style="104" bestFit="1" customWidth="1"/>
    <col min="9" max="9" width="10" style="104" customWidth="1"/>
    <col min="10" max="10" width="6.85546875" style="104" bestFit="1" customWidth="1"/>
    <col min="11" max="11" width="10" style="104" customWidth="1"/>
    <col min="12" max="12" width="6.85546875" style="104" bestFit="1" customWidth="1"/>
    <col min="13" max="13" width="10" style="104" customWidth="1"/>
    <col min="14" max="14" width="6.85546875" style="104" bestFit="1" customWidth="1"/>
    <col min="15" max="15" width="10" style="104" customWidth="1"/>
    <col min="16" max="16" width="6.85546875" style="104" bestFit="1" customWidth="1"/>
    <col min="17" max="17" width="10" style="104" customWidth="1"/>
    <col min="18" max="18" width="6.85546875" style="104" bestFit="1" customWidth="1"/>
    <col min="19" max="19" width="10" style="104" customWidth="1"/>
    <col min="20" max="20" width="6.85546875" style="104" bestFit="1" customWidth="1"/>
    <col min="21" max="21" width="10" style="104" customWidth="1"/>
    <col min="22" max="22" width="6.85546875" style="104" bestFit="1" customWidth="1"/>
    <col min="23" max="23" width="10" style="104" customWidth="1"/>
    <col min="24" max="24" width="6.85546875" style="104" bestFit="1" customWidth="1"/>
    <col min="25" max="25" width="10" style="104" customWidth="1"/>
    <col min="26" max="26" width="9.140625" style="104" bestFit="1" customWidth="1"/>
    <col min="27" max="27" width="14.42578125" style="104" bestFit="1" customWidth="1"/>
    <col min="28" max="268" width="10.85546875" style="102"/>
    <col min="269" max="269" width="15.7109375" style="102" customWidth="1"/>
    <col min="270" max="282" width="10" style="102" customWidth="1"/>
    <col min="283" max="283" width="15.28515625" style="102" customWidth="1"/>
    <col min="284" max="524" width="10.85546875" style="102"/>
    <col min="525" max="525" width="15.7109375" style="102" customWidth="1"/>
    <col min="526" max="538" width="10" style="102" customWidth="1"/>
    <col min="539" max="539" width="15.28515625" style="102" customWidth="1"/>
    <col min="540" max="780" width="10.85546875" style="102"/>
    <col min="781" max="781" width="15.7109375" style="102" customWidth="1"/>
    <col min="782" max="794" width="10" style="102" customWidth="1"/>
    <col min="795" max="795" width="15.28515625" style="102" customWidth="1"/>
    <col min="796" max="1036" width="10.85546875" style="102"/>
    <col min="1037" max="1037" width="15.7109375" style="102" customWidth="1"/>
    <col min="1038" max="1050" width="10" style="102" customWidth="1"/>
    <col min="1051" max="1051" width="15.28515625" style="102" customWidth="1"/>
    <col min="1052" max="1292" width="10.85546875" style="102"/>
    <col min="1293" max="1293" width="15.7109375" style="102" customWidth="1"/>
    <col min="1294" max="1306" width="10" style="102" customWidth="1"/>
    <col min="1307" max="1307" width="15.28515625" style="102" customWidth="1"/>
    <col min="1308" max="1548" width="10.85546875" style="102"/>
    <col min="1549" max="1549" width="15.7109375" style="102" customWidth="1"/>
    <col min="1550" max="1562" width="10" style="102" customWidth="1"/>
    <col min="1563" max="1563" width="15.28515625" style="102" customWidth="1"/>
    <col min="1564" max="1804" width="10.85546875" style="102"/>
    <col min="1805" max="1805" width="15.7109375" style="102" customWidth="1"/>
    <col min="1806" max="1818" width="10" style="102" customWidth="1"/>
    <col min="1819" max="1819" width="15.28515625" style="102" customWidth="1"/>
    <col min="1820" max="2060" width="10.85546875" style="102"/>
    <col min="2061" max="2061" width="15.7109375" style="102" customWidth="1"/>
    <col min="2062" max="2074" width="10" style="102" customWidth="1"/>
    <col min="2075" max="2075" width="15.28515625" style="102" customWidth="1"/>
    <col min="2076" max="2316" width="10.85546875" style="102"/>
    <col min="2317" max="2317" width="15.7109375" style="102" customWidth="1"/>
    <col min="2318" max="2330" width="10" style="102" customWidth="1"/>
    <col min="2331" max="2331" width="15.28515625" style="102" customWidth="1"/>
    <col min="2332" max="2572" width="10.85546875" style="102"/>
    <col min="2573" max="2573" width="15.7109375" style="102" customWidth="1"/>
    <col min="2574" max="2586" width="10" style="102" customWidth="1"/>
    <col min="2587" max="2587" width="15.28515625" style="102" customWidth="1"/>
    <col min="2588" max="2828" width="10.85546875" style="102"/>
    <col min="2829" max="2829" width="15.7109375" style="102" customWidth="1"/>
    <col min="2830" max="2842" width="10" style="102" customWidth="1"/>
    <col min="2843" max="2843" width="15.28515625" style="102" customWidth="1"/>
    <col min="2844" max="3084" width="10.85546875" style="102"/>
    <col min="3085" max="3085" width="15.7109375" style="102" customWidth="1"/>
    <col min="3086" max="3098" width="10" style="102" customWidth="1"/>
    <col min="3099" max="3099" width="15.28515625" style="102" customWidth="1"/>
    <col min="3100" max="3340" width="10.85546875" style="102"/>
    <col min="3341" max="3341" width="15.7109375" style="102" customWidth="1"/>
    <col min="3342" max="3354" width="10" style="102" customWidth="1"/>
    <col min="3355" max="3355" width="15.28515625" style="102" customWidth="1"/>
    <col min="3356" max="3596" width="10.85546875" style="102"/>
    <col min="3597" max="3597" width="15.7109375" style="102" customWidth="1"/>
    <col min="3598" max="3610" width="10" style="102" customWidth="1"/>
    <col min="3611" max="3611" width="15.28515625" style="102" customWidth="1"/>
    <col min="3612" max="3852" width="10.85546875" style="102"/>
    <col min="3853" max="3853" width="15.7109375" style="102" customWidth="1"/>
    <col min="3854" max="3866" width="10" style="102" customWidth="1"/>
    <col min="3867" max="3867" width="15.28515625" style="102" customWidth="1"/>
    <col min="3868" max="4108" width="10.85546875" style="102"/>
    <col min="4109" max="4109" width="15.7109375" style="102" customWidth="1"/>
    <col min="4110" max="4122" width="10" style="102" customWidth="1"/>
    <col min="4123" max="4123" width="15.28515625" style="102" customWidth="1"/>
    <col min="4124" max="4364" width="10.85546875" style="102"/>
    <col min="4365" max="4365" width="15.7109375" style="102" customWidth="1"/>
    <col min="4366" max="4378" width="10" style="102" customWidth="1"/>
    <col min="4379" max="4379" width="15.28515625" style="102" customWidth="1"/>
    <col min="4380" max="4620" width="10.85546875" style="102"/>
    <col min="4621" max="4621" width="15.7109375" style="102" customWidth="1"/>
    <col min="4622" max="4634" width="10" style="102" customWidth="1"/>
    <col min="4635" max="4635" width="15.28515625" style="102" customWidth="1"/>
    <col min="4636" max="4876" width="10.85546875" style="102"/>
    <col min="4877" max="4877" width="15.7109375" style="102" customWidth="1"/>
    <col min="4878" max="4890" width="10" style="102" customWidth="1"/>
    <col min="4891" max="4891" width="15.28515625" style="102" customWidth="1"/>
    <col min="4892" max="5132" width="10.85546875" style="102"/>
    <col min="5133" max="5133" width="15.7109375" style="102" customWidth="1"/>
    <col min="5134" max="5146" width="10" style="102" customWidth="1"/>
    <col min="5147" max="5147" width="15.28515625" style="102" customWidth="1"/>
    <col min="5148" max="5388" width="10.85546875" style="102"/>
    <col min="5389" max="5389" width="15.7109375" style="102" customWidth="1"/>
    <col min="5390" max="5402" width="10" style="102" customWidth="1"/>
    <col min="5403" max="5403" width="15.28515625" style="102" customWidth="1"/>
    <col min="5404" max="5644" width="10.85546875" style="102"/>
    <col min="5645" max="5645" width="15.7109375" style="102" customWidth="1"/>
    <col min="5646" max="5658" width="10" style="102" customWidth="1"/>
    <col min="5659" max="5659" width="15.28515625" style="102" customWidth="1"/>
    <col min="5660" max="5900" width="10.85546875" style="102"/>
    <col min="5901" max="5901" width="15.7109375" style="102" customWidth="1"/>
    <col min="5902" max="5914" width="10" style="102" customWidth="1"/>
    <col min="5915" max="5915" width="15.28515625" style="102" customWidth="1"/>
    <col min="5916" max="6156" width="10.85546875" style="102"/>
    <col min="6157" max="6157" width="15.7109375" style="102" customWidth="1"/>
    <col min="6158" max="6170" width="10" style="102" customWidth="1"/>
    <col min="6171" max="6171" width="15.28515625" style="102" customWidth="1"/>
    <col min="6172" max="6412" width="10.85546875" style="102"/>
    <col min="6413" max="6413" width="15.7109375" style="102" customWidth="1"/>
    <col min="6414" max="6426" width="10" style="102" customWidth="1"/>
    <col min="6427" max="6427" width="15.28515625" style="102" customWidth="1"/>
    <col min="6428" max="6668" width="10.85546875" style="102"/>
    <col min="6669" max="6669" width="15.7109375" style="102" customWidth="1"/>
    <col min="6670" max="6682" width="10" style="102" customWidth="1"/>
    <col min="6683" max="6683" width="15.28515625" style="102" customWidth="1"/>
    <col min="6684" max="6924" width="10.85546875" style="102"/>
    <col min="6925" max="6925" width="15.7109375" style="102" customWidth="1"/>
    <col min="6926" max="6938" width="10" style="102" customWidth="1"/>
    <col min="6939" max="6939" width="15.28515625" style="102" customWidth="1"/>
    <col min="6940" max="7180" width="10.85546875" style="102"/>
    <col min="7181" max="7181" width="15.7109375" style="102" customWidth="1"/>
    <col min="7182" max="7194" width="10" style="102" customWidth="1"/>
    <col min="7195" max="7195" width="15.28515625" style="102" customWidth="1"/>
    <col min="7196" max="7436" width="10.85546875" style="102"/>
    <col min="7437" max="7437" width="15.7109375" style="102" customWidth="1"/>
    <col min="7438" max="7450" width="10" style="102" customWidth="1"/>
    <col min="7451" max="7451" width="15.28515625" style="102" customWidth="1"/>
    <col min="7452" max="7692" width="10.85546875" style="102"/>
    <col min="7693" max="7693" width="15.7109375" style="102" customWidth="1"/>
    <col min="7694" max="7706" width="10" style="102" customWidth="1"/>
    <col min="7707" max="7707" width="15.28515625" style="102" customWidth="1"/>
    <col min="7708" max="7948" width="10.85546875" style="102"/>
    <col min="7949" max="7949" width="15.7109375" style="102" customWidth="1"/>
    <col min="7950" max="7962" width="10" style="102" customWidth="1"/>
    <col min="7963" max="7963" width="15.28515625" style="102" customWidth="1"/>
    <col min="7964" max="8204" width="10.85546875" style="102"/>
    <col min="8205" max="8205" width="15.7109375" style="102" customWidth="1"/>
    <col min="8206" max="8218" width="10" style="102" customWidth="1"/>
    <col min="8219" max="8219" width="15.28515625" style="102" customWidth="1"/>
    <col min="8220" max="8460" width="10.85546875" style="102"/>
    <col min="8461" max="8461" width="15.7109375" style="102" customWidth="1"/>
    <col min="8462" max="8474" width="10" style="102" customWidth="1"/>
    <col min="8475" max="8475" width="15.28515625" style="102" customWidth="1"/>
    <col min="8476" max="8716" width="10.85546875" style="102"/>
    <col min="8717" max="8717" width="15.7109375" style="102" customWidth="1"/>
    <col min="8718" max="8730" width="10" style="102" customWidth="1"/>
    <col min="8731" max="8731" width="15.28515625" style="102" customWidth="1"/>
    <col min="8732" max="8972" width="10.85546875" style="102"/>
    <col min="8973" max="8973" width="15.7109375" style="102" customWidth="1"/>
    <col min="8974" max="8986" width="10" style="102" customWidth="1"/>
    <col min="8987" max="8987" width="15.28515625" style="102" customWidth="1"/>
    <col min="8988" max="9228" width="10.85546875" style="102"/>
    <col min="9229" max="9229" width="15.7109375" style="102" customWidth="1"/>
    <col min="9230" max="9242" width="10" style="102" customWidth="1"/>
    <col min="9243" max="9243" width="15.28515625" style="102" customWidth="1"/>
    <col min="9244" max="9484" width="10.85546875" style="102"/>
    <col min="9485" max="9485" width="15.7109375" style="102" customWidth="1"/>
    <col min="9486" max="9498" width="10" style="102" customWidth="1"/>
    <col min="9499" max="9499" width="15.28515625" style="102" customWidth="1"/>
    <col min="9500" max="9740" width="10.85546875" style="102"/>
    <col min="9741" max="9741" width="15.7109375" style="102" customWidth="1"/>
    <col min="9742" max="9754" width="10" style="102" customWidth="1"/>
    <col min="9755" max="9755" width="15.28515625" style="102" customWidth="1"/>
    <col min="9756" max="9996" width="10.85546875" style="102"/>
    <col min="9997" max="9997" width="15.7109375" style="102" customWidth="1"/>
    <col min="9998" max="10010" width="10" style="102" customWidth="1"/>
    <col min="10011" max="10011" width="15.28515625" style="102" customWidth="1"/>
    <col min="10012" max="10252" width="10.85546875" style="102"/>
    <col min="10253" max="10253" width="15.7109375" style="102" customWidth="1"/>
    <col min="10254" max="10266" width="10" style="102" customWidth="1"/>
    <col min="10267" max="10267" width="15.28515625" style="102" customWidth="1"/>
    <col min="10268" max="10508" width="10.85546875" style="102"/>
    <col min="10509" max="10509" width="15.7109375" style="102" customWidth="1"/>
    <col min="10510" max="10522" width="10" style="102" customWidth="1"/>
    <col min="10523" max="10523" width="15.28515625" style="102" customWidth="1"/>
    <col min="10524" max="10764" width="10.85546875" style="102"/>
    <col min="10765" max="10765" width="15.7109375" style="102" customWidth="1"/>
    <col min="10766" max="10778" width="10" style="102" customWidth="1"/>
    <col min="10779" max="10779" width="15.28515625" style="102" customWidth="1"/>
    <col min="10780" max="11020" width="10.85546875" style="102"/>
    <col min="11021" max="11021" width="15.7109375" style="102" customWidth="1"/>
    <col min="11022" max="11034" width="10" style="102" customWidth="1"/>
    <col min="11035" max="11035" width="15.28515625" style="102" customWidth="1"/>
    <col min="11036" max="11276" width="10.85546875" style="102"/>
    <col min="11277" max="11277" width="15.7109375" style="102" customWidth="1"/>
    <col min="11278" max="11290" width="10" style="102" customWidth="1"/>
    <col min="11291" max="11291" width="15.28515625" style="102" customWidth="1"/>
    <col min="11292" max="11532" width="10.85546875" style="102"/>
    <col min="11533" max="11533" width="15.7109375" style="102" customWidth="1"/>
    <col min="11534" max="11546" width="10" style="102" customWidth="1"/>
    <col min="11547" max="11547" width="15.28515625" style="102" customWidth="1"/>
    <col min="11548" max="11788" width="10.85546875" style="102"/>
    <col min="11789" max="11789" width="15.7109375" style="102" customWidth="1"/>
    <col min="11790" max="11802" width="10" style="102" customWidth="1"/>
    <col min="11803" max="11803" width="15.28515625" style="102" customWidth="1"/>
    <col min="11804" max="12044" width="10.85546875" style="102"/>
    <col min="12045" max="12045" width="15.7109375" style="102" customWidth="1"/>
    <col min="12046" max="12058" width="10" style="102" customWidth="1"/>
    <col min="12059" max="12059" width="15.28515625" style="102" customWidth="1"/>
    <col min="12060" max="12300" width="10.85546875" style="102"/>
    <col min="12301" max="12301" width="15.7109375" style="102" customWidth="1"/>
    <col min="12302" max="12314" width="10" style="102" customWidth="1"/>
    <col min="12315" max="12315" width="15.28515625" style="102" customWidth="1"/>
    <col min="12316" max="12556" width="10.85546875" style="102"/>
    <col min="12557" max="12557" width="15.7109375" style="102" customWidth="1"/>
    <col min="12558" max="12570" width="10" style="102" customWidth="1"/>
    <col min="12571" max="12571" width="15.28515625" style="102" customWidth="1"/>
    <col min="12572" max="12812" width="10.85546875" style="102"/>
    <col min="12813" max="12813" width="15.7109375" style="102" customWidth="1"/>
    <col min="12814" max="12826" width="10" style="102" customWidth="1"/>
    <col min="12827" max="12827" width="15.28515625" style="102" customWidth="1"/>
    <col min="12828" max="13068" width="10.85546875" style="102"/>
    <col min="13069" max="13069" width="15.7109375" style="102" customWidth="1"/>
    <col min="13070" max="13082" width="10" style="102" customWidth="1"/>
    <col min="13083" max="13083" width="15.28515625" style="102" customWidth="1"/>
    <col min="13084" max="13324" width="10.85546875" style="102"/>
    <col min="13325" max="13325" width="15.7109375" style="102" customWidth="1"/>
    <col min="13326" max="13338" width="10" style="102" customWidth="1"/>
    <col min="13339" max="13339" width="15.28515625" style="102" customWidth="1"/>
    <col min="13340" max="13580" width="10.85546875" style="102"/>
    <col min="13581" max="13581" width="15.7109375" style="102" customWidth="1"/>
    <col min="13582" max="13594" width="10" style="102" customWidth="1"/>
    <col min="13595" max="13595" width="15.28515625" style="102" customWidth="1"/>
    <col min="13596" max="13836" width="10.85546875" style="102"/>
    <col min="13837" max="13837" width="15.7109375" style="102" customWidth="1"/>
    <col min="13838" max="13850" width="10" style="102" customWidth="1"/>
    <col min="13851" max="13851" width="15.28515625" style="102" customWidth="1"/>
    <col min="13852" max="14092" width="10.85546875" style="102"/>
    <col min="14093" max="14093" width="15.7109375" style="102" customWidth="1"/>
    <col min="14094" max="14106" width="10" style="102" customWidth="1"/>
    <col min="14107" max="14107" width="15.28515625" style="102" customWidth="1"/>
    <col min="14108" max="14348" width="10.85546875" style="102"/>
    <col min="14349" max="14349" width="15.7109375" style="102" customWidth="1"/>
    <col min="14350" max="14362" width="10" style="102" customWidth="1"/>
    <col min="14363" max="14363" width="15.28515625" style="102" customWidth="1"/>
    <col min="14364" max="14604" width="10.85546875" style="102"/>
    <col min="14605" max="14605" width="15.7109375" style="102" customWidth="1"/>
    <col min="14606" max="14618" width="10" style="102" customWidth="1"/>
    <col min="14619" max="14619" width="15.28515625" style="102" customWidth="1"/>
    <col min="14620" max="14860" width="10.85546875" style="102"/>
    <col min="14861" max="14861" width="15.7109375" style="102" customWidth="1"/>
    <col min="14862" max="14874" width="10" style="102" customWidth="1"/>
    <col min="14875" max="14875" width="15.28515625" style="102" customWidth="1"/>
    <col min="14876" max="15116" width="10.85546875" style="102"/>
    <col min="15117" max="15117" width="15.7109375" style="102" customWidth="1"/>
    <col min="15118" max="15130" width="10" style="102" customWidth="1"/>
    <col min="15131" max="15131" width="15.28515625" style="102" customWidth="1"/>
    <col min="15132" max="15372" width="10.85546875" style="102"/>
    <col min="15373" max="15373" width="15.7109375" style="102" customWidth="1"/>
    <col min="15374" max="15386" width="10" style="102" customWidth="1"/>
    <col min="15387" max="15387" width="15.28515625" style="102" customWidth="1"/>
    <col min="15388" max="15628" width="10.85546875" style="102"/>
    <col min="15629" max="15629" width="15.7109375" style="102" customWidth="1"/>
    <col min="15630" max="15642" width="10" style="102" customWidth="1"/>
    <col min="15643" max="15643" width="15.28515625" style="102" customWidth="1"/>
    <col min="15644" max="15884" width="10.85546875" style="102"/>
    <col min="15885" max="15885" width="15.7109375" style="102" customWidth="1"/>
    <col min="15886" max="15898" width="10" style="102" customWidth="1"/>
    <col min="15899" max="15899" width="15.28515625" style="102" customWidth="1"/>
    <col min="15900" max="16140" width="10.85546875" style="102"/>
    <col min="16141" max="16141" width="15.7109375" style="102" customWidth="1"/>
    <col min="16142" max="16154" width="10" style="102" customWidth="1"/>
    <col min="16155" max="16155" width="15.28515625" style="102" customWidth="1"/>
    <col min="16156" max="16384" width="10.85546875" style="102"/>
  </cols>
  <sheetData>
    <row r="2" spans="1:28">
      <c r="A2" s="257" t="s">
        <v>1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</row>
    <row r="4" spans="1:28" s="104" customFormat="1" ht="24.95" customHeight="1">
      <c r="A4" s="258" t="s">
        <v>3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103"/>
    </row>
    <row r="5" spans="1:28">
      <c r="A5" s="105" t="s">
        <v>93</v>
      </c>
      <c r="B5" s="105">
        <v>2015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6"/>
      <c r="AA5" s="106"/>
      <c r="AB5" s="107"/>
    </row>
    <row r="6" spans="1:28">
      <c r="A6" s="104" t="s">
        <v>361</v>
      </c>
      <c r="B6" s="104" t="s">
        <v>362</v>
      </c>
    </row>
    <row r="7" spans="1:28" ht="63">
      <c r="A7" s="108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8" t="s">
        <v>5</v>
      </c>
      <c r="AA7" s="108" t="s">
        <v>7</v>
      </c>
    </row>
    <row r="8" spans="1:28" ht="24.95" customHeight="1">
      <c r="A8" s="109" t="s">
        <v>35</v>
      </c>
      <c r="B8" s="110">
        <v>237</v>
      </c>
      <c r="C8" s="110"/>
      <c r="D8" s="110">
        <v>206</v>
      </c>
      <c r="E8" s="110"/>
      <c r="F8" s="110">
        <v>432</v>
      </c>
      <c r="G8" s="110"/>
      <c r="H8" s="110">
        <v>725</v>
      </c>
      <c r="I8" s="110"/>
      <c r="J8" s="110">
        <v>522</v>
      </c>
      <c r="K8" s="110"/>
      <c r="L8" s="110">
        <v>312</v>
      </c>
      <c r="M8" s="110"/>
      <c r="N8" s="110">
        <v>751</v>
      </c>
      <c r="O8" s="110"/>
      <c r="P8" s="110">
        <v>961</v>
      </c>
      <c r="Q8" s="110"/>
      <c r="R8" s="110">
        <v>649</v>
      </c>
      <c r="S8" s="110"/>
      <c r="T8" s="110">
        <v>108</v>
      </c>
      <c r="U8" s="110"/>
      <c r="V8" s="110">
        <v>744</v>
      </c>
      <c r="W8" s="110"/>
      <c r="X8" s="110">
        <v>380</v>
      </c>
      <c r="Y8" s="110"/>
      <c r="Z8" s="111">
        <f t="shared" ref="Z8:Z72" si="0">SUM(B8:X8)</f>
        <v>6027</v>
      </c>
      <c r="AA8" s="112">
        <f t="shared" ref="AA8:AA72" si="1">Z8/22026</f>
        <v>0.27363116317079816</v>
      </c>
    </row>
    <row r="9" spans="1:28" ht="24.95" customHeight="1">
      <c r="A9" s="109" t="s">
        <v>198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1">
        <f t="shared" si="0"/>
        <v>0</v>
      </c>
      <c r="AA9" s="112">
        <f t="shared" si="1"/>
        <v>0</v>
      </c>
    </row>
    <row r="10" spans="1:28" ht="24.95" customHeight="1">
      <c r="A10" s="109" t="s">
        <v>10</v>
      </c>
      <c r="B10" s="110">
        <v>31</v>
      </c>
      <c r="C10" s="110"/>
      <c r="D10" s="110">
        <v>36</v>
      </c>
      <c r="E10" s="110"/>
      <c r="F10" s="110">
        <v>96</v>
      </c>
      <c r="G10" s="110"/>
      <c r="H10" s="110">
        <v>133</v>
      </c>
      <c r="I10" s="110"/>
      <c r="J10" s="110">
        <v>176</v>
      </c>
      <c r="K10" s="110"/>
      <c r="L10" s="110">
        <v>62</v>
      </c>
      <c r="M10" s="110"/>
      <c r="N10" s="110">
        <v>155</v>
      </c>
      <c r="O10" s="110"/>
      <c r="P10" s="110">
        <v>147</v>
      </c>
      <c r="Q10" s="110"/>
      <c r="R10" s="110">
        <v>265</v>
      </c>
      <c r="S10" s="110"/>
      <c r="T10" s="110">
        <v>312</v>
      </c>
      <c r="U10" s="110"/>
      <c r="V10" s="110">
        <v>221</v>
      </c>
      <c r="W10" s="110"/>
      <c r="X10" s="110">
        <v>67</v>
      </c>
      <c r="Y10" s="110"/>
      <c r="Z10" s="111">
        <f t="shared" si="0"/>
        <v>1701</v>
      </c>
      <c r="AA10" s="112">
        <f t="shared" si="1"/>
        <v>7.7226913647507486E-2</v>
      </c>
    </row>
    <row r="11" spans="1:28" ht="24.95" customHeight="1">
      <c r="A11" s="109" t="s">
        <v>11</v>
      </c>
      <c r="B11" s="110">
        <v>25</v>
      </c>
      <c r="C11" s="110"/>
      <c r="D11" s="110">
        <v>17</v>
      </c>
      <c r="E11" s="110"/>
      <c r="F11" s="110">
        <v>21</v>
      </c>
      <c r="G11" s="110"/>
      <c r="H11" s="110">
        <v>31</v>
      </c>
      <c r="I11" s="110"/>
      <c r="J11" s="110">
        <v>69</v>
      </c>
      <c r="K11" s="110"/>
      <c r="L11" s="110">
        <v>88</v>
      </c>
      <c r="M11" s="110"/>
      <c r="N11" s="110">
        <v>142</v>
      </c>
      <c r="O11" s="110"/>
      <c r="P11" s="110">
        <v>156</v>
      </c>
      <c r="Q11" s="110"/>
      <c r="R11" s="110">
        <v>102</v>
      </c>
      <c r="S11" s="110"/>
      <c r="T11" s="110">
        <v>256</v>
      </c>
      <c r="U11" s="110"/>
      <c r="V11" s="110">
        <v>53</v>
      </c>
      <c r="W11" s="110"/>
      <c r="X11" s="110">
        <v>54</v>
      </c>
      <c r="Y11" s="110"/>
      <c r="Z11" s="111">
        <f t="shared" si="0"/>
        <v>1014</v>
      </c>
      <c r="AA11" s="112">
        <f t="shared" si="1"/>
        <v>4.6036502315445385E-2</v>
      </c>
    </row>
    <row r="12" spans="1:28" ht="24.95" customHeight="1">
      <c r="A12" s="109" t="s">
        <v>12</v>
      </c>
      <c r="B12" s="110">
        <v>27</v>
      </c>
      <c r="C12" s="110"/>
      <c r="D12" s="110">
        <v>15</v>
      </c>
      <c r="E12" s="110"/>
      <c r="F12" s="110">
        <v>32</v>
      </c>
      <c r="G12" s="110"/>
      <c r="H12" s="110">
        <v>241</v>
      </c>
      <c r="I12" s="110"/>
      <c r="J12" s="110">
        <v>84</v>
      </c>
      <c r="K12" s="110"/>
      <c r="L12" s="110">
        <v>124</v>
      </c>
      <c r="M12" s="110"/>
      <c r="N12" s="110">
        <v>202</v>
      </c>
      <c r="O12" s="110"/>
      <c r="P12" s="110">
        <v>234</v>
      </c>
      <c r="Q12" s="110"/>
      <c r="R12" s="110">
        <v>345</v>
      </c>
      <c r="S12" s="110"/>
      <c r="T12" s="110">
        <v>496</v>
      </c>
      <c r="U12" s="110"/>
      <c r="V12" s="110">
        <v>202</v>
      </c>
      <c r="W12" s="110"/>
      <c r="X12" s="110">
        <v>119</v>
      </c>
      <c r="Y12" s="110"/>
      <c r="Z12" s="111">
        <f t="shared" si="0"/>
        <v>2121</v>
      </c>
      <c r="AA12" s="112">
        <f t="shared" si="1"/>
        <v>9.6295287387632794E-2</v>
      </c>
    </row>
    <row r="13" spans="1:28" ht="24.95" customHeight="1">
      <c r="A13" s="109" t="s">
        <v>104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1">
        <f t="shared" si="0"/>
        <v>0</v>
      </c>
      <c r="AA13" s="112">
        <f t="shared" si="1"/>
        <v>0</v>
      </c>
    </row>
    <row r="14" spans="1:28" ht="24.95" customHeight="1">
      <c r="A14" s="109" t="s">
        <v>105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1">
        <f t="shared" si="0"/>
        <v>0</v>
      </c>
      <c r="AA14" s="112">
        <f t="shared" si="1"/>
        <v>0</v>
      </c>
    </row>
    <row r="15" spans="1:28" ht="24.95" customHeight="1">
      <c r="A15" s="109" t="s">
        <v>15</v>
      </c>
      <c r="B15" s="110">
        <v>8</v>
      </c>
      <c r="C15" s="110"/>
      <c r="D15" s="110"/>
      <c r="E15" s="110"/>
      <c r="F15" s="110">
        <v>6</v>
      </c>
      <c r="G15" s="110"/>
      <c r="H15" s="110">
        <v>12</v>
      </c>
      <c r="I15" s="110"/>
      <c r="J15" s="110">
        <v>38</v>
      </c>
      <c r="K15" s="110"/>
      <c r="L15" s="110">
        <v>20</v>
      </c>
      <c r="M15" s="110"/>
      <c r="N15" s="110">
        <v>39</v>
      </c>
      <c r="O15" s="110"/>
      <c r="P15" s="110">
        <v>16</v>
      </c>
      <c r="Q15" s="110"/>
      <c r="R15" s="110">
        <v>24</v>
      </c>
      <c r="S15" s="110"/>
      <c r="T15" s="110">
        <v>18</v>
      </c>
      <c r="U15" s="110"/>
      <c r="V15" s="110"/>
      <c r="W15" s="110"/>
      <c r="X15" s="110">
        <v>27</v>
      </c>
      <c r="Y15" s="110"/>
      <c r="Z15" s="111">
        <f t="shared" si="0"/>
        <v>208</v>
      </c>
      <c r="AA15" s="112">
        <f t="shared" si="1"/>
        <v>9.4433850903477713E-3</v>
      </c>
    </row>
    <row r="16" spans="1:28" ht="24.95" customHeight="1">
      <c r="A16" s="109" t="s">
        <v>16</v>
      </c>
      <c r="B16" s="110"/>
      <c r="C16" s="110"/>
      <c r="D16" s="110">
        <v>2</v>
      </c>
      <c r="E16" s="110"/>
      <c r="F16" s="110">
        <v>4</v>
      </c>
      <c r="G16" s="110"/>
      <c r="H16" s="110">
        <v>16</v>
      </c>
      <c r="I16" s="110"/>
      <c r="J16" s="110">
        <v>20</v>
      </c>
      <c r="K16" s="110"/>
      <c r="L16" s="110">
        <v>6</v>
      </c>
      <c r="M16" s="110"/>
      <c r="N16" s="110">
        <v>14</v>
      </c>
      <c r="O16" s="110"/>
      <c r="P16" s="110">
        <v>6</v>
      </c>
      <c r="Q16" s="110"/>
      <c r="R16" s="110">
        <v>35</v>
      </c>
      <c r="S16" s="110"/>
      <c r="T16" s="110">
        <v>11</v>
      </c>
      <c r="U16" s="110"/>
      <c r="V16" s="110"/>
      <c r="W16" s="110"/>
      <c r="X16" s="110">
        <v>2</v>
      </c>
      <c r="Y16" s="110"/>
      <c r="Z16" s="111">
        <f t="shared" si="0"/>
        <v>116</v>
      </c>
      <c r="AA16" s="112">
        <f t="shared" si="1"/>
        <v>5.2665032234631799E-3</v>
      </c>
    </row>
    <row r="17" spans="1:27" ht="24.95" customHeight="1">
      <c r="A17" s="109" t="s">
        <v>17</v>
      </c>
      <c r="B17" s="110">
        <v>4</v>
      </c>
      <c r="C17" s="110"/>
      <c r="D17" s="110">
        <v>11</v>
      </c>
      <c r="E17" s="110"/>
      <c r="F17" s="110">
        <v>7</v>
      </c>
      <c r="G17" s="110"/>
      <c r="H17" s="110">
        <v>26</v>
      </c>
      <c r="I17" s="110"/>
      <c r="J17" s="110">
        <v>60</v>
      </c>
      <c r="K17" s="110"/>
      <c r="L17" s="110">
        <v>22</v>
      </c>
      <c r="M17" s="110"/>
      <c r="N17" s="110">
        <v>141</v>
      </c>
      <c r="O17" s="110"/>
      <c r="P17" s="110">
        <v>77</v>
      </c>
      <c r="Q17" s="110"/>
      <c r="R17" s="110">
        <v>65</v>
      </c>
      <c r="S17" s="110"/>
      <c r="T17" s="110">
        <v>95</v>
      </c>
      <c r="U17" s="110"/>
      <c r="V17" s="110">
        <v>69</v>
      </c>
      <c r="W17" s="110"/>
      <c r="X17" s="110">
        <v>13</v>
      </c>
      <c r="Y17" s="110"/>
      <c r="Z17" s="111">
        <f t="shared" si="0"/>
        <v>590</v>
      </c>
      <c r="AA17" s="112">
        <f t="shared" si="1"/>
        <v>2.6786525015890312E-2</v>
      </c>
    </row>
    <row r="18" spans="1:27" ht="24.95" customHeight="1">
      <c r="A18" s="109" t="s">
        <v>18</v>
      </c>
      <c r="B18" s="110"/>
      <c r="C18" s="110"/>
      <c r="D18" s="110"/>
      <c r="E18" s="110"/>
      <c r="F18" s="110"/>
      <c r="G18" s="110"/>
      <c r="H18" s="110"/>
      <c r="I18" s="110"/>
      <c r="J18" s="110">
        <v>2</v>
      </c>
      <c r="K18" s="110"/>
      <c r="L18" s="110"/>
      <c r="M18" s="110"/>
      <c r="N18" s="110"/>
      <c r="O18" s="110"/>
      <c r="P18" s="110">
        <v>2</v>
      </c>
      <c r="Q18" s="110"/>
      <c r="R18" s="110"/>
      <c r="S18" s="110"/>
      <c r="T18" s="110"/>
      <c r="U18" s="110"/>
      <c r="V18" s="110"/>
      <c r="W18" s="110"/>
      <c r="X18" s="110">
        <v>1</v>
      </c>
      <c r="Y18" s="110"/>
      <c r="Z18" s="111">
        <f t="shared" si="0"/>
        <v>5</v>
      </c>
      <c r="AA18" s="112">
        <f t="shared" si="1"/>
        <v>2.2700444928720604E-4</v>
      </c>
    </row>
    <row r="19" spans="1:27" ht="24.95" customHeight="1">
      <c r="A19" s="109" t="s">
        <v>107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>
        <v>2</v>
      </c>
      <c r="O19" s="110"/>
      <c r="P19" s="110"/>
      <c r="Q19" s="110"/>
      <c r="R19" s="110">
        <v>4</v>
      </c>
      <c r="S19" s="110"/>
      <c r="T19" s="110"/>
      <c r="U19" s="110"/>
      <c r="V19" s="110"/>
      <c r="W19" s="110"/>
      <c r="X19" s="110"/>
      <c r="Y19" s="110"/>
      <c r="Z19" s="111">
        <f t="shared" si="0"/>
        <v>6</v>
      </c>
      <c r="AA19" s="112">
        <f t="shared" si="1"/>
        <v>2.7240533914464724E-4</v>
      </c>
    </row>
    <row r="20" spans="1:27" ht="24.95" customHeight="1">
      <c r="A20" s="109" t="s">
        <v>20</v>
      </c>
      <c r="B20" s="110">
        <v>12</v>
      </c>
      <c r="C20" s="110"/>
      <c r="D20" s="110">
        <v>9</v>
      </c>
      <c r="E20" s="110"/>
      <c r="F20" s="110">
        <v>4</v>
      </c>
      <c r="G20" s="110"/>
      <c r="H20" s="110">
        <v>17</v>
      </c>
      <c r="I20" s="110"/>
      <c r="J20" s="110">
        <v>20</v>
      </c>
      <c r="K20" s="110"/>
      <c r="L20" s="110">
        <v>6</v>
      </c>
      <c r="M20" s="110"/>
      <c r="N20" s="110">
        <v>16</v>
      </c>
      <c r="O20" s="110"/>
      <c r="P20" s="110">
        <v>6</v>
      </c>
      <c r="Q20" s="110"/>
      <c r="R20" s="110">
        <v>22</v>
      </c>
      <c r="S20" s="110"/>
      <c r="T20" s="110"/>
      <c r="U20" s="110"/>
      <c r="V20" s="110">
        <v>2</v>
      </c>
      <c r="W20" s="110"/>
      <c r="X20" s="110">
        <v>11</v>
      </c>
      <c r="Y20" s="110"/>
      <c r="Z20" s="111">
        <f t="shared" si="0"/>
        <v>125</v>
      </c>
      <c r="AA20" s="112">
        <f t="shared" si="1"/>
        <v>5.675111232180151E-3</v>
      </c>
    </row>
    <row r="21" spans="1:27" ht="24.95" customHeight="1">
      <c r="A21" s="109" t="s">
        <v>199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>
        <v>38</v>
      </c>
      <c r="U21" s="110"/>
      <c r="V21" s="110"/>
      <c r="W21" s="110"/>
      <c r="X21" s="110"/>
      <c r="Y21" s="110"/>
      <c r="Z21" s="111">
        <f t="shared" si="0"/>
        <v>38</v>
      </c>
      <c r="AA21" s="112">
        <f t="shared" si="1"/>
        <v>1.7252338145827659E-3</v>
      </c>
    </row>
    <row r="22" spans="1:27" ht="24.95" customHeight="1">
      <c r="A22" s="109" t="s">
        <v>200</v>
      </c>
      <c r="B22" s="110">
        <v>2</v>
      </c>
      <c r="C22" s="110"/>
      <c r="D22" s="110"/>
      <c r="E22" s="110"/>
      <c r="F22" s="110"/>
      <c r="G22" s="110"/>
      <c r="H22" s="110">
        <v>1</v>
      </c>
      <c r="I22" s="110"/>
      <c r="J22" s="110">
        <v>23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1">
        <f t="shared" si="0"/>
        <v>26</v>
      </c>
      <c r="AA22" s="112">
        <f t="shared" si="1"/>
        <v>1.1804231362934714E-3</v>
      </c>
    </row>
    <row r="23" spans="1:27" ht="24.95" customHeight="1">
      <c r="A23" s="109" t="s">
        <v>22</v>
      </c>
      <c r="B23" s="110">
        <v>3</v>
      </c>
      <c r="C23" s="110"/>
      <c r="D23" s="110">
        <v>5</v>
      </c>
      <c r="E23" s="110"/>
      <c r="F23" s="110">
        <v>2</v>
      </c>
      <c r="G23" s="110"/>
      <c r="H23" s="110">
        <v>8</v>
      </c>
      <c r="I23" s="110"/>
      <c r="J23" s="110"/>
      <c r="K23" s="110"/>
      <c r="L23" s="110">
        <v>27</v>
      </c>
      <c r="M23" s="110"/>
      <c r="N23" s="110">
        <v>17</v>
      </c>
      <c r="O23" s="110"/>
      <c r="P23" s="110">
        <v>24</v>
      </c>
      <c r="Q23" s="110"/>
      <c r="R23" s="110">
        <v>58</v>
      </c>
      <c r="S23" s="110"/>
      <c r="T23" s="110">
        <v>27</v>
      </c>
      <c r="U23" s="110"/>
      <c r="V23" s="110">
        <v>30</v>
      </c>
      <c r="W23" s="110"/>
      <c r="X23" s="110">
        <v>12</v>
      </c>
      <c r="Y23" s="110"/>
      <c r="Z23" s="111">
        <f t="shared" si="0"/>
        <v>213</v>
      </c>
      <c r="AA23" s="112">
        <f t="shared" si="1"/>
        <v>9.670389539634977E-3</v>
      </c>
    </row>
    <row r="24" spans="1:27" ht="24.95" customHeight="1">
      <c r="A24" s="109" t="s">
        <v>24</v>
      </c>
      <c r="B24" s="110"/>
      <c r="C24" s="110"/>
      <c r="D24" s="110"/>
      <c r="E24" s="110"/>
      <c r="F24" s="110"/>
      <c r="G24" s="110"/>
      <c r="H24" s="110"/>
      <c r="I24" s="110"/>
      <c r="J24" s="110">
        <v>2</v>
      </c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>
        <v>4</v>
      </c>
      <c r="Y24" s="110"/>
      <c r="Z24" s="111">
        <f t="shared" si="0"/>
        <v>6</v>
      </c>
      <c r="AA24" s="112">
        <f t="shared" si="1"/>
        <v>2.7240533914464724E-4</v>
      </c>
    </row>
    <row r="25" spans="1:27" ht="24.95" customHeight="1">
      <c r="A25" s="109" t="s">
        <v>25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>
        <v>1</v>
      </c>
      <c r="U25" s="110"/>
      <c r="V25" s="110"/>
      <c r="W25" s="110"/>
      <c r="X25" s="110"/>
      <c r="Y25" s="110"/>
      <c r="Z25" s="111"/>
      <c r="AA25" s="112"/>
    </row>
    <row r="26" spans="1:27" ht="24.95" customHeight="1">
      <c r="A26" s="109" t="s">
        <v>26</v>
      </c>
      <c r="B26" s="110"/>
      <c r="C26" s="110"/>
      <c r="D26" s="110"/>
      <c r="E26" s="110"/>
      <c r="F26" s="110"/>
      <c r="G26" s="110"/>
      <c r="H26" s="110">
        <v>4</v>
      </c>
      <c r="I26" s="110"/>
      <c r="J26" s="110"/>
      <c r="K26" s="110"/>
      <c r="L26" s="110"/>
      <c r="M26" s="110"/>
      <c r="N26" s="110">
        <v>6</v>
      </c>
      <c r="O26" s="110"/>
      <c r="P26" s="110">
        <v>1</v>
      </c>
      <c r="Q26" s="110"/>
      <c r="R26" s="110">
        <v>2</v>
      </c>
      <c r="S26" s="110"/>
      <c r="T26" s="110"/>
      <c r="U26" s="110"/>
      <c r="V26" s="110"/>
      <c r="W26" s="110"/>
      <c r="X26" s="110">
        <v>6</v>
      </c>
      <c r="Y26" s="110"/>
      <c r="Z26" s="111">
        <f t="shared" si="0"/>
        <v>19</v>
      </c>
      <c r="AA26" s="112">
        <f t="shared" si="1"/>
        <v>8.6261690729138294E-4</v>
      </c>
    </row>
    <row r="27" spans="1:27" ht="24.95" customHeight="1">
      <c r="A27" s="109" t="s">
        <v>201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1">
        <f t="shared" si="0"/>
        <v>0</v>
      </c>
      <c r="AA27" s="112">
        <f t="shared" si="1"/>
        <v>0</v>
      </c>
    </row>
    <row r="28" spans="1:27" ht="24.95" customHeight="1">
      <c r="A28" s="109" t="s">
        <v>30</v>
      </c>
      <c r="B28" s="110">
        <v>2</v>
      </c>
      <c r="C28" s="110"/>
      <c r="D28" s="110">
        <v>5</v>
      </c>
      <c r="E28" s="110"/>
      <c r="F28" s="110"/>
      <c r="G28" s="110"/>
      <c r="H28" s="110"/>
      <c r="I28" s="110"/>
      <c r="J28" s="110">
        <v>4</v>
      </c>
      <c r="K28" s="110"/>
      <c r="L28" s="110"/>
      <c r="M28" s="110"/>
      <c r="N28" s="110">
        <v>12</v>
      </c>
      <c r="O28" s="110"/>
      <c r="P28" s="110"/>
      <c r="Q28" s="110"/>
      <c r="R28" s="110">
        <v>18</v>
      </c>
      <c r="S28" s="110"/>
      <c r="T28" s="110">
        <v>22</v>
      </c>
      <c r="U28" s="110"/>
      <c r="V28" s="110">
        <v>26</v>
      </c>
      <c r="W28" s="110"/>
      <c r="X28" s="110">
        <v>5</v>
      </c>
      <c r="Y28" s="110"/>
      <c r="Z28" s="111">
        <f t="shared" si="0"/>
        <v>94</v>
      </c>
      <c r="AA28" s="112">
        <f t="shared" si="1"/>
        <v>4.2676836465994732E-3</v>
      </c>
    </row>
    <row r="29" spans="1:27" ht="24.95" customHeight="1">
      <c r="A29" s="109" t="s">
        <v>202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>
        <v>2</v>
      </c>
      <c r="S29" s="110"/>
      <c r="T29" s="110"/>
      <c r="U29" s="110"/>
      <c r="V29" s="110"/>
      <c r="W29" s="110"/>
      <c r="X29" s="110"/>
      <c r="Y29" s="110"/>
      <c r="Z29" s="111">
        <f t="shared" si="0"/>
        <v>2</v>
      </c>
      <c r="AA29" s="112">
        <f t="shared" si="1"/>
        <v>9.0801779714882409E-5</v>
      </c>
    </row>
    <row r="30" spans="1:27" ht="24.95" customHeight="1">
      <c r="A30" s="109" t="s">
        <v>203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1">
        <f t="shared" si="0"/>
        <v>0</v>
      </c>
      <c r="AA30" s="112">
        <f t="shared" si="1"/>
        <v>0</v>
      </c>
    </row>
    <row r="31" spans="1:27" ht="24.95" customHeight="1">
      <c r="A31" s="109" t="s">
        <v>32</v>
      </c>
      <c r="B31" s="110">
        <v>14</v>
      </c>
      <c r="C31" s="110"/>
      <c r="D31" s="110">
        <v>7</v>
      </c>
      <c r="E31" s="110"/>
      <c r="F31" s="110">
        <v>19</v>
      </c>
      <c r="G31" s="110"/>
      <c r="H31" s="110">
        <v>20</v>
      </c>
      <c r="I31" s="110"/>
      <c r="J31" s="110">
        <v>14</v>
      </c>
      <c r="K31" s="110"/>
      <c r="L31" s="110">
        <v>28</v>
      </c>
      <c r="M31" s="110"/>
      <c r="N31" s="110">
        <v>87</v>
      </c>
      <c r="O31" s="110"/>
      <c r="P31" s="110">
        <v>264</v>
      </c>
      <c r="Q31" s="110"/>
      <c r="R31" s="110">
        <v>175</v>
      </c>
      <c r="S31" s="110"/>
      <c r="T31" s="110">
        <v>126</v>
      </c>
      <c r="U31" s="110"/>
      <c r="V31" s="110">
        <v>80</v>
      </c>
      <c r="W31" s="110"/>
      <c r="X31" s="110">
        <v>17</v>
      </c>
      <c r="Y31" s="110"/>
      <c r="Z31" s="111">
        <f t="shared" si="0"/>
        <v>851</v>
      </c>
      <c r="AA31" s="112">
        <f t="shared" si="1"/>
        <v>3.8636157268682469E-2</v>
      </c>
    </row>
    <row r="32" spans="1:27" ht="24.95" customHeight="1">
      <c r="A32" s="109" t="s">
        <v>204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>
        <v>3</v>
      </c>
      <c r="Q32" s="110"/>
      <c r="R32" s="110"/>
      <c r="S32" s="110"/>
      <c r="T32" s="110"/>
      <c r="U32" s="110"/>
      <c r="V32" s="110">
        <v>19</v>
      </c>
      <c r="W32" s="110"/>
      <c r="X32" s="110"/>
      <c r="Y32" s="110"/>
      <c r="Z32" s="111"/>
      <c r="AA32" s="112"/>
    </row>
    <row r="33" spans="1:27" ht="24.95" customHeight="1">
      <c r="A33" s="109" t="s">
        <v>34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>
        <v>2</v>
      </c>
      <c r="O33" s="110"/>
      <c r="P33" s="110">
        <v>2</v>
      </c>
      <c r="Q33" s="110"/>
      <c r="R33" s="110"/>
      <c r="S33" s="110"/>
      <c r="T33" s="110">
        <v>15</v>
      </c>
      <c r="U33" s="110"/>
      <c r="V33" s="110">
        <v>27</v>
      </c>
      <c r="W33" s="110"/>
      <c r="X33" s="110">
        <v>5</v>
      </c>
      <c r="Y33" s="110"/>
      <c r="Z33" s="111">
        <f t="shared" si="0"/>
        <v>51</v>
      </c>
      <c r="AA33" s="112">
        <f t="shared" si="1"/>
        <v>2.3154453827295015E-3</v>
      </c>
    </row>
    <row r="34" spans="1:27" ht="24.95" customHeight="1">
      <c r="A34" s="109" t="s">
        <v>37</v>
      </c>
      <c r="B34" s="110"/>
      <c r="C34" s="110"/>
      <c r="D34" s="110"/>
      <c r="E34" s="110"/>
      <c r="F34" s="110"/>
      <c r="G34" s="110"/>
      <c r="H34" s="110">
        <v>2</v>
      </c>
      <c r="I34" s="110"/>
      <c r="J34" s="110"/>
      <c r="K34" s="110"/>
      <c r="L34" s="110"/>
      <c r="M34" s="110"/>
      <c r="N34" s="110"/>
      <c r="O34" s="110"/>
      <c r="P34" s="110">
        <v>6</v>
      </c>
      <c r="Q34" s="110"/>
      <c r="R34" s="110"/>
      <c r="S34" s="110"/>
      <c r="T34" s="110"/>
      <c r="U34" s="110"/>
      <c r="V34" s="110"/>
      <c r="W34" s="110"/>
      <c r="X34" s="110">
        <v>3</v>
      </c>
      <c r="Y34" s="110"/>
      <c r="Z34" s="111">
        <f t="shared" si="0"/>
        <v>11</v>
      </c>
      <c r="AA34" s="112">
        <f t="shared" si="1"/>
        <v>4.9940978843185325E-4</v>
      </c>
    </row>
    <row r="35" spans="1:27" ht="24.95" customHeight="1">
      <c r="A35" s="109" t="s">
        <v>205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1">
        <f t="shared" si="0"/>
        <v>0</v>
      </c>
      <c r="AA35" s="112">
        <f t="shared" si="1"/>
        <v>0</v>
      </c>
    </row>
    <row r="36" spans="1:27" ht="24.95" customHeight="1">
      <c r="A36" s="109" t="s">
        <v>39</v>
      </c>
      <c r="B36" s="110">
        <v>2</v>
      </c>
      <c r="C36" s="110"/>
      <c r="D36" s="110">
        <v>3</v>
      </c>
      <c r="E36" s="110"/>
      <c r="F36" s="110">
        <v>10</v>
      </c>
      <c r="G36" s="110"/>
      <c r="H36" s="110"/>
      <c r="I36" s="110"/>
      <c r="J36" s="110">
        <v>51</v>
      </c>
      <c r="K36" s="110"/>
      <c r="L36" s="110">
        <v>47</v>
      </c>
      <c r="M36" s="110"/>
      <c r="N36" s="110">
        <v>171</v>
      </c>
      <c r="O36" s="110"/>
      <c r="P36" s="110">
        <v>120</v>
      </c>
      <c r="Q36" s="110"/>
      <c r="R36" s="110">
        <v>174</v>
      </c>
      <c r="S36" s="110"/>
      <c r="T36" s="110">
        <v>166</v>
      </c>
      <c r="U36" s="110"/>
      <c r="V36" s="110">
        <v>80</v>
      </c>
      <c r="W36" s="110"/>
      <c r="X36" s="110">
        <v>20</v>
      </c>
      <c r="Y36" s="110"/>
      <c r="Z36" s="111">
        <f t="shared" si="0"/>
        <v>844</v>
      </c>
      <c r="AA36" s="112">
        <f t="shared" si="1"/>
        <v>3.8318351039680378E-2</v>
      </c>
    </row>
    <row r="37" spans="1:27" ht="24.95" customHeight="1">
      <c r="A37" s="109" t="s">
        <v>40</v>
      </c>
      <c r="B37" s="110">
        <v>2</v>
      </c>
      <c r="C37" s="110"/>
      <c r="D37" s="110"/>
      <c r="E37" s="110"/>
      <c r="F37" s="110">
        <v>4</v>
      </c>
      <c r="G37" s="110"/>
      <c r="H37" s="110"/>
      <c r="I37" s="110"/>
      <c r="J37" s="110">
        <v>2</v>
      </c>
      <c r="K37" s="110"/>
      <c r="L37" s="110"/>
      <c r="M37" s="110"/>
      <c r="N37" s="110"/>
      <c r="O37" s="110"/>
      <c r="P37" s="110"/>
      <c r="Q37" s="110"/>
      <c r="R37" s="110">
        <v>18</v>
      </c>
      <c r="S37" s="110"/>
      <c r="T37" s="110">
        <v>15</v>
      </c>
      <c r="U37" s="110"/>
      <c r="V37" s="110">
        <v>2</v>
      </c>
      <c r="W37" s="110"/>
      <c r="X37" s="110">
        <v>2</v>
      </c>
      <c r="Y37" s="110"/>
      <c r="Z37" s="111">
        <f t="shared" si="0"/>
        <v>45</v>
      </c>
      <c r="AA37" s="112">
        <f t="shared" si="1"/>
        <v>2.0430400435848543E-3</v>
      </c>
    </row>
    <row r="38" spans="1:27" ht="24.95" customHeight="1">
      <c r="A38" s="109" t="s">
        <v>41</v>
      </c>
      <c r="B38" s="110"/>
      <c r="C38" s="110"/>
      <c r="D38" s="110"/>
      <c r="E38" s="110"/>
      <c r="F38" s="110">
        <v>1</v>
      </c>
      <c r="G38" s="110"/>
      <c r="H38" s="110"/>
      <c r="I38" s="110"/>
      <c r="J38" s="110"/>
      <c r="K38" s="110"/>
      <c r="L38" s="110"/>
      <c r="M38" s="110"/>
      <c r="N38" s="110">
        <v>2</v>
      </c>
      <c r="O38" s="110"/>
      <c r="P38" s="110">
        <v>12</v>
      </c>
      <c r="Q38" s="110"/>
      <c r="R38" s="110">
        <v>3</v>
      </c>
      <c r="S38" s="110"/>
      <c r="T38" s="110">
        <v>7</v>
      </c>
      <c r="U38" s="110"/>
      <c r="V38" s="110">
        <v>11</v>
      </c>
      <c r="W38" s="110"/>
      <c r="X38" s="110">
        <v>8</v>
      </c>
      <c r="Y38" s="110"/>
      <c r="Z38" s="111">
        <f t="shared" si="0"/>
        <v>44</v>
      </c>
      <c r="AA38" s="112">
        <f t="shared" si="1"/>
        <v>1.997639153727413E-3</v>
      </c>
    </row>
    <row r="39" spans="1:27" ht="24.95" customHeight="1">
      <c r="A39" s="109" t="s">
        <v>112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1">
        <f t="shared" si="0"/>
        <v>0</v>
      </c>
      <c r="AA39" s="112">
        <f t="shared" si="1"/>
        <v>0</v>
      </c>
    </row>
    <row r="40" spans="1:27" ht="24.95" customHeight="1">
      <c r="A40" s="109" t="s">
        <v>43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1">
        <f t="shared" si="0"/>
        <v>0</v>
      </c>
      <c r="AA40" s="112">
        <f t="shared" si="1"/>
        <v>0</v>
      </c>
    </row>
    <row r="41" spans="1:27" ht="24.95" customHeight="1">
      <c r="A41" s="109" t="s">
        <v>44</v>
      </c>
      <c r="B41" s="110"/>
      <c r="C41" s="110"/>
      <c r="D41" s="110"/>
      <c r="E41" s="110"/>
      <c r="F41" s="110"/>
      <c r="G41" s="110"/>
      <c r="H41" s="110">
        <v>3</v>
      </c>
      <c r="I41" s="110"/>
      <c r="J41" s="110"/>
      <c r="K41" s="110"/>
      <c r="L41" s="110"/>
      <c r="M41" s="110"/>
      <c r="N41" s="110"/>
      <c r="O41" s="110"/>
      <c r="P41" s="110"/>
      <c r="Q41" s="110"/>
      <c r="R41" s="110">
        <v>1</v>
      </c>
      <c r="S41" s="110"/>
      <c r="T41" s="110"/>
      <c r="U41" s="110"/>
      <c r="V41" s="110"/>
      <c r="W41" s="110"/>
      <c r="X41" s="110"/>
      <c r="Y41" s="110"/>
      <c r="Z41" s="111">
        <f t="shared" si="0"/>
        <v>4</v>
      </c>
      <c r="AA41" s="112">
        <f t="shared" si="1"/>
        <v>1.8160355942976482E-4</v>
      </c>
    </row>
    <row r="42" spans="1:27" ht="24.95" customHeight="1">
      <c r="A42" s="109" t="s">
        <v>45</v>
      </c>
      <c r="B42" s="110"/>
      <c r="C42" s="110"/>
      <c r="D42" s="110">
        <v>2</v>
      </c>
      <c r="E42" s="110"/>
      <c r="F42" s="110">
        <v>14</v>
      </c>
      <c r="G42" s="110"/>
      <c r="H42" s="110">
        <v>9</v>
      </c>
      <c r="I42" s="110"/>
      <c r="J42" s="110">
        <v>5</v>
      </c>
      <c r="K42" s="110"/>
      <c r="L42" s="110">
        <v>2</v>
      </c>
      <c r="M42" s="110"/>
      <c r="N42" s="110">
        <v>2</v>
      </c>
      <c r="O42" s="110"/>
      <c r="P42" s="110">
        <v>4</v>
      </c>
      <c r="Q42" s="110"/>
      <c r="R42" s="110">
        <v>22</v>
      </c>
      <c r="S42" s="110"/>
      <c r="T42" s="110">
        <v>8</v>
      </c>
      <c r="U42" s="110"/>
      <c r="V42" s="110">
        <v>1</v>
      </c>
      <c r="W42" s="110"/>
      <c r="X42" s="110">
        <v>2</v>
      </c>
      <c r="Y42" s="110"/>
      <c r="Z42" s="111">
        <f t="shared" si="0"/>
        <v>71</v>
      </c>
      <c r="AA42" s="112">
        <f t="shared" si="1"/>
        <v>3.2234631798783255E-3</v>
      </c>
    </row>
    <row r="43" spans="1:27" ht="24.95" customHeight="1">
      <c r="A43" s="109" t="s">
        <v>46</v>
      </c>
      <c r="B43" s="110">
        <v>25</v>
      </c>
      <c r="C43" s="110"/>
      <c r="D43" s="110">
        <v>11</v>
      </c>
      <c r="E43" s="110"/>
      <c r="F43" s="110"/>
      <c r="G43" s="110"/>
      <c r="H43" s="110">
        <v>33</v>
      </c>
      <c r="I43" s="110"/>
      <c r="J43" s="110">
        <v>89</v>
      </c>
      <c r="K43" s="110"/>
      <c r="L43" s="110">
        <v>84</v>
      </c>
      <c r="M43" s="110"/>
      <c r="N43" s="110">
        <v>142</v>
      </c>
      <c r="O43" s="110"/>
      <c r="P43" s="110">
        <v>819</v>
      </c>
      <c r="Q43" s="110"/>
      <c r="R43" s="110">
        <v>211</v>
      </c>
      <c r="S43" s="110"/>
      <c r="T43" s="110">
        <v>167</v>
      </c>
      <c r="U43" s="110"/>
      <c r="V43" s="110">
        <v>76</v>
      </c>
      <c r="W43" s="110"/>
      <c r="X43" s="110">
        <v>38</v>
      </c>
      <c r="Y43" s="110"/>
      <c r="Z43" s="111">
        <f t="shared" si="0"/>
        <v>1695</v>
      </c>
      <c r="AA43" s="112">
        <f t="shared" si="1"/>
        <v>7.695450830836284E-2</v>
      </c>
    </row>
    <row r="44" spans="1:27" ht="24.95" customHeight="1">
      <c r="A44" s="109" t="s">
        <v>48</v>
      </c>
      <c r="B44" s="110">
        <v>2</v>
      </c>
      <c r="C44" s="110"/>
      <c r="D44" s="110"/>
      <c r="E44" s="110"/>
      <c r="F44" s="110"/>
      <c r="G44" s="110"/>
      <c r="H44" s="110"/>
      <c r="I44" s="110"/>
      <c r="J44" s="110">
        <v>3</v>
      </c>
      <c r="K44" s="110"/>
      <c r="L44" s="110">
        <v>1</v>
      </c>
      <c r="M44" s="110"/>
      <c r="N44" s="110">
        <v>3</v>
      </c>
      <c r="O44" s="110"/>
      <c r="P44" s="110">
        <v>22</v>
      </c>
      <c r="Q44" s="110"/>
      <c r="R44" s="110">
        <v>6</v>
      </c>
      <c r="S44" s="110"/>
      <c r="T44" s="110">
        <v>15</v>
      </c>
      <c r="U44" s="110"/>
      <c r="V44" s="110"/>
      <c r="W44" s="110"/>
      <c r="X44" s="110">
        <v>3</v>
      </c>
      <c r="Y44" s="110"/>
      <c r="Z44" s="111">
        <f t="shared" si="0"/>
        <v>55</v>
      </c>
      <c r="AA44" s="112">
        <f t="shared" si="1"/>
        <v>2.4970489421592664E-3</v>
      </c>
    </row>
    <row r="45" spans="1:27" ht="24.95" customHeight="1">
      <c r="A45" s="109" t="s">
        <v>49</v>
      </c>
      <c r="B45" s="110"/>
      <c r="C45" s="110"/>
      <c r="D45" s="110"/>
      <c r="E45" s="110"/>
      <c r="F45" s="110"/>
      <c r="G45" s="110"/>
      <c r="H45" s="110">
        <v>2</v>
      </c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1"/>
      <c r="AA45" s="112"/>
    </row>
    <row r="46" spans="1:27" ht="24.95" customHeight="1">
      <c r="A46" s="109" t="s">
        <v>206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1">
        <f t="shared" si="0"/>
        <v>0</v>
      </c>
      <c r="AA46" s="112">
        <f t="shared" si="1"/>
        <v>0</v>
      </c>
    </row>
    <row r="47" spans="1:27" ht="24.95" customHeight="1">
      <c r="A47" s="109" t="s">
        <v>114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>
        <v>1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>
        <v>2</v>
      </c>
      <c r="Y47" s="110"/>
      <c r="Z47" s="111">
        <f t="shared" si="0"/>
        <v>3</v>
      </c>
      <c r="AA47" s="112">
        <f t="shared" si="1"/>
        <v>1.3620266957232362E-4</v>
      </c>
    </row>
    <row r="48" spans="1:27" ht="24.95" customHeight="1">
      <c r="A48" s="109" t="s">
        <v>207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1">
        <f t="shared" si="0"/>
        <v>0</v>
      </c>
      <c r="AA48" s="112">
        <f t="shared" si="1"/>
        <v>0</v>
      </c>
    </row>
    <row r="49" spans="1:27" ht="24.95" customHeight="1">
      <c r="A49" s="109" t="s">
        <v>208</v>
      </c>
      <c r="B49" s="110"/>
      <c r="C49" s="110"/>
      <c r="D49" s="110"/>
      <c r="E49" s="110"/>
      <c r="F49" s="110">
        <v>2</v>
      </c>
      <c r="G49" s="110"/>
      <c r="H49" s="110">
        <v>4</v>
      </c>
      <c r="I49" s="110"/>
      <c r="J49" s="110"/>
      <c r="K49" s="110"/>
      <c r="L49" s="110">
        <v>1</v>
      </c>
      <c r="M49" s="110"/>
      <c r="N49" s="110"/>
      <c r="O49" s="110"/>
      <c r="P49" s="110">
        <v>2</v>
      </c>
      <c r="Q49" s="110"/>
      <c r="R49" s="110">
        <v>17</v>
      </c>
      <c r="S49" s="110"/>
      <c r="T49" s="110">
        <v>22</v>
      </c>
      <c r="U49" s="110"/>
      <c r="V49" s="110">
        <v>4</v>
      </c>
      <c r="W49" s="110"/>
      <c r="X49" s="110"/>
      <c r="Y49" s="110"/>
      <c r="Z49" s="111">
        <f t="shared" si="0"/>
        <v>52</v>
      </c>
      <c r="AA49" s="112">
        <f t="shared" si="1"/>
        <v>2.3608462725869428E-3</v>
      </c>
    </row>
    <row r="50" spans="1:27" ht="24.95" customHeight="1">
      <c r="A50" s="109" t="s">
        <v>209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>
        <v>1</v>
      </c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1">
        <f t="shared" si="0"/>
        <v>1</v>
      </c>
      <c r="AA50" s="112">
        <f t="shared" si="1"/>
        <v>4.5400889857441204E-5</v>
      </c>
    </row>
    <row r="51" spans="1:27" ht="24.95" customHeight="1">
      <c r="A51" s="109" t="s">
        <v>9</v>
      </c>
      <c r="B51" s="110">
        <v>199</v>
      </c>
      <c r="C51" s="110"/>
      <c r="D51" s="110">
        <v>111</v>
      </c>
      <c r="E51" s="110"/>
      <c r="F51" s="110">
        <v>206</v>
      </c>
      <c r="G51" s="110"/>
      <c r="H51" s="110">
        <v>1387</v>
      </c>
      <c r="I51" s="110"/>
      <c r="J51" s="110">
        <v>443</v>
      </c>
      <c r="K51" s="110"/>
      <c r="L51" s="110">
        <v>323</v>
      </c>
      <c r="M51" s="110"/>
      <c r="N51" s="110">
        <v>597</v>
      </c>
      <c r="O51" s="110"/>
      <c r="P51" s="110">
        <v>1101</v>
      </c>
      <c r="Q51" s="110"/>
      <c r="R51" s="110">
        <v>896</v>
      </c>
      <c r="S51" s="110"/>
      <c r="T51" s="110">
        <v>707</v>
      </c>
      <c r="U51" s="110"/>
      <c r="V51" s="110">
        <v>270</v>
      </c>
      <c r="W51" s="110"/>
      <c r="X51" s="110">
        <v>296</v>
      </c>
      <c r="Y51" s="110"/>
      <c r="Z51" s="111">
        <f t="shared" si="0"/>
        <v>6536</v>
      </c>
      <c r="AA51" s="112">
        <f t="shared" si="1"/>
        <v>0.2967402161082357</v>
      </c>
    </row>
    <row r="52" spans="1:27" ht="24.95" customHeight="1">
      <c r="A52" s="109" t="s">
        <v>54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>
        <v>4</v>
      </c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1"/>
      <c r="AA52" s="112"/>
    </row>
    <row r="53" spans="1:27" ht="24.95" customHeight="1">
      <c r="A53" s="109" t="s">
        <v>56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1">
        <f t="shared" si="0"/>
        <v>0</v>
      </c>
      <c r="AA53" s="112">
        <f t="shared" si="1"/>
        <v>0</v>
      </c>
    </row>
    <row r="54" spans="1:27" ht="24.95" customHeight="1">
      <c r="A54" s="109" t="s">
        <v>57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1">
        <f t="shared" si="0"/>
        <v>0</v>
      </c>
      <c r="AA54" s="112">
        <f t="shared" si="1"/>
        <v>0</v>
      </c>
    </row>
    <row r="55" spans="1:27" ht="24.95" customHeight="1">
      <c r="A55" s="109" t="s">
        <v>58</v>
      </c>
      <c r="B55" s="110"/>
      <c r="C55" s="110"/>
      <c r="D55" s="110"/>
      <c r="E55" s="110"/>
      <c r="F55" s="110"/>
      <c r="G55" s="110"/>
      <c r="H55" s="110"/>
      <c r="I55" s="110"/>
      <c r="J55" s="110">
        <v>5</v>
      </c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>
        <v>3</v>
      </c>
      <c r="W55" s="110"/>
      <c r="X55" s="110"/>
      <c r="Y55" s="110"/>
      <c r="Z55" s="111">
        <f t="shared" si="0"/>
        <v>8</v>
      </c>
      <c r="AA55" s="112">
        <f t="shared" si="1"/>
        <v>3.6320711885952963E-4</v>
      </c>
    </row>
    <row r="56" spans="1:27" ht="24.95" customHeight="1">
      <c r="A56" s="109" t="s">
        <v>59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>
        <v>1</v>
      </c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>
        <v>1</v>
      </c>
      <c r="Y56" s="110"/>
      <c r="Z56" s="111">
        <v>1</v>
      </c>
      <c r="AA56" s="112">
        <f t="shared" si="1"/>
        <v>4.5400889857441204E-5</v>
      </c>
    </row>
    <row r="57" spans="1:27" ht="24.95" customHeight="1">
      <c r="A57" s="109" t="s">
        <v>60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1">
        <f t="shared" si="0"/>
        <v>0</v>
      </c>
      <c r="AA57" s="112">
        <f t="shared" si="1"/>
        <v>0</v>
      </c>
    </row>
    <row r="58" spans="1:27" ht="24.95" customHeight="1">
      <c r="A58" s="109" t="s">
        <v>61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1">
        <f t="shared" si="0"/>
        <v>0</v>
      </c>
      <c r="AA58" s="112">
        <f t="shared" si="1"/>
        <v>0</v>
      </c>
    </row>
    <row r="59" spans="1:27" ht="24.95" customHeight="1">
      <c r="A59" s="109" t="s">
        <v>62</v>
      </c>
      <c r="B59" s="110"/>
      <c r="C59" s="110"/>
      <c r="D59" s="110"/>
      <c r="E59" s="110"/>
      <c r="F59" s="110">
        <v>2</v>
      </c>
      <c r="G59" s="110"/>
      <c r="H59" s="110">
        <v>3</v>
      </c>
      <c r="I59" s="110"/>
      <c r="J59" s="110"/>
      <c r="K59" s="110"/>
      <c r="L59" s="110"/>
      <c r="M59" s="110"/>
      <c r="N59" s="110"/>
      <c r="O59" s="110"/>
      <c r="P59" s="110"/>
      <c r="Q59" s="110"/>
      <c r="R59" s="110">
        <v>4</v>
      </c>
      <c r="S59" s="110"/>
      <c r="T59" s="110">
        <v>6</v>
      </c>
      <c r="U59" s="110"/>
      <c r="V59" s="110">
        <v>13</v>
      </c>
      <c r="W59" s="110"/>
      <c r="X59" s="110">
        <v>2</v>
      </c>
      <c r="Y59" s="110"/>
      <c r="Z59" s="111">
        <f t="shared" si="0"/>
        <v>30</v>
      </c>
      <c r="AA59" s="112">
        <f t="shared" si="1"/>
        <v>1.3620266957232361E-3</v>
      </c>
    </row>
    <row r="60" spans="1:27" ht="24.95" customHeight="1">
      <c r="A60" s="109" t="s">
        <v>63</v>
      </c>
      <c r="B60" s="110"/>
      <c r="C60" s="110"/>
      <c r="D60" s="110">
        <v>4</v>
      </c>
      <c r="E60" s="110"/>
      <c r="F60" s="110">
        <v>11</v>
      </c>
      <c r="G60" s="110"/>
      <c r="H60" s="110">
        <v>16</v>
      </c>
      <c r="I60" s="110"/>
      <c r="J60" s="110">
        <v>4</v>
      </c>
      <c r="K60" s="110"/>
      <c r="L60" s="110">
        <v>32</v>
      </c>
      <c r="M60" s="110"/>
      <c r="N60" s="110">
        <v>25</v>
      </c>
      <c r="O60" s="110"/>
      <c r="P60" s="110"/>
      <c r="Q60" s="110"/>
      <c r="R60" s="110">
        <v>8</v>
      </c>
      <c r="S60" s="110"/>
      <c r="T60" s="110">
        <v>62</v>
      </c>
      <c r="U60" s="110"/>
      <c r="V60" s="110">
        <v>25</v>
      </c>
      <c r="W60" s="110"/>
      <c r="X60" s="110">
        <v>11</v>
      </c>
      <c r="Y60" s="110"/>
      <c r="Z60" s="111">
        <f t="shared" si="0"/>
        <v>198</v>
      </c>
      <c r="AA60" s="112">
        <f t="shared" si="1"/>
        <v>8.9893761917733579E-3</v>
      </c>
    </row>
    <row r="61" spans="1:27" ht="24.95" customHeight="1">
      <c r="A61" s="109" t="s">
        <v>346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>
        <v>1</v>
      </c>
      <c r="Y61" s="110"/>
      <c r="Z61" s="111">
        <f>SUM(B61:X61)</f>
        <v>1</v>
      </c>
      <c r="AA61" s="112">
        <f t="shared" si="1"/>
        <v>4.5400889857441204E-5</v>
      </c>
    </row>
    <row r="62" spans="1:27" ht="24.95" customHeight="1">
      <c r="A62" s="109" t="s">
        <v>64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1">
        <f t="shared" si="0"/>
        <v>0</v>
      </c>
      <c r="AA62" s="112">
        <f t="shared" si="1"/>
        <v>0</v>
      </c>
    </row>
    <row r="63" spans="1:27" ht="24.95" customHeight="1">
      <c r="A63" s="109" t="s">
        <v>66</v>
      </c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>
        <v>1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1"/>
      <c r="AA63" s="112"/>
    </row>
    <row r="64" spans="1:27" ht="24.95" customHeight="1">
      <c r="A64" s="109" t="s">
        <v>210</v>
      </c>
      <c r="B64" s="110">
        <v>84</v>
      </c>
      <c r="C64" s="110"/>
      <c r="D64" s="110">
        <v>68</v>
      </c>
      <c r="E64" s="110"/>
      <c r="F64" s="110">
        <v>44</v>
      </c>
      <c r="G64" s="110"/>
      <c r="H64" s="110">
        <v>2</v>
      </c>
      <c r="I64" s="110"/>
      <c r="J64" s="110">
        <v>31</v>
      </c>
      <c r="K64" s="110"/>
      <c r="L64" s="110"/>
      <c r="M64" s="110"/>
      <c r="N64" s="110">
        <v>20</v>
      </c>
      <c r="O64" s="110"/>
      <c r="P64" s="110">
        <v>5</v>
      </c>
      <c r="Q64" s="110"/>
      <c r="R64" s="110">
        <v>27</v>
      </c>
      <c r="S64" s="110"/>
      <c r="T64" s="110">
        <v>7</v>
      </c>
      <c r="U64" s="110"/>
      <c r="V64" s="110">
        <v>38</v>
      </c>
      <c r="W64" s="110"/>
      <c r="X64" s="110">
        <v>4</v>
      </c>
      <c r="Y64" s="110"/>
      <c r="Z64" s="111">
        <f t="shared" si="0"/>
        <v>330</v>
      </c>
      <c r="AA64" s="112">
        <f t="shared" si="1"/>
        <v>1.4982293652955598E-2</v>
      </c>
    </row>
    <row r="65" spans="1:27" ht="24.95" customHeight="1">
      <c r="A65" s="109" t="s">
        <v>68</v>
      </c>
      <c r="B65" s="110">
        <v>4</v>
      </c>
      <c r="C65" s="110"/>
      <c r="D65" s="110">
        <v>2</v>
      </c>
      <c r="E65" s="110"/>
      <c r="F65" s="110"/>
      <c r="G65" s="110"/>
      <c r="H65" s="110"/>
      <c r="I65" s="110"/>
      <c r="J65" s="110"/>
      <c r="K65" s="110"/>
      <c r="L65" s="110">
        <v>1</v>
      </c>
      <c r="M65" s="110"/>
      <c r="N65" s="110"/>
      <c r="O65" s="110"/>
      <c r="P65" s="110">
        <v>2</v>
      </c>
      <c r="Q65" s="110"/>
      <c r="R65" s="110"/>
      <c r="S65" s="110"/>
      <c r="T65" s="110">
        <v>32</v>
      </c>
      <c r="U65" s="110"/>
      <c r="V65" s="110"/>
      <c r="W65" s="110"/>
      <c r="X65" s="110">
        <v>1</v>
      </c>
      <c r="Y65" s="110"/>
      <c r="Z65" s="111">
        <f t="shared" si="0"/>
        <v>42</v>
      </c>
      <c r="AA65" s="112">
        <f t="shared" si="1"/>
        <v>1.9068373740125306E-3</v>
      </c>
    </row>
    <row r="66" spans="1:27" ht="24.95" customHeight="1">
      <c r="A66" s="109" t="s">
        <v>211</v>
      </c>
      <c r="B66" s="110"/>
      <c r="C66" s="110"/>
      <c r="D66" s="110"/>
      <c r="E66" s="110"/>
      <c r="F66" s="110">
        <v>1</v>
      </c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1"/>
      <c r="AA66" s="112"/>
    </row>
    <row r="67" spans="1:27" ht="24.95" customHeight="1">
      <c r="A67" s="109" t="s">
        <v>69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>
        <v>2</v>
      </c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1">
        <f t="shared" si="0"/>
        <v>2</v>
      </c>
      <c r="AA67" s="112">
        <f t="shared" si="1"/>
        <v>9.0801779714882409E-5</v>
      </c>
    </row>
    <row r="68" spans="1:27" ht="24.95" customHeight="1">
      <c r="A68" s="109" t="s">
        <v>119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>
        <v>3</v>
      </c>
      <c r="M68" s="110"/>
      <c r="N68" s="110"/>
      <c r="O68" s="110"/>
      <c r="P68" s="110"/>
      <c r="Q68" s="110"/>
      <c r="R68" s="110"/>
      <c r="S68" s="110"/>
      <c r="T68" s="110">
        <v>1</v>
      </c>
      <c r="U68" s="110"/>
      <c r="V68" s="110"/>
      <c r="W68" s="110"/>
      <c r="X68" s="110"/>
      <c r="Y68" s="110"/>
      <c r="Z68" s="111">
        <f t="shared" si="0"/>
        <v>4</v>
      </c>
      <c r="AA68" s="112">
        <f t="shared" si="1"/>
        <v>1.8160355942976482E-4</v>
      </c>
    </row>
    <row r="69" spans="1:27" ht="24.95" customHeight="1">
      <c r="A69" s="109" t="s">
        <v>71</v>
      </c>
      <c r="B69" s="110">
        <v>17</v>
      </c>
      <c r="C69" s="110"/>
      <c r="D69" s="110">
        <v>2</v>
      </c>
      <c r="E69" s="110"/>
      <c r="F69" s="110">
        <v>7</v>
      </c>
      <c r="G69" s="110"/>
      <c r="H69" s="110"/>
      <c r="I69" s="110"/>
      <c r="J69" s="110">
        <v>1</v>
      </c>
      <c r="K69" s="110"/>
      <c r="L69" s="110">
        <v>7</v>
      </c>
      <c r="M69" s="110"/>
      <c r="N69" s="110"/>
      <c r="O69" s="110"/>
      <c r="P69" s="110">
        <v>7</v>
      </c>
      <c r="Q69" s="110"/>
      <c r="R69" s="110">
        <v>25</v>
      </c>
      <c r="S69" s="110"/>
      <c r="T69" s="110">
        <v>6</v>
      </c>
      <c r="U69" s="110"/>
      <c r="V69" s="110">
        <v>8</v>
      </c>
      <c r="W69" s="110"/>
      <c r="X69" s="110">
        <v>5</v>
      </c>
      <c r="Y69" s="110"/>
      <c r="Z69" s="111">
        <f t="shared" si="0"/>
        <v>85</v>
      </c>
      <c r="AA69" s="112">
        <f t="shared" si="1"/>
        <v>3.8590756378825025E-3</v>
      </c>
    </row>
    <row r="70" spans="1:27" ht="24.95" customHeight="1">
      <c r="A70" s="109" t="s">
        <v>120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1">
        <f t="shared" si="0"/>
        <v>0</v>
      </c>
      <c r="AA70" s="112">
        <f t="shared" si="1"/>
        <v>0</v>
      </c>
    </row>
    <row r="71" spans="1:27" ht="24.95" customHeight="1">
      <c r="A71" s="109" t="s">
        <v>75</v>
      </c>
      <c r="B71" s="110"/>
      <c r="C71" s="110"/>
      <c r="D71" s="110"/>
      <c r="E71" s="110"/>
      <c r="F71" s="110">
        <v>2</v>
      </c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1">
        <f t="shared" si="0"/>
        <v>2</v>
      </c>
      <c r="AA71" s="112">
        <f t="shared" si="1"/>
        <v>9.0801779714882409E-5</v>
      </c>
    </row>
    <row r="72" spans="1:27" ht="24.95" customHeight="1">
      <c r="A72" s="109" t="s">
        <v>121</v>
      </c>
      <c r="B72" s="110"/>
      <c r="C72" s="110"/>
      <c r="D72" s="110"/>
      <c r="E72" s="110"/>
      <c r="F72" s="110"/>
      <c r="G72" s="110"/>
      <c r="H72" s="110"/>
      <c r="I72" s="110"/>
      <c r="J72" s="110">
        <v>2</v>
      </c>
      <c r="K72" s="110"/>
      <c r="L72" s="110"/>
      <c r="M72" s="110"/>
      <c r="N72" s="110">
        <v>10</v>
      </c>
      <c r="O72" s="110"/>
      <c r="P72" s="110"/>
      <c r="Q72" s="110"/>
      <c r="R72" s="110">
        <v>2</v>
      </c>
      <c r="S72" s="110"/>
      <c r="T72" s="110">
        <v>3</v>
      </c>
      <c r="U72" s="110"/>
      <c r="V72" s="110">
        <v>25</v>
      </c>
      <c r="W72" s="110"/>
      <c r="X72" s="110">
        <v>5</v>
      </c>
      <c r="Y72" s="110"/>
      <c r="Z72" s="111">
        <f t="shared" si="0"/>
        <v>47</v>
      </c>
      <c r="AA72" s="112">
        <f t="shared" si="1"/>
        <v>2.1338418232997366E-3</v>
      </c>
    </row>
    <row r="73" spans="1:27" ht="24.95" customHeight="1">
      <c r="A73" s="109" t="s">
        <v>122</v>
      </c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1">
        <f t="shared" ref="Z73:Z78" si="2">SUM(B73:X73)</f>
        <v>0</v>
      </c>
      <c r="AA73" s="112">
        <f t="shared" ref="AA73:AA79" si="3">Z73/22026</f>
        <v>0</v>
      </c>
    </row>
    <row r="74" spans="1:27" ht="24.95" customHeight="1">
      <c r="A74" s="109" t="s">
        <v>212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1">
        <f t="shared" si="2"/>
        <v>0</v>
      </c>
      <c r="AA74" s="112">
        <f t="shared" si="3"/>
        <v>0</v>
      </c>
    </row>
    <row r="75" spans="1:27" ht="24.95" customHeight="1">
      <c r="A75" s="109" t="s">
        <v>78</v>
      </c>
      <c r="B75" s="110">
        <v>4</v>
      </c>
      <c r="C75" s="110"/>
      <c r="D75" s="110"/>
      <c r="E75" s="110"/>
      <c r="F75" s="110"/>
      <c r="G75" s="110"/>
      <c r="H75" s="110">
        <v>5</v>
      </c>
      <c r="I75" s="110"/>
      <c r="J75" s="110">
        <v>4</v>
      </c>
      <c r="K75" s="110"/>
      <c r="L75" s="110">
        <v>1</v>
      </c>
      <c r="M75" s="110"/>
      <c r="N75" s="110">
        <v>4</v>
      </c>
      <c r="O75" s="110"/>
      <c r="P75" s="110">
        <v>3</v>
      </c>
      <c r="Q75" s="110"/>
      <c r="R75" s="110"/>
      <c r="S75" s="110"/>
      <c r="T75" s="110">
        <v>3</v>
      </c>
      <c r="U75" s="110"/>
      <c r="V75" s="110"/>
      <c r="W75" s="110"/>
      <c r="X75" s="110"/>
      <c r="Y75" s="110"/>
      <c r="Z75" s="111">
        <f t="shared" si="2"/>
        <v>24</v>
      </c>
      <c r="AA75" s="112">
        <f t="shared" si="3"/>
        <v>1.089621356578589E-3</v>
      </c>
    </row>
    <row r="76" spans="1:27" ht="24.95" customHeight="1">
      <c r="A76" s="109" t="s">
        <v>79</v>
      </c>
      <c r="B76" s="110"/>
      <c r="C76" s="110"/>
      <c r="D76" s="110">
        <v>2</v>
      </c>
      <c r="E76" s="110"/>
      <c r="F76" s="110">
        <v>4</v>
      </c>
      <c r="G76" s="110"/>
      <c r="H76" s="110">
        <v>7</v>
      </c>
      <c r="I76" s="110"/>
      <c r="J76" s="110">
        <v>2</v>
      </c>
      <c r="K76" s="110"/>
      <c r="L76" s="110">
        <v>3</v>
      </c>
      <c r="M76" s="110"/>
      <c r="N76" s="110">
        <v>6</v>
      </c>
      <c r="O76" s="110"/>
      <c r="P76" s="110">
        <v>9</v>
      </c>
      <c r="Q76" s="110"/>
      <c r="R76" s="110"/>
      <c r="S76" s="110"/>
      <c r="T76" s="110">
        <v>10</v>
      </c>
      <c r="U76" s="110"/>
      <c r="V76" s="110">
        <v>17</v>
      </c>
      <c r="W76" s="110"/>
      <c r="X76" s="110">
        <v>4</v>
      </c>
      <c r="Y76" s="110"/>
      <c r="Z76" s="111">
        <f t="shared" si="2"/>
        <v>64</v>
      </c>
      <c r="AA76" s="112">
        <f t="shared" si="3"/>
        <v>2.9056569508762371E-3</v>
      </c>
    </row>
    <row r="77" spans="1:27" ht="24.95" customHeight="1">
      <c r="A77" s="109" t="s">
        <v>124</v>
      </c>
      <c r="B77" s="110">
        <v>23</v>
      </c>
      <c r="C77" s="110"/>
      <c r="D77" s="110">
        <v>20</v>
      </c>
      <c r="E77" s="110"/>
      <c r="F77" s="110">
        <v>60</v>
      </c>
      <c r="G77" s="110"/>
      <c r="H77" s="110">
        <v>84</v>
      </c>
      <c r="I77" s="110"/>
      <c r="J77" s="110">
        <v>119</v>
      </c>
      <c r="K77" s="110"/>
      <c r="L77" s="110">
        <v>60</v>
      </c>
      <c r="M77" s="110"/>
      <c r="N77" s="110">
        <v>128</v>
      </c>
      <c r="O77" s="110"/>
      <c r="P77" s="110">
        <v>42</v>
      </c>
      <c r="Q77" s="110"/>
      <c r="R77" s="110">
        <v>62</v>
      </c>
      <c r="S77" s="110"/>
      <c r="T77" s="110">
        <v>114</v>
      </c>
      <c r="U77" s="110"/>
      <c r="V77" s="110">
        <v>29</v>
      </c>
      <c r="W77" s="110"/>
      <c r="X77" s="110"/>
      <c r="Y77" s="110"/>
      <c r="Z77" s="111">
        <f t="shared" si="2"/>
        <v>741</v>
      </c>
      <c r="AA77" s="112">
        <f t="shared" si="3"/>
        <v>3.3642059384363932E-2</v>
      </c>
    </row>
    <row r="78" spans="1:27" ht="24.95" customHeight="1">
      <c r="A78" s="109" t="s">
        <v>213</v>
      </c>
      <c r="B78" s="110"/>
      <c r="C78" s="110"/>
      <c r="D78" s="110"/>
      <c r="E78" s="110"/>
      <c r="F78" s="110"/>
      <c r="G78" s="110"/>
      <c r="H78" s="110"/>
      <c r="I78" s="110"/>
      <c r="J78" s="110">
        <v>32</v>
      </c>
      <c r="K78" s="110"/>
      <c r="L78" s="110"/>
      <c r="M78" s="110"/>
      <c r="N78" s="110">
        <v>3</v>
      </c>
      <c r="O78" s="110"/>
      <c r="P78" s="110">
        <v>7</v>
      </c>
      <c r="Q78" s="110"/>
      <c r="R78" s="110">
        <v>2</v>
      </c>
      <c r="S78" s="110"/>
      <c r="T78" s="110"/>
      <c r="U78" s="110"/>
      <c r="V78" s="110"/>
      <c r="W78" s="110"/>
      <c r="X78" s="110">
        <v>1</v>
      </c>
      <c r="Y78" s="110"/>
      <c r="Z78" s="111">
        <f t="shared" si="2"/>
        <v>45</v>
      </c>
      <c r="AA78" s="112">
        <f t="shared" si="3"/>
        <v>2.0430400435848543E-3</v>
      </c>
    </row>
    <row r="79" spans="1:27" ht="24.95" customHeight="1">
      <c r="A79" s="109" t="s">
        <v>82</v>
      </c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>
        <v>1</v>
      </c>
      <c r="Y79" s="110"/>
      <c r="Z79" s="111">
        <f t="shared" ref="Z79:Z84" si="4">SUM(B79:X79)</f>
        <v>1</v>
      </c>
      <c r="AA79" s="112">
        <f t="shared" si="3"/>
        <v>4.5400889857441204E-5</v>
      </c>
    </row>
    <row r="80" spans="1:27" ht="24.95" customHeight="1">
      <c r="A80" s="109" t="s">
        <v>214</v>
      </c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1">
        <f t="shared" si="4"/>
        <v>0</v>
      </c>
      <c r="AA80" s="112">
        <f>Z80/22026</f>
        <v>0</v>
      </c>
    </row>
    <row r="81" spans="1:27" ht="24.95" customHeight="1">
      <c r="A81" s="109" t="s">
        <v>126</v>
      </c>
      <c r="B81" s="110">
        <v>5</v>
      </c>
      <c r="C81" s="110"/>
      <c r="D81" s="110"/>
      <c r="E81" s="110"/>
      <c r="F81" s="110">
        <v>12</v>
      </c>
      <c r="G81" s="110"/>
      <c r="H81" s="110">
        <v>43</v>
      </c>
      <c r="I81" s="110"/>
      <c r="J81" s="110"/>
      <c r="K81" s="110"/>
      <c r="L81" s="110"/>
      <c r="M81" s="110"/>
      <c r="N81" s="110">
        <v>15</v>
      </c>
      <c r="O81" s="110"/>
      <c r="P81" s="110"/>
      <c r="Q81" s="110"/>
      <c r="R81" s="110">
        <v>4</v>
      </c>
      <c r="S81" s="110"/>
      <c r="T81" s="110">
        <v>25</v>
      </c>
      <c r="U81" s="110"/>
      <c r="V81" s="110">
        <v>22</v>
      </c>
      <c r="W81" s="110"/>
      <c r="X81" s="110">
        <v>6</v>
      </c>
      <c r="Y81" s="110"/>
      <c r="Z81" s="111">
        <f t="shared" si="4"/>
        <v>132</v>
      </c>
      <c r="AA81" s="112">
        <f>Z81/22026</f>
        <v>5.9929174611822395E-3</v>
      </c>
    </row>
    <row r="82" spans="1:27" ht="24.95" customHeight="1">
      <c r="A82" s="109" t="s">
        <v>84</v>
      </c>
      <c r="B82" s="110"/>
      <c r="C82" s="110"/>
      <c r="D82" s="110"/>
      <c r="E82" s="110"/>
      <c r="F82" s="110"/>
      <c r="G82" s="110"/>
      <c r="H82" s="110">
        <v>4</v>
      </c>
      <c r="I82" s="110"/>
      <c r="J82" s="110"/>
      <c r="K82" s="110"/>
      <c r="L82" s="110"/>
      <c r="M82" s="110"/>
      <c r="N82" s="110"/>
      <c r="O82" s="110"/>
      <c r="P82" s="110">
        <v>5</v>
      </c>
      <c r="Q82" s="110"/>
      <c r="R82" s="110"/>
      <c r="S82" s="110"/>
      <c r="T82" s="110">
        <v>3</v>
      </c>
      <c r="U82" s="110"/>
      <c r="V82" s="110"/>
      <c r="W82" s="110"/>
      <c r="X82" s="110"/>
      <c r="Y82" s="110"/>
      <c r="Z82" s="111">
        <f t="shared" si="4"/>
        <v>12</v>
      </c>
      <c r="AA82" s="112">
        <f>Z82/22026</f>
        <v>5.4481067828929448E-4</v>
      </c>
    </row>
    <row r="83" spans="1:27" ht="24.95" customHeight="1">
      <c r="A83" s="109" t="s">
        <v>87</v>
      </c>
      <c r="B83" s="110"/>
      <c r="C83" s="110"/>
      <c r="D83" s="110"/>
      <c r="E83" s="110"/>
      <c r="F83" s="110"/>
      <c r="G83" s="110"/>
      <c r="H83" s="110"/>
      <c r="I83" s="110"/>
      <c r="J83" s="110">
        <v>5</v>
      </c>
      <c r="K83" s="110"/>
      <c r="L83" s="110"/>
      <c r="M83" s="110"/>
      <c r="N83" s="110"/>
      <c r="O83" s="110"/>
      <c r="P83" s="110"/>
      <c r="Q83" s="110"/>
      <c r="R83" s="110">
        <v>4</v>
      </c>
      <c r="S83" s="110"/>
      <c r="T83" s="110"/>
      <c r="U83" s="110"/>
      <c r="V83" s="110"/>
      <c r="W83" s="110"/>
      <c r="X83" s="110">
        <v>1</v>
      </c>
      <c r="Y83" s="110"/>
      <c r="Z83" s="111">
        <f t="shared" si="4"/>
        <v>10</v>
      </c>
      <c r="AA83" s="112">
        <f>Z83/22026</f>
        <v>4.5400889857441208E-4</v>
      </c>
    </row>
    <row r="84" spans="1:27" ht="24.95" customHeight="1">
      <c r="A84" s="109" t="s">
        <v>215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>
        <v>6</v>
      </c>
      <c r="O84" s="110"/>
      <c r="P84" s="110">
        <v>7</v>
      </c>
      <c r="Q84" s="110"/>
      <c r="R84" s="110">
        <v>6</v>
      </c>
      <c r="S84" s="110"/>
      <c r="T84" s="110"/>
      <c r="U84" s="110"/>
      <c r="V84" s="110">
        <v>4</v>
      </c>
      <c r="W84" s="110"/>
      <c r="X84" s="110"/>
      <c r="Y84" s="110"/>
      <c r="Z84" s="111">
        <f t="shared" si="4"/>
        <v>23</v>
      </c>
      <c r="AA84" s="112">
        <f>Z84/22026</f>
        <v>1.0442204667211478E-3</v>
      </c>
    </row>
    <row r="85" spans="1:27">
      <c r="A85" s="240" t="s">
        <v>127</v>
      </c>
      <c r="B85" s="104">
        <v>732</v>
      </c>
      <c r="C85" s="104">
        <v>0</v>
      </c>
      <c r="D85" s="104">
        <v>538</v>
      </c>
      <c r="E85" s="104">
        <v>0</v>
      </c>
      <c r="F85" s="104">
        <v>1003</v>
      </c>
      <c r="G85" s="104">
        <v>0</v>
      </c>
      <c r="H85" s="104">
        <v>2838</v>
      </c>
      <c r="I85" s="104">
        <v>0</v>
      </c>
      <c r="J85" s="104">
        <v>1832</v>
      </c>
      <c r="K85" s="104">
        <v>0</v>
      </c>
      <c r="L85" s="104">
        <v>1268</v>
      </c>
      <c r="M85" s="104">
        <v>0</v>
      </c>
      <c r="N85" s="104">
        <v>2722</v>
      </c>
      <c r="O85" s="104">
        <v>0</v>
      </c>
      <c r="P85" s="104">
        <v>4072</v>
      </c>
      <c r="Q85" s="104">
        <v>0</v>
      </c>
      <c r="R85" s="104">
        <v>3258</v>
      </c>
      <c r="S85" s="104">
        <v>0</v>
      </c>
      <c r="T85" s="104">
        <v>2904</v>
      </c>
      <c r="U85" s="104">
        <v>0</v>
      </c>
      <c r="V85" s="104">
        <v>2101</v>
      </c>
      <c r="W85" s="104">
        <v>0</v>
      </c>
      <c r="X85" s="104">
        <v>1140</v>
      </c>
      <c r="Y85" s="104">
        <v>0</v>
      </c>
      <c r="Z85" s="113">
        <f>SUM(Z8:Z84)</f>
        <v>24376</v>
      </c>
    </row>
    <row r="86" spans="1:27">
      <c r="A86" s="240" t="s">
        <v>357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7">
      <c r="A87" s="248" t="s">
        <v>372</v>
      </c>
      <c r="B87" s="104">
        <v>732</v>
      </c>
      <c r="C87" s="104">
        <v>0</v>
      </c>
      <c r="D87" s="104">
        <v>538</v>
      </c>
      <c r="E87" s="104">
        <v>0</v>
      </c>
      <c r="F87" s="104">
        <v>1003</v>
      </c>
      <c r="G87" s="104">
        <v>0</v>
      </c>
      <c r="H87" s="104">
        <v>2838</v>
      </c>
      <c r="I87" s="104">
        <v>0</v>
      </c>
      <c r="J87" s="104">
        <v>1832</v>
      </c>
      <c r="K87" s="104">
        <v>0</v>
      </c>
      <c r="L87" s="104">
        <v>1268</v>
      </c>
      <c r="M87" s="104">
        <v>0</v>
      </c>
      <c r="N87" s="104">
        <v>2722</v>
      </c>
      <c r="O87" s="104">
        <v>0</v>
      </c>
      <c r="P87" s="104">
        <v>4072</v>
      </c>
      <c r="Q87" s="104">
        <v>0</v>
      </c>
      <c r="R87" s="104">
        <v>3258</v>
      </c>
      <c r="S87" s="104">
        <v>0</v>
      </c>
      <c r="T87" s="104">
        <v>2904</v>
      </c>
      <c r="U87" s="104">
        <v>0</v>
      </c>
      <c r="V87" s="104">
        <v>2101</v>
      </c>
      <c r="W87" s="104">
        <v>0</v>
      </c>
      <c r="X87" s="104">
        <v>1140</v>
      </c>
      <c r="Y87" s="104">
        <v>0</v>
      </c>
    </row>
    <row r="88" spans="1:27">
      <c r="A88" s="248" t="s">
        <v>382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7">
      <c r="A89" s="248" t="s">
        <v>375</v>
      </c>
      <c r="B89">
        <v>533</v>
      </c>
      <c r="C89">
        <v>0</v>
      </c>
      <c r="D89">
        <v>427</v>
      </c>
      <c r="E89">
        <v>0</v>
      </c>
      <c r="F89">
        <v>797</v>
      </c>
      <c r="G89">
        <v>0</v>
      </c>
      <c r="H89">
        <v>1451</v>
      </c>
      <c r="I89">
        <v>0</v>
      </c>
      <c r="J89">
        <v>1389</v>
      </c>
      <c r="K89">
        <v>0</v>
      </c>
      <c r="L89">
        <v>945</v>
      </c>
      <c r="M89">
        <v>0</v>
      </c>
      <c r="N89">
        <v>2125</v>
      </c>
      <c r="O89">
        <v>0</v>
      </c>
      <c r="P89">
        <v>2971</v>
      </c>
      <c r="Q89">
        <v>0</v>
      </c>
      <c r="R89">
        <v>2362</v>
      </c>
      <c r="S89">
        <v>0</v>
      </c>
      <c r="T89">
        <v>2197</v>
      </c>
      <c r="U89">
        <v>0</v>
      </c>
      <c r="V89">
        <v>1831</v>
      </c>
      <c r="W89">
        <v>0</v>
      </c>
      <c r="X89">
        <v>844</v>
      </c>
      <c r="Y89">
        <v>0</v>
      </c>
    </row>
    <row r="90" spans="1:27">
      <c r="A90" s="248" t="s">
        <v>383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7">
      <c r="A91" s="248" t="s">
        <v>97</v>
      </c>
      <c r="B91" s="110">
        <v>199</v>
      </c>
      <c r="C91" s="110"/>
      <c r="D91" s="110">
        <v>111</v>
      </c>
      <c r="E91" s="110"/>
      <c r="F91" s="110">
        <v>206</v>
      </c>
      <c r="G91" s="110"/>
      <c r="H91" s="110">
        <v>1387</v>
      </c>
      <c r="I91" s="110"/>
      <c r="J91" s="110">
        <v>443</v>
      </c>
      <c r="K91" s="110"/>
      <c r="L91" s="110">
        <v>323</v>
      </c>
      <c r="M91" s="110"/>
      <c r="N91" s="110">
        <v>597</v>
      </c>
      <c r="O91" s="110"/>
      <c r="P91" s="110">
        <v>1101</v>
      </c>
      <c r="Q91" s="110"/>
      <c r="R91" s="110">
        <v>896</v>
      </c>
      <c r="S91" s="110"/>
      <c r="T91" s="110">
        <v>707</v>
      </c>
      <c r="U91" s="110"/>
      <c r="V91" s="110">
        <v>270</v>
      </c>
      <c r="W91" s="110"/>
      <c r="X91" s="110">
        <v>296</v>
      </c>
      <c r="Y91" s="110"/>
    </row>
    <row r="92" spans="1:27">
      <c r="A92" s="240" t="s">
        <v>358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</sheetData>
  <mergeCells count="2">
    <mergeCell ref="A2:AA2"/>
    <mergeCell ref="A4:AA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TSP</vt:lpstr>
      <vt:lpstr>MRJ</vt:lpstr>
      <vt:lpstr>MDA</vt:lpstr>
      <vt:lpstr>ANK</vt:lpstr>
      <vt:lpstr>NST</vt:lpstr>
      <vt:lpstr>RNF</vt:lpstr>
      <vt:lpstr>AKF</vt:lpstr>
      <vt:lpstr>ASB</vt:lpstr>
      <vt:lpstr>ISL</vt:lpstr>
      <vt:lpstr>ZVB</vt:lpstr>
      <vt:lpstr>KRM</vt:lpstr>
      <vt:lpstr>MSL</vt:lpstr>
      <vt:lpstr>LKB</vt:lpstr>
      <vt:lpstr>ARG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user16</dc:creator>
  <cp:lastModifiedBy>nantenaina</cp:lastModifiedBy>
  <dcterms:created xsi:type="dcterms:W3CDTF">2016-11-23T11:10:00Z</dcterms:created>
  <dcterms:modified xsi:type="dcterms:W3CDTF">2017-05-04T07:29:20Z</dcterms:modified>
</cp:coreProperties>
</file>