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ryantu-my.sharepoint.com/personal/lhickey1_bryant_edu/Documents/GSCM330/Module 7/"/>
    </mc:Choice>
  </mc:AlternateContent>
  <xr:revisionPtr revIDLastSave="438" documentId="8_{050506EF-DDB6-46E4-B55B-342A150DE48F}" xr6:coauthVersionLast="47" xr6:coauthVersionMax="47" xr10:uidLastSave="{06BA772E-5B1B-45A9-911D-4665EE7E2E0F}"/>
  <bookViews>
    <workbookView xWindow="-108" yWindow="-108" windowWidth="23256" windowHeight="13896" activeTab="2" xr2:uid="{79A853F3-34C3-4BB2-A027-B1D60FD0DFEC}"/>
  </bookViews>
  <sheets>
    <sheet name="Locations" sheetId="1" r:id="rId1"/>
    <sheet name="Constraints" sheetId="2" r:id="rId2"/>
    <sheet name="Final Model" sheetId="3" r:id="rId3"/>
    <sheet name="Model With Stipulation" sheetId="4" r:id="rId4"/>
  </sheets>
  <definedNames>
    <definedName name="solver_adj" localSheetId="2" hidden="1">'Final Model'!$B$6:$B$20</definedName>
    <definedName name="solver_adj" localSheetId="3" hidden="1">'Model With Stipulation'!$B$6:$B$20</definedName>
    <definedName name="solver_cvg" localSheetId="2" hidden="1">0.0001</definedName>
    <definedName name="solver_cvg" localSheetId="3" hidden="1">0.0001</definedName>
    <definedName name="solver_drv" localSheetId="2" hidden="1">2</definedName>
    <definedName name="solver_drv" localSheetId="3" hidden="1">2</definedName>
    <definedName name="solver_eng" localSheetId="2" hidden="1">2</definedName>
    <definedName name="solver_eng" localSheetId="3" hidden="1">2</definedName>
    <definedName name="solver_est" localSheetId="2" hidden="1">1</definedName>
    <definedName name="solver_est" localSheetId="3" hidden="1">1</definedName>
    <definedName name="solver_itr" localSheetId="2" hidden="1">2147483647</definedName>
    <definedName name="solver_itr" localSheetId="3" hidden="1">2147483647</definedName>
    <definedName name="solver_lhs1" localSheetId="2" hidden="1">'Final Model'!$B$6:$B$20</definedName>
    <definedName name="solver_lhs1" localSheetId="3" hidden="1">'Model With Stipulation'!$B$6:$B$20</definedName>
    <definedName name="solver_lhs2" localSheetId="2" hidden="1">'Final Model'!$M$6:$M$13</definedName>
    <definedName name="solver_lhs2" localSheetId="3" hidden="1">'Model With Stipulation'!$M$6:$M$13</definedName>
    <definedName name="solver_mip" localSheetId="2" hidden="1">2147483647</definedName>
    <definedName name="solver_mip" localSheetId="3" hidden="1">2147483647</definedName>
    <definedName name="solver_mni" localSheetId="2" hidden="1">30</definedName>
    <definedName name="solver_mni" localSheetId="3" hidden="1">30</definedName>
    <definedName name="solver_mrt" localSheetId="2" hidden="1">0.075</definedName>
    <definedName name="solver_mrt" localSheetId="3" hidden="1">0.075</definedName>
    <definedName name="solver_msl" localSheetId="2" hidden="1">2</definedName>
    <definedName name="solver_msl" localSheetId="3" hidden="1">2</definedName>
    <definedName name="solver_neg" localSheetId="2" hidden="1">1</definedName>
    <definedName name="solver_neg" localSheetId="3" hidden="1">1</definedName>
    <definedName name="solver_nod" localSheetId="2" hidden="1">2147483647</definedName>
    <definedName name="solver_nod" localSheetId="3" hidden="1">2147483647</definedName>
    <definedName name="solver_num" localSheetId="2" hidden="1">2</definedName>
    <definedName name="solver_num" localSheetId="3" hidden="1">2</definedName>
    <definedName name="solver_nwt" localSheetId="2" hidden="1">1</definedName>
    <definedName name="solver_nwt" localSheetId="3" hidden="1">1</definedName>
    <definedName name="solver_opt" localSheetId="2" hidden="1">'Final Model'!$F$2</definedName>
    <definedName name="solver_opt" localSheetId="3" hidden="1">'Model With Stipulation'!$F$2</definedName>
    <definedName name="solver_pre" localSheetId="2" hidden="1">0.000001</definedName>
    <definedName name="solver_pre" localSheetId="3" hidden="1">0.000001</definedName>
    <definedName name="solver_rbv" localSheetId="2" hidden="1">2</definedName>
    <definedName name="solver_rbv" localSheetId="3" hidden="1">2</definedName>
    <definedName name="solver_rel1" localSheetId="2" hidden="1">1</definedName>
    <definedName name="solver_rel1" localSheetId="3" hidden="1">1</definedName>
    <definedName name="solver_rel2" localSheetId="2" hidden="1">2</definedName>
    <definedName name="solver_rel2" localSheetId="3" hidden="1">2</definedName>
    <definedName name="solver_rhs1" localSheetId="2" hidden="1">'Final Model'!$G$6:$G$20</definedName>
    <definedName name="solver_rhs1" localSheetId="3" hidden="1">'Model With Stipulation'!$G$6:$G$20</definedName>
    <definedName name="solver_rhs2" localSheetId="2" hidden="1">'Final Model'!$N$6:$N$13</definedName>
    <definedName name="solver_rhs2" localSheetId="3" hidden="1">'Model With Stipulation'!$N$6:$N$13</definedName>
    <definedName name="solver_rlx" localSheetId="2" hidden="1">2</definedName>
    <definedName name="solver_rlx" localSheetId="3" hidden="1">2</definedName>
    <definedName name="solver_rsd" localSheetId="2" hidden="1">0</definedName>
    <definedName name="solver_rsd" localSheetId="3" hidden="1">0</definedName>
    <definedName name="solver_scl" localSheetId="2" hidden="1">2</definedName>
    <definedName name="solver_scl" localSheetId="3" hidden="1">2</definedName>
    <definedName name="solver_sho" localSheetId="2" hidden="1">2</definedName>
    <definedName name="solver_sho" localSheetId="3" hidden="1">2</definedName>
    <definedName name="solver_ssz" localSheetId="2" hidden="1">100</definedName>
    <definedName name="solver_ssz" localSheetId="3" hidden="1">100</definedName>
    <definedName name="solver_tim" localSheetId="2" hidden="1">2147483647</definedName>
    <definedName name="solver_tim" localSheetId="3" hidden="1">2147483647</definedName>
    <definedName name="solver_tol" localSheetId="2" hidden="1">0.01</definedName>
    <definedName name="solver_tol" localSheetId="3" hidden="1">0.01</definedName>
    <definedName name="solver_typ" localSheetId="2" hidden="1">1</definedName>
    <definedName name="solver_typ" localSheetId="3" hidden="1">1</definedName>
    <definedName name="solver_val" localSheetId="2" hidden="1">0</definedName>
    <definedName name="solver_val" localSheetId="3" hidden="1">0</definedName>
    <definedName name="solver_ver" localSheetId="2" hidden="1">3</definedName>
    <definedName name="solver_ver" localSheetId="3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0" i="4" l="1"/>
  <c r="D20" i="4"/>
  <c r="F19" i="4"/>
  <c r="D19" i="4"/>
  <c r="F18" i="4"/>
  <c r="D18" i="4"/>
  <c r="F17" i="4"/>
  <c r="D17" i="4"/>
  <c r="F16" i="4"/>
  <c r="D16" i="4"/>
  <c r="F15" i="4"/>
  <c r="D15" i="4"/>
  <c r="F14" i="4"/>
  <c r="D14" i="4"/>
  <c r="L13" i="4"/>
  <c r="K13" i="4"/>
  <c r="M13" i="4" s="1"/>
  <c r="F13" i="4"/>
  <c r="D13" i="4"/>
  <c r="L12" i="4"/>
  <c r="K12" i="4"/>
  <c r="M12" i="4" s="1"/>
  <c r="F12" i="4"/>
  <c r="D12" i="4"/>
  <c r="L11" i="4"/>
  <c r="K11" i="4"/>
  <c r="M11" i="4" s="1"/>
  <c r="F11" i="4"/>
  <c r="D11" i="4"/>
  <c r="L10" i="4"/>
  <c r="K10" i="4"/>
  <c r="M10" i="4" s="1"/>
  <c r="F10" i="4"/>
  <c r="D10" i="4"/>
  <c r="L9" i="4"/>
  <c r="K9" i="4"/>
  <c r="M9" i="4" s="1"/>
  <c r="F9" i="4"/>
  <c r="D9" i="4"/>
  <c r="L8" i="4"/>
  <c r="K8" i="4"/>
  <c r="F8" i="4"/>
  <c r="D8" i="4"/>
  <c r="L7" i="4"/>
  <c r="K7" i="4"/>
  <c r="M7" i="4" s="1"/>
  <c r="F7" i="4"/>
  <c r="D7" i="4"/>
  <c r="L6" i="4"/>
  <c r="K6" i="4"/>
  <c r="M6" i="4" s="1"/>
  <c r="F6" i="4"/>
  <c r="D6" i="4"/>
  <c r="F2" i="4"/>
  <c r="M8" i="4" l="1"/>
  <c r="L10" i="3"/>
  <c r="L11" i="3"/>
  <c r="L12" i="3"/>
  <c r="L13" i="3"/>
  <c r="K10" i="3"/>
  <c r="F2" i="3"/>
  <c r="L7" i="3"/>
  <c r="L8" i="3"/>
  <c r="L9" i="3"/>
  <c r="L6" i="3"/>
  <c r="K7" i="3"/>
  <c r="K8" i="3"/>
  <c r="K9" i="3"/>
  <c r="K11" i="3"/>
  <c r="K12" i="3"/>
  <c r="K13" i="3"/>
  <c r="K6" i="3"/>
  <c r="F20" i="3"/>
  <c r="D20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6" i="3"/>
  <c r="M9" i="3" l="1"/>
  <c r="M7" i="3"/>
  <c r="M13" i="3"/>
  <c r="M6" i="3"/>
  <c r="M12" i="3"/>
  <c r="M11" i="3"/>
  <c r="M10" i="3"/>
  <c r="M8" i="3"/>
</calcChain>
</file>

<file path=xl/sharedStrings.xml><?xml version="1.0" encoding="utf-8"?>
<sst xmlns="http://schemas.openxmlformats.org/spreadsheetml/2006/main" count="71" uniqueCount="23">
  <si>
    <t>location_id</t>
  </si>
  <si>
    <t>location_name</t>
  </si>
  <si>
    <t>Candy Button Bay</t>
  </si>
  <si>
    <t>Fizzwhiz Fjord</t>
  </si>
  <si>
    <t>Fudge Falls</t>
  </si>
  <si>
    <t>Licorice Labyrinth</t>
  </si>
  <si>
    <t>Pineapple Pop Paradise</t>
  </si>
  <si>
    <t>Pixie Stix Plateau</t>
  </si>
  <si>
    <t>Pudding Peaks</t>
  </si>
  <si>
    <t>White Chocolate Wasteland</t>
  </si>
  <si>
    <t>capacity_of_molten_chocolate</t>
  </si>
  <si>
    <t>Maximal Flow -&gt;</t>
  </si>
  <si>
    <t>Units of Flow</t>
  </si>
  <si>
    <t>Links</t>
  </si>
  <si>
    <t>Upper Bound</t>
  </si>
  <si>
    <t>Supply / Demand</t>
  </si>
  <si>
    <t>From</t>
  </si>
  <si>
    <t>To</t>
  </si>
  <si>
    <t>Nodes</t>
  </si>
  <si>
    <t>Inflow</t>
  </si>
  <si>
    <t>Outflow</t>
  </si>
  <si>
    <t>Net Flow</t>
  </si>
  <si>
    <t>Units of Passthrough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</si>
</sst>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74999237037263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3" borderId="0" xfId="0" applyFill="1" applyAlignment="1">
      <alignment horizontal="center"/>
    </xf>
    <xf numFmtId="0" fontId="0" fillId="4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2" fillId="7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2" fillId="8" borderId="0" xfId="0" applyFont="1" applyFill="1" applyAlignment="1">
      <alignment horizontal="center"/>
    </xf>
    <xf numFmtId="0" fontId="2" fillId="9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10" borderId="0" xfId="0" applyFill="1"/>
    <xf numFmtId="0" fontId="1" fillId="0" borderId="0" xfId="0" applyFont="1" applyAlignment="1">
      <alignment horizontal="right"/>
    </xf>
    <xf numFmtId="0" fontId="0" fillId="3" borderId="0" xfId="0" applyFill="1" applyAlignment="1">
      <alignment horizontal="center" wrapText="1"/>
    </xf>
    <xf numFmtId="0" fontId="0" fillId="3" borderId="2" xfId="0" applyFill="1" applyBorder="1" applyAlignment="1">
      <alignment horizontal="center" wrapText="1"/>
    </xf>
    <xf numFmtId="0" fontId="0" fillId="3" borderId="0" xfId="0" applyFill="1" applyAlignment="1">
      <alignment horizontal="center"/>
    </xf>
    <xf numFmtId="0" fontId="0" fillId="4" borderId="2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1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88D22-5961-4D6F-AB1D-EDBE8DE5A058}">
  <dimension ref="A1:B9"/>
  <sheetViews>
    <sheetView workbookViewId="0">
      <selection sqref="A1:B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 t="s">
        <v>2</v>
      </c>
    </row>
    <row r="3" spans="1:2" x14ac:dyDescent="0.3">
      <c r="A3">
        <v>1</v>
      </c>
      <c r="B3" t="s">
        <v>3</v>
      </c>
    </row>
    <row r="4" spans="1:2" x14ac:dyDescent="0.3">
      <c r="A4">
        <v>2</v>
      </c>
      <c r="B4" t="s">
        <v>4</v>
      </c>
    </row>
    <row r="5" spans="1:2" x14ac:dyDescent="0.3">
      <c r="A5">
        <v>3</v>
      </c>
      <c r="B5" t="s">
        <v>5</v>
      </c>
    </row>
    <row r="6" spans="1:2" x14ac:dyDescent="0.3">
      <c r="A6">
        <v>4</v>
      </c>
      <c r="B6" t="s">
        <v>6</v>
      </c>
    </row>
    <row r="7" spans="1:2" x14ac:dyDescent="0.3">
      <c r="A7">
        <v>5</v>
      </c>
      <c r="B7" t="s">
        <v>7</v>
      </c>
    </row>
    <row r="8" spans="1:2" x14ac:dyDescent="0.3">
      <c r="A8">
        <v>6</v>
      </c>
      <c r="B8" t="s">
        <v>8</v>
      </c>
    </row>
    <row r="9" spans="1:2" x14ac:dyDescent="0.3">
      <c r="A9">
        <v>7</v>
      </c>
      <c r="B9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1621C-F23F-4829-A25E-EBD9CA088DAB}">
  <dimension ref="A1:H15"/>
  <sheetViews>
    <sheetView workbookViewId="0">
      <selection activeCell="E9" sqref="E9"/>
    </sheetView>
  </sheetViews>
  <sheetFormatPr defaultRowHeight="14.4" x14ac:dyDescent="0.3"/>
  <sheetData>
    <row r="1" spans="1:8" x14ac:dyDescent="0.3">
      <c r="A1" t="s">
        <v>16</v>
      </c>
      <c r="B1" t="s">
        <v>17</v>
      </c>
      <c r="C1" t="s">
        <v>10</v>
      </c>
    </row>
    <row r="2" spans="1:8" x14ac:dyDescent="0.3">
      <c r="A2">
        <v>0</v>
      </c>
      <c r="B2">
        <v>1</v>
      </c>
      <c r="C2">
        <v>400</v>
      </c>
      <c r="G2" t="s">
        <v>0</v>
      </c>
      <c r="H2" t="s">
        <v>1</v>
      </c>
    </row>
    <row r="3" spans="1:8" x14ac:dyDescent="0.3">
      <c r="A3">
        <v>0</v>
      </c>
      <c r="B3">
        <v>2</v>
      </c>
      <c r="C3">
        <v>133</v>
      </c>
      <c r="G3">
        <v>0</v>
      </c>
      <c r="H3" t="s">
        <v>2</v>
      </c>
    </row>
    <row r="4" spans="1:8" x14ac:dyDescent="0.3">
      <c r="A4">
        <v>0</v>
      </c>
      <c r="B4">
        <v>3</v>
      </c>
      <c r="C4">
        <v>410</v>
      </c>
      <c r="G4">
        <v>1</v>
      </c>
      <c r="H4" t="s">
        <v>3</v>
      </c>
    </row>
    <row r="5" spans="1:8" x14ac:dyDescent="0.3">
      <c r="A5">
        <v>1</v>
      </c>
      <c r="B5">
        <v>4</v>
      </c>
      <c r="C5">
        <v>103</v>
      </c>
      <c r="G5">
        <v>2</v>
      </c>
      <c r="H5" t="s">
        <v>4</v>
      </c>
    </row>
    <row r="6" spans="1:8" x14ac:dyDescent="0.3">
      <c r="A6">
        <v>1</v>
      </c>
      <c r="B6">
        <v>5</v>
      </c>
      <c r="C6">
        <v>242</v>
      </c>
      <c r="G6">
        <v>3</v>
      </c>
      <c r="H6" t="s">
        <v>5</v>
      </c>
    </row>
    <row r="7" spans="1:8" x14ac:dyDescent="0.3">
      <c r="A7">
        <v>2</v>
      </c>
      <c r="B7">
        <v>1</v>
      </c>
      <c r="C7">
        <v>124</v>
      </c>
      <c r="G7">
        <v>4</v>
      </c>
      <c r="H7" t="s">
        <v>6</v>
      </c>
    </row>
    <row r="8" spans="1:8" x14ac:dyDescent="0.3">
      <c r="A8">
        <v>2</v>
      </c>
      <c r="B8">
        <v>4</v>
      </c>
      <c r="C8">
        <v>143</v>
      </c>
      <c r="G8">
        <v>5</v>
      </c>
      <c r="H8" t="s">
        <v>7</v>
      </c>
    </row>
    <row r="9" spans="1:8" x14ac:dyDescent="0.3">
      <c r="A9">
        <v>2</v>
      </c>
      <c r="B9">
        <v>5</v>
      </c>
      <c r="C9">
        <v>299</v>
      </c>
      <c r="G9">
        <v>6</v>
      </c>
      <c r="H9" t="s">
        <v>8</v>
      </c>
    </row>
    <row r="10" spans="1:8" x14ac:dyDescent="0.3">
      <c r="A10">
        <v>3</v>
      </c>
      <c r="B10">
        <v>4</v>
      </c>
      <c r="C10">
        <v>69</v>
      </c>
      <c r="G10">
        <v>7</v>
      </c>
      <c r="H10" t="s">
        <v>9</v>
      </c>
    </row>
    <row r="11" spans="1:8" x14ac:dyDescent="0.3">
      <c r="A11">
        <v>3</v>
      </c>
      <c r="B11">
        <v>6</v>
      </c>
      <c r="C11">
        <v>86</v>
      </c>
    </row>
    <row r="12" spans="1:8" x14ac:dyDescent="0.3">
      <c r="A12">
        <v>4</v>
      </c>
      <c r="B12">
        <v>7</v>
      </c>
      <c r="C12">
        <v>241</v>
      </c>
    </row>
    <row r="13" spans="1:8" x14ac:dyDescent="0.3">
      <c r="A13">
        <v>4</v>
      </c>
      <c r="B13">
        <v>5</v>
      </c>
      <c r="C13">
        <v>144</v>
      </c>
    </row>
    <row r="14" spans="1:8" x14ac:dyDescent="0.3">
      <c r="A14">
        <v>5</v>
      </c>
      <c r="B14">
        <v>7</v>
      </c>
      <c r="C14">
        <v>222</v>
      </c>
    </row>
    <row r="15" spans="1:8" x14ac:dyDescent="0.3">
      <c r="A15">
        <v>6</v>
      </c>
      <c r="B15">
        <v>7</v>
      </c>
      <c r="C15">
        <v>305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742F3-FAF6-465C-914C-D1E0DB5A866A}">
  <dimension ref="B1:N20"/>
  <sheetViews>
    <sheetView tabSelected="1" zoomScale="70" zoomScaleNormal="70" workbookViewId="0">
      <selection activeCell="G6" sqref="G6:G20"/>
    </sheetView>
  </sheetViews>
  <sheetFormatPr defaultRowHeight="14.4" x14ac:dyDescent="0.3"/>
  <cols>
    <col min="4" max="4" width="24.88671875" bestFit="1" customWidth="1"/>
    <col min="6" max="6" width="21.109375" bestFit="1" customWidth="1"/>
    <col min="10" max="10" width="24.88671875" bestFit="1" customWidth="1"/>
  </cols>
  <sheetData>
    <row r="1" spans="2:14" ht="15" thickBot="1" x14ac:dyDescent="0.35"/>
    <row r="2" spans="2:14" ht="15" thickBot="1" x14ac:dyDescent="0.35">
      <c r="C2" s="12" t="s">
        <v>11</v>
      </c>
      <c r="D2" s="12"/>
      <c r="E2" s="12"/>
      <c r="F2" s="1">
        <f>B20</f>
        <v>549</v>
      </c>
    </row>
    <row r="4" spans="2:14" x14ac:dyDescent="0.3">
      <c r="B4" s="13" t="s">
        <v>12</v>
      </c>
      <c r="C4" s="15" t="s">
        <v>13</v>
      </c>
      <c r="D4" s="15"/>
      <c r="E4" s="15"/>
      <c r="F4" s="15"/>
      <c r="G4" s="13" t="s">
        <v>14</v>
      </c>
      <c r="I4" s="2"/>
      <c r="J4" s="2"/>
      <c r="K4" s="2"/>
      <c r="L4" s="2"/>
      <c r="M4" s="2"/>
      <c r="N4" s="13" t="s">
        <v>15</v>
      </c>
    </row>
    <row r="5" spans="2:14" ht="15" thickBot="1" x14ac:dyDescent="0.35">
      <c r="B5" s="14"/>
      <c r="C5" s="16" t="s">
        <v>16</v>
      </c>
      <c r="D5" s="16"/>
      <c r="E5" s="17" t="s">
        <v>17</v>
      </c>
      <c r="F5" s="17"/>
      <c r="G5" s="14"/>
      <c r="I5" s="18" t="s">
        <v>18</v>
      </c>
      <c r="J5" s="18"/>
      <c r="K5" s="3" t="s">
        <v>19</v>
      </c>
      <c r="L5" s="5" t="s">
        <v>20</v>
      </c>
      <c r="M5" s="4" t="s">
        <v>21</v>
      </c>
      <c r="N5" s="14"/>
    </row>
    <row r="6" spans="2:14" ht="15" thickTop="1" x14ac:dyDescent="0.3">
      <c r="B6" s="6">
        <v>261</v>
      </c>
      <c r="C6">
        <v>0</v>
      </c>
      <c r="D6" t="str">
        <f>_xlfn.XLOOKUP(C6,$I$6:$I$13,$J$6:$J$13)</f>
        <v>Candy Button Bay</v>
      </c>
      <c r="E6">
        <v>1</v>
      </c>
      <c r="F6" t="str">
        <f>_xlfn.XLOOKUP(E6,$I$6:$I$13,$J$6:$J$13)</f>
        <v>Fizzwhiz Fjord</v>
      </c>
      <c r="G6">
        <v>400</v>
      </c>
      <c r="I6" s="7">
        <v>0</v>
      </c>
      <c r="J6" t="s">
        <v>2</v>
      </c>
      <c r="K6">
        <f>SUMIF($E$6:$E$20,I6,$B$6:$B$20)</f>
        <v>549</v>
      </c>
      <c r="L6">
        <f>SUMIF($C$6:$C$20,I6,$B$6:$B$20)</f>
        <v>549</v>
      </c>
      <c r="M6">
        <f>K6-L6</f>
        <v>0</v>
      </c>
      <c r="N6">
        <v>0</v>
      </c>
    </row>
    <row r="7" spans="2:14" x14ac:dyDescent="0.3">
      <c r="B7" s="6">
        <v>133</v>
      </c>
      <c r="C7">
        <v>0</v>
      </c>
      <c r="D7" t="str">
        <f t="shared" ref="D7:D20" si="0">_xlfn.XLOOKUP(C7,$I$6:$I$13,$J$6:$J$13)</f>
        <v>Candy Button Bay</v>
      </c>
      <c r="E7">
        <v>2</v>
      </c>
      <c r="F7" t="str">
        <f t="shared" ref="F7:F20" si="1">_xlfn.XLOOKUP(E7,$I$6:$I$13,$J$6:$J$13)</f>
        <v>Fudge Falls</v>
      </c>
      <c r="G7">
        <v>133</v>
      </c>
      <c r="I7" s="7">
        <v>1</v>
      </c>
      <c r="J7" t="s">
        <v>3</v>
      </c>
      <c r="K7">
        <f t="shared" ref="K7:K13" si="2">SUMIF($E$6:$E$20,I7,$B$6:$B$20)</f>
        <v>261</v>
      </c>
      <c r="L7">
        <f t="shared" ref="L7:L13" si="3">SUMIF($C$6:$C$20,I7,$B$6:$B$20)</f>
        <v>261</v>
      </c>
      <c r="M7">
        <f t="shared" ref="M7:M13" si="4">K7-L7</f>
        <v>0</v>
      </c>
      <c r="N7">
        <v>0</v>
      </c>
    </row>
    <row r="8" spans="2:14" x14ac:dyDescent="0.3">
      <c r="B8" s="6">
        <v>155</v>
      </c>
      <c r="C8">
        <v>0</v>
      </c>
      <c r="D8" t="str">
        <f t="shared" si="0"/>
        <v>Candy Button Bay</v>
      </c>
      <c r="E8">
        <v>3</v>
      </c>
      <c r="F8" t="str">
        <f t="shared" si="1"/>
        <v>Licorice Labyrinth</v>
      </c>
      <c r="G8">
        <v>410</v>
      </c>
      <c r="I8" s="7">
        <v>2</v>
      </c>
      <c r="J8" t="s">
        <v>4</v>
      </c>
      <c r="K8">
        <f t="shared" si="2"/>
        <v>133</v>
      </c>
      <c r="L8">
        <f t="shared" si="3"/>
        <v>133</v>
      </c>
      <c r="M8">
        <f t="shared" si="4"/>
        <v>0</v>
      </c>
      <c r="N8">
        <v>0</v>
      </c>
    </row>
    <row r="9" spans="2:14" x14ac:dyDescent="0.3">
      <c r="B9" s="6">
        <v>103</v>
      </c>
      <c r="C9">
        <v>1</v>
      </c>
      <c r="D9" t="str">
        <f t="shared" si="0"/>
        <v>Fizzwhiz Fjord</v>
      </c>
      <c r="E9">
        <v>4</v>
      </c>
      <c r="F9" t="str">
        <f t="shared" si="1"/>
        <v>Pineapple Pop Paradise</v>
      </c>
      <c r="G9">
        <v>103</v>
      </c>
      <c r="I9" s="7">
        <v>3</v>
      </c>
      <c r="J9" t="s">
        <v>5</v>
      </c>
      <c r="K9">
        <f t="shared" si="2"/>
        <v>155</v>
      </c>
      <c r="L9">
        <f t="shared" si="3"/>
        <v>155</v>
      </c>
      <c r="M9">
        <f t="shared" si="4"/>
        <v>0</v>
      </c>
      <c r="N9">
        <v>0</v>
      </c>
    </row>
    <row r="10" spans="2:14" x14ac:dyDescent="0.3">
      <c r="B10" s="6">
        <v>158</v>
      </c>
      <c r="C10">
        <v>1</v>
      </c>
      <c r="D10" t="str">
        <f t="shared" si="0"/>
        <v>Fizzwhiz Fjord</v>
      </c>
      <c r="E10">
        <v>5</v>
      </c>
      <c r="F10" t="str">
        <f t="shared" si="1"/>
        <v>Pixie Stix Plateau</v>
      </c>
      <c r="G10">
        <v>242</v>
      </c>
      <c r="I10" s="7">
        <v>4</v>
      </c>
      <c r="J10" t="s">
        <v>6</v>
      </c>
      <c r="K10">
        <f>SUMIF($E$6:$E$20,I10,$B$6:$B$20)</f>
        <v>305</v>
      </c>
      <c r="L10">
        <f t="shared" si="3"/>
        <v>305</v>
      </c>
      <c r="M10">
        <f t="shared" si="4"/>
        <v>0</v>
      </c>
      <c r="N10">
        <v>0</v>
      </c>
    </row>
    <row r="11" spans="2:14" x14ac:dyDescent="0.3">
      <c r="B11" s="6">
        <v>0</v>
      </c>
      <c r="C11">
        <v>2</v>
      </c>
      <c r="D11" t="str">
        <f t="shared" si="0"/>
        <v>Fudge Falls</v>
      </c>
      <c r="E11">
        <v>1</v>
      </c>
      <c r="F11" t="str">
        <f t="shared" si="1"/>
        <v>Fizzwhiz Fjord</v>
      </c>
      <c r="G11">
        <v>124</v>
      </c>
      <c r="I11" s="7">
        <v>5</v>
      </c>
      <c r="J11" t="s">
        <v>7</v>
      </c>
      <c r="K11">
        <f t="shared" si="2"/>
        <v>222</v>
      </c>
      <c r="L11">
        <f t="shared" si="3"/>
        <v>222</v>
      </c>
      <c r="M11">
        <f t="shared" si="4"/>
        <v>0</v>
      </c>
      <c r="N11">
        <v>0</v>
      </c>
    </row>
    <row r="12" spans="2:14" x14ac:dyDescent="0.3">
      <c r="B12" s="6">
        <v>133</v>
      </c>
      <c r="C12">
        <v>2</v>
      </c>
      <c r="D12" t="str">
        <f t="shared" si="0"/>
        <v>Fudge Falls</v>
      </c>
      <c r="E12">
        <v>4</v>
      </c>
      <c r="F12" t="str">
        <f t="shared" si="1"/>
        <v>Pineapple Pop Paradise</v>
      </c>
      <c r="G12">
        <v>143</v>
      </c>
      <c r="I12" s="7">
        <v>6</v>
      </c>
      <c r="J12" t="s">
        <v>8</v>
      </c>
      <c r="K12">
        <f t="shared" si="2"/>
        <v>86</v>
      </c>
      <c r="L12">
        <f t="shared" si="3"/>
        <v>86</v>
      </c>
      <c r="M12">
        <f t="shared" si="4"/>
        <v>0</v>
      </c>
      <c r="N12">
        <v>0</v>
      </c>
    </row>
    <row r="13" spans="2:14" x14ac:dyDescent="0.3">
      <c r="B13" s="6">
        <v>0</v>
      </c>
      <c r="C13">
        <v>2</v>
      </c>
      <c r="D13" t="str">
        <f t="shared" si="0"/>
        <v>Fudge Falls</v>
      </c>
      <c r="E13">
        <v>5</v>
      </c>
      <c r="F13" t="str">
        <f t="shared" si="1"/>
        <v>Pixie Stix Plateau</v>
      </c>
      <c r="G13">
        <v>299</v>
      </c>
      <c r="I13" s="7">
        <v>7</v>
      </c>
      <c r="J13" t="s">
        <v>9</v>
      </c>
      <c r="K13">
        <f t="shared" si="2"/>
        <v>549</v>
      </c>
      <c r="L13">
        <f t="shared" si="3"/>
        <v>549</v>
      </c>
      <c r="M13">
        <f t="shared" si="4"/>
        <v>0</v>
      </c>
      <c r="N13">
        <v>0</v>
      </c>
    </row>
    <row r="14" spans="2:14" x14ac:dyDescent="0.3">
      <c r="B14" s="6">
        <v>69</v>
      </c>
      <c r="C14">
        <v>3</v>
      </c>
      <c r="D14" t="str">
        <f t="shared" si="0"/>
        <v>Licorice Labyrinth</v>
      </c>
      <c r="E14">
        <v>4</v>
      </c>
      <c r="F14" t="str">
        <f t="shared" si="1"/>
        <v>Pineapple Pop Paradise</v>
      </c>
      <c r="G14">
        <v>69</v>
      </c>
    </row>
    <row r="15" spans="2:14" x14ac:dyDescent="0.3">
      <c r="B15" s="6">
        <v>86</v>
      </c>
      <c r="C15">
        <v>3</v>
      </c>
      <c r="D15" t="str">
        <f t="shared" si="0"/>
        <v>Licorice Labyrinth</v>
      </c>
      <c r="E15">
        <v>6</v>
      </c>
      <c r="F15" t="str">
        <f t="shared" si="1"/>
        <v>Pudding Peaks</v>
      </c>
      <c r="G15">
        <v>86</v>
      </c>
    </row>
    <row r="16" spans="2:14" x14ac:dyDescent="0.3">
      <c r="B16" s="6">
        <v>241</v>
      </c>
      <c r="C16">
        <v>4</v>
      </c>
      <c r="D16" t="str">
        <f t="shared" si="0"/>
        <v>Pineapple Pop Paradise</v>
      </c>
      <c r="E16">
        <v>7</v>
      </c>
      <c r="F16" t="str">
        <f t="shared" si="1"/>
        <v>White Chocolate Wasteland</v>
      </c>
      <c r="G16">
        <v>241</v>
      </c>
    </row>
    <row r="17" spans="2:7" x14ac:dyDescent="0.3">
      <c r="B17" s="6">
        <v>64</v>
      </c>
      <c r="C17">
        <v>4</v>
      </c>
      <c r="D17" t="str">
        <f t="shared" si="0"/>
        <v>Pineapple Pop Paradise</v>
      </c>
      <c r="E17">
        <v>5</v>
      </c>
      <c r="F17" t="str">
        <f t="shared" si="1"/>
        <v>Pixie Stix Plateau</v>
      </c>
      <c r="G17">
        <v>144</v>
      </c>
    </row>
    <row r="18" spans="2:7" x14ac:dyDescent="0.3">
      <c r="B18" s="6">
        <v>222</v>
      </c>
      <c r="C18">
        <v>5</v>
      </c>
      <c r="D18" t="str">
        <f t="shared" si="0"/>
        <v>Pixie Stix Plateau</v>
      </c>
      <c r="E18">
        <v>7</v>
      </c>
      <c r="F18" t="str">
        <f t="shared" si="1"/>
        <v>White Chocolate Wasteland</v>
      </c>
      <c r="G18">
        <v>222</v>
      </c>
    </row>
    <row r="19" spans="2:7" x14ac:dyDescent="0.3">
      <c r="B19" s="6">
        <v>86</v>
      </c>
      <c r="C19">
        <v>6</v>
      </c>
      <c r="D19" t="str">
        <f t="shared" si="0"/>
        <v>Pudding Peaks</v>
      </c>
      <c r="E19">
        <v>7</v>
      </c>
      <c r="F19" t="str">
        <f t="shared" si="1"/>
        <v>White Chocolate Wasteland</v>
      </c>
      <c r="G19">
        <v>305</v>
      </c>
    </row>
    <row r="20" spans="2:7" x14ac:dyDescent="0.3">
      <c r="B20" s="6">
        <v>549</v>
      </c>
      <c r="C20">
        <v>7</v>
      </c>
      <c r="D20" t="str">
        <f t="shared" si="0"/>
        <v>White Chocolate Wasteland</v>
      </c>
      <c r="E20">
        <v>0</v>
      </c>
      <c r="F20" t="str">
        <f t="shared" si="1"/>
        <v>Candy Button Bay</v>
      </c>
      <c r="G20">
        <v>9999999</v>
      </c>
    </row>
  </sheetData>
  <mergeCells count="8">
    <mergeCell ref="C2:E2"/>
    <mergeCell ref="B4:B5"/>
    <mergeCell ref="C4:F4"/>
    <mergeCell ref="G4:G5"/>
    <mergeCell ref="N4:N5"/>
    <mergeCell ref="C5:D5"/>
    <mergeCell ref="E5:F5"/>
    <mergeCell ref="I5:J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7C1CE-0B95-48E8-982F-6C75961CE441}">
  <dimension ref="B1:N27"/>
  <sheetViews>
    <sheetView zoomScale="70" zoomScaleNormal="70" workbookViewId="0">
      <selection activeCell="M23" sqref="M23"/>
    </sheetView>
  </sheetViews>
  <sheetFormatPr defaultRowHeight="14.4" x14ac:dyDescent="0.3"/>
  <cols>
    <col min="4" max="4" width="24.88671875" bestFit="1" customWidth="1"/>
    <col min="6" max="6" width="21.109375" bestFit="1" customWidth="1"/>
    <col min="10" max="10" width="24.88671875" bestFit="1" customWidth="1"/>
  </cols>
  <sheetData>
    <row r="1" spans="2:14" ht="15" thickBot="1" x14ac:dyDescent="0.35"/>
    <row r="2" spans="2:14" ht="15" thickBot="1" x14ac:dyDescent="0.35">
      <c r="C2" s="12" t="s">
        <v>11</v>
      </c>
      <c r="D2" s="12"/>
      <c r="E2" s="12"/>
      <c r="F2" s="1">
        <f>B20</f>
        <v>549</v>
      </c>
    </row>
    <row r="4" spans="2:14" x14ac:dyDescent="0.3">
      <c r="B4" s="13" t="s">
        <v>12</v>
      </c>
      <c r="C4" s="15" t="s">
        <v>13</v>
      </c>
      <c r="D4" s="15"/>
      <c r="E4" s="15"/>
      <c r="F4" s="15"/>
      <c r="G4" s="13" t="s">
        <v>14</v>
      </c>
      <c r="I4" s="2"/>
      <c r="J4" s="2"/>
      <c r="K4" s="2"/>
      <c r="L4" s="2"/>
      <c r="M4" s="2"/>
      <c r="N4" s="13" t="s">
        <v>15</v>
      </c>
    </row>
    <row r="5" spans="2:14" ht="15" thickBot="1" x14ac:dyDescent="0.35">
      <c r="B5" s="14"/>
      <c r="C5" s="16" t="s">
        <v>16</v>
      </c>
      <c r="D5" s="16"/>
      <c r="E5" s="17" t="s">
        <v>17</v>
      </c>
      <c r="F5" s="17"/>
      <c r="G5" s="14"/>
      <c r="I5" s="18" t="s">
        <v>18</v>
      </c>
      <c r="J5" s="18"/>
      <c r="K5" s="3" t="s">
        <v>19</v>
      </c>
      <c r="L5" s="5" t="s">
        <v>20</v>
      </c>
      <c r="M5" s="4" t="s">
        <v>21</v>
      </c>
      <c r="N5" s="14"/>
    </row>
    <row r="6" spans="2:14" ht="15" thickTop="1" x14ac:dyDescent="0.3">
      <c r="B6" s="8">
        <v>261</v>
      </c>
      <c r="C6">
        <v>0</v>
      </c>
      <c r="D6" t="str">
        <f>_xlfn.XLOOKUP(C6,$I$6:$I$13,$J$6:$J$13)</f>
        <v>Candy Button Bay</v>
      </c>
      <c r="E6">
        <v>1</v>
      </c>
      <c r="F6" t="str">
        <f>_xlfn.XLOOKUP(E6,$I$6:$I$13,$J$6:$J$13)</f>
        <v>Fizzwhiz Fjord</v>
      </c>
      <c r="G6">
        <v>400</v>
      </c>
      <c r="I6" s="7">
        <v>0</v>
      </c>
      <c r="J6" t="s">
        <v>2</v>
      </c>
      <c r="K6">
        <f>SUMIF($E$6:$E$20,I6,$B$6:$B$20)</f>
        <v>549</v>
      </c>
      <c r="L6">
        <f>SUMIF($C$6:$C$20,I6,$B$6:$B$20)</f>
        <v>549</v>
      </c>
      <c r="M6">
        <f>K6-L6</f>
        <v>0</v>
      </c>
      <c r="N6">
        <v>0</v>
      </c>
    </row>
    <row r="7" spans="2:14" x14ac:dyDescent="0.3">
      <c r="B7" s="9">
        <v>133</v>
      </c>
      <c r="C7">
        <v>0</v>
      </c>
      <c r="D7" t="str">
        <f t="shared" ref="D7:D20" si="0">_xlfn.XLOOKUP(C7,$I$6:$I$13,$J$6:$J$13)</f>
        <v>Candy Button Bay</v>
      </c>
      <c r="E7">
        <v>2</v>
      </c>
      <c r="F7" t="str">
        <f t="shared" ref="F7:F20" si="1">_xlfn.XLOOKUP(E7,$I$6:$I$13,$J$6:$J$13)</f>
        <v>Fudge Falls</v>
      </c>
      <c r="G7">
        <v>133</v>
      </c>
      <c r="I7" s="7">
        <v>1</v>
      </c>
      <c r="J7" t="s">
        <v>3</v>
      </c>
      <c r="K7">
        <f t="shared" ref="K7:K13" si="2">SUMIF($E$6:$E$20,I7,$B$6:$B$20)</f>
        <v>261</v>
      </c>
      <c r="L7">
        <f t="shared" ref="L7:L13" si="3">SUMIF($C$6:$C$20,I7,$B$6:$B$20)</f>
        <v>261</v>
      </c>
      <c r="M7">
        <f t="shared" ref="M7:M13" si="4">K7-L7</f>
        <v>0</v>
      </c>
      <c r="N7">
        <v>0</v>
      </c>
    </row>
    <row r="8" spans="2:14" x14ac:dyDescent="0.3">
      <c r="B8" s="8">
        <v>155</v>
      </c>
      <c r="C8">
        <v>0</v>
      </c>
      <c r="D8" t="str">
        <f t="shared" si="0"/>
        <v>Candy Button Bay</v>
      </c>
      <c r="E8">
        <v>3</v>
      </c>
      <c r="F8" t="str">
        <f t="shared" si="1"/>
        <v>Licorice Labyrinth</v>
      </c>
      <c r="G8">
        <v>410</v>
      </c>
      <c r="I8" s="7">
        <v>2</v>
      </c>
      <c r="J8" t="s">
        <v>4</v>
      </c>
      <c r="K8">
        <f t="shared" si="2"/>
        <v>133</v>
      </c>
      <c r="L8">
        <f t="shared" si="3"/>
        <v>133</v>
      </c>
      <c r="M8">
        <f t="shared" si="4"/>
        <v>0</v>
      </c>
      <c r="N8">
        <v>0</v>
      </c>
    </row>
    <row r="9" spans="2:14" x14ac:dyDescent="0.3">
      <c r="B9" s="9">
        <v>103</v>
      </c>
      <c r="C9">
        <v>1</v>
      </c>
      <c r="D9" t="str">
        <f t="shared" si="0"/>
        <v>Fizzwhiz Fjord</v>
      </c>
      <c r="E9">
        <v>4</v>
      </c>
      <c r="F9" t="str">
        <f t="shared" si="1"/>
        <v>Pineapple Pop Paradise</v>
      </c>
      <c r="G9">
        <v>103</v>
      </c>
      <c r="I9" s="7">
        <v>3</v>
      </c>
      <c r="J9" t="s">
        <v>5</v>
      </c>
      <c r="K9">
        <f t="shared" si="2"/>
        <v>155</v>
      </c>
      <c r="L9">
        <f t="shared" si="3"/>
        <v>155</v>
      </c>
      <c r="M9">
        <f t="shared" si="4"/>
        <v>0</v>
      </c>
      <c r="N9">
        <v>0</v>
      </c>
    </row>
    <row r="10" spans="2:14" x14ac:dyDescent="0.3">
      <c r="B10" s="8">
        <v>158</v>
      </c>
      <c r="C10">
        <v>1</v>
      </c>
      <c r="D10" t="str">
        <f t="shared" si="0"/>
        <v>Fizzwhiz Fjord</v>
      </c>
      <c r="E10">
        <v>5</v>
      </c>
      <c r="F10" t="str">
        <f t="shared" si="1"/>
        <v>Pixie Stix Plateau</v>
      </c>
      <c r="G10">
        <v>242</v>
      </c>
      <c r="I10" s="7">
        <v>4</v>
      </c>
      <c r="J10" t="s">
        <v>6</v>
      </c>
      <c r="K10">
        <f>SUMIF($E$6:$E$20,I10,$B$6:$B$20)</f>
        <v>305</v>
      </c>
      <c r="L10">
        <f t="shared" si="3"/>
        <v>305</v>
      </c>
      <c r="M10">
        <f t="shared" si="4"/>
        <v>0</v>
      </c>
      <c r="N10">
        <v>0</v>
      </c>
    </row>
    <row r="11" spans="2:14" x14ac:dyDescent="0.3">
      <c r="B11" s="8">
        <v>0</v>
      </c>
      <c r="C11">
        <v>2</v>
      </c>
      <c r="D11" t="str">
        <f t="shared" si="0"/>
        <v>Fudge Falls</v>
      </c>
      <c r="E11">
        <v>1</v>
      </c>
      <c r="F11" t="str">
        <f t="shared" si="1"/>
        <v>Fizzwhiz Fjord</v>
      </c>
      <c r="G11">
        <v>124</v>
      </c>
      <c r="I11" s="7">
        <v>5</v>
      </c>
      <c r="J11" t="s">
        <v>7</v>
      </c>
      <c r="K11">
        <f t="shared" si="2"/>
        <v>222</v>
      </c>
      <c r="L11">
        <f t="shared" si="3"/>
        <v>222</v>
      </c>
      <c r="M11">
        <f t="shared" si="4"/>
        <v>0</v>
      </c>
      <c r="N11">
        <v>0</v>
      </c>
    </row>
    <row r="12" spans="2:14" x14ac:dyDescent="0.3">
      <c r="B12" s="8">
        <v>133</v>
      </c>
      <c r="C12">
        <v>2</v>
      </c>
      <c r="D12" t="str">
        <f t="shared" si="0"/>
        <v>Fudge Falls</v>
      </c>
      <c r="E12">
        <v>4</v>
      </c>
      <c r="F12" t="str">
        <f t="shared" si="1"/>
        <v>Pineapple Pop Paradise</v>
      </c>
      <c r="G12">
        <v>143</v>
      </c>
      <c r="I12" s="7">
        <v>6</v>
      </c>
      <c r="J12" t="s">
        <v>8</v>
      </c>
      <c r="K12">
        <f t="shared" si="2"/>
        <v>86</v>
      </c>
      <c r="L12">
        <f t="shared" si="3"/>
        <v>86</v>
      </c>
      <c r="M12">
        <f t="shared" si="4"/>
        <v>0</v>
      </c>
      <c r="N12">
        <v>0</v>
      </c>
    </row>
    <row r="13" spans="2:14" x14ac:dyDescent="0.3">
      <c r="B13" s="8">
        <v>0</v>
      </c>
      <c r="C13">
        <v>2</v>
      </c>
      <c r="D13" t="str">
        <f t="shared" si="0"/>
        <v>Fudge Falls</v>
      </c>
      <c r="E13">
        <v>5</v>
      </c>
      <c r="F13" t="str">
        <f t="shared" si="1"/>
        <v>Pixie Stix Plateau</v>
      </c>
      <c r="G13">
        <v>299</v>
      </c>
      <c r="I13" s="7">
        <v>7</v>
      </c>
      <c r="J13" t="s">
        <v>9</v>
      </c>
      <c r="K13">
        <f t="shared" si="2"/>
        <v>549</v>
      </c>
      <c r="L13">
        <f t="shared" si="3"/>
        <v>549</v>
      </c>
      <c r="M13">
        <f t="shared" si="4"/>
        <v>0</v>
      </c>
      <c r="N13">
        <v>0</v>
      </c>
    </row>
    <row r="14" spans="2:14" x14ac:dyDescent="0.3">
      <c r="B14" s="9">
        <v>69</v>
      </c>
      <c r="C14">
        <v>3</v>
      </c>
      <c r="D14" t="str">
        <f t="shared" si="0"/>
        <v>Licorice Labyrinth</v>
      </c>
      <c r="E14">
        <v>4</v>
      </c>
      <c r="F14" t="str">
        <f t="shared" si="1"/>
        <v>Pineapple Pop Paradise</v>
      </c>
      <c r="G14">
        <v>69</v>
      </c>
    </row>
    <row r="15" spans="2:14" x14ac:dyDescent="0.3">
      <c r="B15" s="9">
        <v>86</v>
      </c>
      <c r="C15">
        <v>3</v>
      </c>
      <c r="D15" t="str">
        <f t="shared" si="0"/>
        <v>Licorice Labyrinth</v>
      </c>
      <c r="E15">
        <v>6</v>
      </c>
      <c r="F15" t="str">
        <f t="shared" si="1"/>
        <v>Pudding Peaks</v>
      </c>
      <c r="G15">
        <v>86</v>
      </c>
    </row>
    <row r="16" spans="2:14" x14ac:dyDescent="0.3">
      <c r="B16" s="9">
        <v>241</v>
      </c>
      <c r="C16">
        <v>4</v>
      </c>
      <c r="D16" t="str">
        <f t="shared" si="0"/>
        <v>Pineapple Pop Paradise</v>
      </c>
      <c r="E16">
        <v>7</v>
      </c>
      <c r="F16" t="str">
        <f t="shared" si="1"/>
        <v>White Chocolate Wasteland</v>
      </c>
      <c r="G16">
        <v>241</v>
      </c>
    </row>
    <row r="17" spans="2:12" x14ac:dyDescent="0.3">
      <c r="B17" s="8">
        <v>64</v>
      </c>
      <c r="C17">
        <v>4</v>
      </c>
      <c r="D17" t="str">
        <f t="shared" si="0"/>
        <v>Pineapple Pop Paradise</v>
      </c>
      <c r="E17">
        <v>5</v>
      </c>
      <c r="F17" t="str">
        <f t="shared" si="1"/>
        <v>Pixie Stix Plateau</v>
      </c>
      <c r="G17">
        <v>144</v>
      </c>
    </row>
    <row r="18" spans="2:12" x14ac:dyDescent="0.3">
      <c r="B18" s="9">
        <v>222</v>
      </c>
      <c r="C18">
        <v>5</v>
      </c>
      <c r="D18" t="str">
        <f t="shared" si="0"/>
        <v>Pixie Stix Plateau</v>
      </c>
      <c r="E18">
        <v>7</v>
      </c>
      <c r="F18" t="str">
        <f t="shared" si="1"/>
        <v>White Chocolate Wasteland</v>
      </c>
      <c r="G18">
        <v>222</v>
      </c>
    </row>
    <row r="19" spans="2:12" x14ac:dyDescent="0.3">
      <c r="B19" s="8">
        <v>86</v>
      </c>
      <c r="C19">
        <v>6</v>
      </c>
      <c r="D19" t="str">
        <f t="shared" si="0"/>
        <v>Pudding Peaks</v>
      </c>
      <c r="E19">
        <v>7</v>
      </c>
      <c r="F19" t="str">
        <f t="shared" si="1"/>
        <v>White Chocolate Wasteland</v>
      </c>
      <c r="G19">
        <v>305</v>
      </c>
      <c r="I19" s="11"/>
      <c r="J19" s="11" t="s">
        <v>18</v>
      </c>
      <c r="K19" s="19" t="s">
        <v>22</v>
      </c>
      <c r="L19" s="19"/>
    </row>
    <row r="20" spans="2:12" x14ac:dyDescent="0.3">
      <c r="B20" s="10">
        <v>549</v>
      </c>
      <c r="C20">
        <v>7</v>
      </c>
      <c r="D20" t="str">
        <f t="shared" si="0"/>
        <v>White Chocolate Wasteland</v>
      </c>
      <c r="E20">
        <v>0</v>
      </c>
      <c r="F20" t="str">
        <f t="shared" si="1"/>
        <v>Candy Button Bay</v>
      </c>
      <c r="G20">
        <v>9999999</v>
      </c>
      <c r="I20" s="7">
        <v>0</v>
      </c>
      <c r="J20" t="s">
        <v>2</v>
      </c>
      <c r="K20">
        <v>549</v>
      </c>
    </row>
    <row r="21" spans="2:12" x14ac:dyDescent="0.3">
      <c r="I21" s="7">
        <v>1</v>
      </c>
      <c r="J21" t="s">
        <v>3</v>
      </c>
      <c r="K21">
        <v>261</v>
      </c>
    </row>
    <row r="22" spans="2:12" x14ac:dyDescent="0.3">
      <c r="I22" s="7">
        <v>2</v>
      </c>
      <c r="J22" t="s">
        <v>4</v>
      </c>
      <c r="K22">
        <v>133</v>
      </c>
    </row>
    <row r="23" spans="2:12" x14ac:dyDescent="0.3">
      <c r="I23" s="7">
        <v>3</v>
      </c>
      <c r="J23" t="s">
        <v>5</v>
      </c>
      <c r="K23">
        <v>155</v>
      </c>
    </row>
    <row r="24" spans="2:12" x14ac:dyDescent="0.3">
      <c r="I24" s="7">
        <v>4</v>
      </c>
      <c r="J24" t="s">
        <v>6</v>
      </c>
      <c r="K24">
        <v>305</v>
      </c>
    </row>
    <row r="25" spans="2:12" x14ac:dyDescent="0.3">
      <c r="I25" s="7">
        <v>5</v>
      </c>
      <c r="J25" t="s">
        <v>7</v>
      </c>
      <c r="K25">
        <v>222</v>
      </c>
    </row>
    <row r="26" spans="2:12" x14ac:dyDescent="0.3">
      <c r="I26" s="7">
        <v>6</v>
      </c>
      <c r="J26" t="s">
        <v>8</v>
      </c>
      <c r="K26">
        <v>86</v>
      </c>
    </row>
    <row r="27" spans="2:12" x14ac:dyDescent="0.3">
      <c r="I27" s="7">
        <v>7</v>
      </c>
      <c r="J27" t="s">
        <v>9</v>
      </c>
      <c r="K27">
        <v>549</v>
      </c>
    </row>
  </sheetData>
  <mergeCells count="9">
    <mergeCell ref="N4:N5"/>
    <mergeCell ref="C5:D5"/>
    <mergeCell ref="E5:F5"/>
    <mergeCell ref="I5:J5"/>
    <mergeCell ref="K19:L19"/>
    <mergeCell ref="C2:E2"/>
    <mergeCell ref="B4:B5"/>
    <mergeCell ref="C4:F4"/>
    <mergeCell ref="G4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Locations</vt:lpstr>
      <vt:lpstr>Constraints</vt:lpstr>
      <vt:lpstr>Final Model</vt:lpstr>
      <vt:lpstr>Model With Stipulation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Hickey</dc:creator>
  <cp:lastModifiedBy>Liam Hickey</cp:lastModifiedBy>
  <dcterms:created xsi:type="dcterms:W3CDTF">2025-03-26T22:26:20Z</dcterms:created>
  <dcterms:modified xsi:type="dcterms:W3CDTF">2025-04-02T17:12:25Z</dcterms:modified>
</cp:coreProperties>
</file>