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GSCM330/Module 6/"/>
    </mc:Choice>
  </mc:AlternateContent>
  <xr:revisionPtr revIDLastSave="1122" documentId="8_{0D66C6D6-69A7-4AB8-BBE3-E77244F4AD94}" xr6:coauthVersionLast="47" xr6:coauthVersionMax="47" xr10:uidLastSave="{9B2F492C-061A-4546-9E14-71F2A658C22E}"/>
  <bookViews>
    <workbookView xWindow="11424" yWindow="0" windowWidth="11712" windowHeight="13776" activeTab="3" xr2:uid="{DEBA1ADA-3E7E-4E45-85D9-7E222BEC85C2}"/>
  </bookViews>
  <sheets>
    <sheet name="Locations" sheetId="1" r:id="rId1"/>
    <sheet name="Transportation Costs" sheetId="2" r:id="rId2"/>
    <sheet name="Final Model" sheetId="3" r:id="rId3"/>
    <sheet name="Model With Stipulation" sheetId="6" r:id="rId4"/>
  </sheets>
  <definedNames>
    <definedName name="solver_adj" localSheetId="2" hidden="1">'Final Model'!$B$4:$B$19</definedName>
    <definedName name="solver_adj" localSheetId="3" hidden="1">'Model With Stipulation'!$B$4:$B$19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'Final Model'!$N$4:$N$12</definedName>
    <definedName name="solver_lhs1" localSheetId="3" hidden="1">'Model With Stipulation'!$N$4:$N$12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'Final Model'!$L$16</definedName>
    <definedName name="solver_opt" localSheetId="3" hidden="1">'Model With Stipulation'!$L$16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3</definedName>
    <definedName name="solver_rhs1" localSheetId="2" hidden="1">'Final Model'!$O$4:$O$12</definedName>
    <definedName name="solver_rhs1" localSheetId="3" hidden="1">'Model With Stipulation'!$O$4:$O$12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6" l="1"/>
  <c r="D19" i="6"/>
  <c r="F18" i="6"/>
  <c r="D18" i="6"/>
  <c r="F17" i="6"/>
  <c r="D17" i="6"/>
  <c r="L16" i="6"/>
  <c r="F16" i="6"/>
  <c r="D16" i="6"/>
  <c r="F15" i="6"/>
  <c r="D15" i="6"/>
  <c r="F14" i="6"/>
  <c r="D14" i="6"/>
  <c r="F13" i="6"/>
  <c r="D13" i="6"/>
  <c r="M12" i="6"/>
  <c r="L12" i="6"/>
  <c r="F12" i="6"/>
  <c r="D12" i="6"/>
  <c r="M11" i="6"/>
  <c r="L11" i="6"/>
  <c r="F11" i="6"/>
  <c r="D11" i="6"/>
  <c r="M10" i="6"/>
  <c r="L10" i="6"/>
  <c r="F10" i="6"/>
  <c r="D10" i="6"/>
  <c r="M9" i="6"/>
  <c r="L9" i="6"/>
  <c r="F9" i="6"/>
  <c r="D9" i="6"/>
  <c r="M8" i="6"/>
  <c r="L8" i="6"/>
  <c r="F8" i="6"/>
  <c r="D8" i="6"/>
  <c r="M7" i="6"/>
  <c r="L7" i="6"/>
  <c r="F7" i="6"/>
  <c r="D7" i="6"/>
  <c r="M6" i="6"/>
  <c r="L6" i="6"/>
  <c r="F6" i="6"/>
  <c r="D6" i="6"/>
  <c r="M5" i="6"/>
  <c r="L5" i="6"/>
  <c r="F5" i="6"/>
  <c r="D5" i="6"/>
  <c r="M4" i="6"/>
  <c r="L4" i="6"/>
  <c r="F4" i="6"/>
  <c r="D4" i="6"/>
  <c r="M4" i="3"/>
  <c r="L4" i="3"/>
  <c r="L16" i="3"/>
  <c r="N6" i="6" l="1"/>
  <c r="N5" i="6"/>
  <c r="N8" i="6"/>
  <c r="N12" i="6"/>
  <c r="N9" i="6"/>
  <c r="N11" i="6"/>
  <c r="N10" i="6"/>
  <c r="N4" i="6"/>
  <c r="N7" i="6"/>
  <c r="M5" i="3"/>
  <c r="M6" i="3"/>
  <c r="M7" i="3"/>
  <c r="M8" i="3"/>
  <c r="M9" i="3"/>
  <c r="M10" i="3"/>
  <c r="M11" i="3"/>
  <c r="M12" i="3"/>
  <c r="L5" i="3"/>
  <c r="L6" i="3"/>
  <c r="L7" i="3"/>
  <c r="L8" i="3"/>
  <c r="L9" i="3"/>
  <c r="L10" i="3"/>
  <c r="L11" i="3"/>
  <c r="L1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4" i="3"/>
  <c r="N4" i="3" l="1"/>
  <c r="N12" i="3"/>
  <c r="N11" i="3"/>
  <c r="N5" i="3"/>
  <c r="N7" i="3"/>
  <c r="N10" i="3"/>
  <c r="N9" i="3"/>
  <c r="N8" i="3"/>
  <c r="N6" i="3"/>
</calcChain>
</file>

<file path=xl/sharedStrings.xml><?xml version="1.0" encoding="utf-8"?>
<sst xmlns="http://schemas.openxmlformats.org/spreadsheetml/2006/main" count="63" uniqueCount="26">
  <si>
    <t>Candy Button Bay</t>
  </si>
  <si>
    <t>warehouse</t>
  </si>
  <si>
    <t>Fizzwhiz Fjord</t>
  </si>
  <si>
    <t>Fruity Gusher Geyser</t>
  </si>
  <si>
    <t>Lemon Drop Lagoon</t>
  </si>
  <si>
    <t>retail</t>
  </si>
  <si>
    <t>Pineapple Pop Paradise</t>
  </si>
  <si>
    <t>Pudding Peaks</t>
  </si>
  <si>
    <t>Waffle Cone Wonderland</t>
  </si>
  <si>
    <t>Whipped Wonderland</t>
  </si>
  <si>
    <t>White Chocolate Wasteland</t>
  </si>
  <si>
    <t>Location ID</t>
  </si>
  <si>
    <t>Location Name</t>
  </si>
  <si>
    <t>Gumdrop Requirement</t>
  </si>
  <si>
    <t>Location Type</t>
  </si>
  <si>
    <t>From</t>
  </si>
  <si>
    <t>To</t>
  </si>
  <si>
    <t>Cost Per Mile</t>
  </si>
  <si>
    <t>Ship</t>
  </si>
  <si>
    <t>Unit Cost</t>
  </si>
  <si>
    <t>Nodes</t>
  </si>
  <si>
    <t>Inflow</t>
  </si>
  <si>
    <t>Outflow</t>
  </si>
  <si>
    <t>Net Flow</t>
  </si>
  <si>
    <t>Supply/Demand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</si>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</sst>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44" fontId="0" fillId="0" borderId="4" xfId="1" applyFont="1" applyBorder="1"/>
    <xf numFmtId="44" fontId="0" fillId="0" borderId="6" xfId="1" applyFont="1" applyBorder="1"/>
    <xf numFmtId="44" fontId="0" fillId="0" borderId="9" xfId="1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/>
    <xf numFmtId="44" fontId="0" fillId="0" borderId="0" xfId="1" applyFont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/>
    <xf numFmtId="0" fontId="0" fillId="4" borderId="12" xfId="0" applyFill="1" applyBorder="1"/>
    <xf numFmtId="0" fontId="0" fillId="5" borderId="13" xfId="0" applyFill="1" applyBorder="1"/>
    <xf numFmtId="44" fontId="0" fillId="5" borderId="14" xfId="1" applyFont="1" applyFill="1" applyBorder="1"/>
    <xf numFmtId="0" fontId="2" fillId="4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D04E-3CF2-418B-B6C7-980156019F6E}">
  <dimension ref="A1:D10"/>
  <sheetViews>
    <sheetView workbookViewId="0">
      <selection activeCell="G25" sqref="G25"/>
    </sheetView>
  </sheetViews>
  <sheetFormatPr defaultRowHeight="14.4" x14ac:dyDescent="0.3"/>
  <cols>
    <col min="1" max="1" width="9.88671875" bestFit="1" customWidth="1"/>
    <col min="2" max="2" width="23.44140625" bestFit="1" customWidth="1"/>
    <col min="3" max="3" width="19" bestFit="1" customWidth="1"/>
    <col min="4" max="4" width="11.8867187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>
        <v>0</v>
      </c>
      <c r="B2" t="s">
        <v>0</v>
      </c>
      <c r="C2">
        <v>342</v>
      </c>
      <c r="D2" t="s">
        <v>1</v>
      </c>
    </row>
    <row r="3" spans="1:4" x14ac:dyDescent="0.3">
      <c r="A3">
        <v>1</v>
      </c>
      <c r="B3" t="s">
        <v>2</v>
      </c>
      <c r="C3">
        <v>214</v>
      </c>
      <c r="D3" t="s">
        <v>1</v>
      </c>
    </row>
    <row r="4" spans="1:4" x14ac:dyDescent="0.3">
      <c r="A4">
        <v>2</v>
      </c>
      <c r="B4" t="s">
        <v>3</v>
      </c>
      <c r="C4">
        <v>340</v>
      </c>
      <c r="D4" t="s">
        <v>1</v>
      </c>
    </row>
    <row r="5" spans="1:4" x14ac:dyDescent="0.3">
      <c r="A5">
        <v>3</v>
      </c>
      <c r="B5" t="s">
        <v>4</v>
      </c>
      <c r="C5">
        <v>133</v>
      </c>
      <c r="D5" t="s">
        <v>5</v>
      </c>
    </row>
    <row r="6" spans="1:4" x14ac:dyDescent="0.3">
      <c r="A6">
        <v>4</v>
      </c>
      <c r="B6" t="s">
        <v>6</v>
      </c>
      <c r="C6">
        <v>133</v>
      </c>
      <c r="D6" t="s">
        <v>5</v>
      </c>
    </row>
    <row r="7" spans="1:4" x14ac:dyDescent="0.3">
      <c r="A7">
        <v>5</v>
      </c>
      <c r="B7" t="s">
        <v>7</v>
      </c>
      <c r="C7">
        <v>166</v>
      </c>
      <c r="D7" t="s">
        <v>5</v>
      </c>
    </row>
    <row r="8" spans="1:4" x14ac:dyDescent="0.3">
      <c r="A8">
        <v>6</v>
      </c>
      <c r="B8" t="s">
        <v>8</v>
      </c>
      <c r="C8">
        <v>200</v>
      </c>
      <c r="D8" t="s">
        <v>5</v>
      </c>
    </row>
    <row r="9" spans="1:4" x14ac:dyDescent="0.3">
      <c r="A9">
        <v>7</v>
      </c>
      <c r="B9" t="s">
        <v>9</v>
      </c>
      <c r="C9">
        <v>133</v>
      </c>
      <c r="D9" t="s">
        <v>5</v>
      </c>
    </row>
    <row r="10" spans="1:4" x14ac:dyDescent="0.3">
      <c r="A10">
        <v>8</v>
      </c>
      <c r="B10" t="s">
        <v>10</v>
      </c>
      <c r="C10">
        <v>235</v>
      </c>
      <c r="D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1FC-31A4-4682-AF33-C9B10F4C5DBD}">
  <dimension ref="A1:C17"/>
  <sheetViews>
    <sheetView workbookViewId="0">
      <selection activeCell="D21" sqref="D2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</v>
      </c>
      <c r="B2">
        <v>4</v>
      </c>
      <c r="C2">
        <v>43</v>
      </c>
    </row>
    <row r="3" spans="1:3" x14ac:dyDescent="0.3">
      <c r="A3">
        <v>0</v>
      </c>
      <c r="B3">
        <v>6</v>
      </c>
      <c r="C3">
        <v>36</v>
      </c>
    </row>
    <row r="4" spans="1:3" x14ac:dyDescent="0.3">
      <c r="A4">
        <v>0</v>
      </c>
      <c r="B4">
        <v>8</v>
      </c>
      <c r="C4">
        <v>30</v>
      </c>
    </row>
    <row r="5" spans="1:3" x14ac:dyDescent="0.3">
      <c r="A5">
        <v>1</v>
      </c>
      <c r="B5">
        <v>5</v>
      </c>
      <c r="C5">
        <v>29</v>
      </c>
    </row>
    <row r="6" spans="1:3" x14ac:dyDescent="0.3">
      <c r="A6">
        <v>2</v>
      </c>
      <c r="B6">
        <v>4</v>
      </c>
      <c r="C6">
        <v>38</v>
      </c>
    </row>
    <row r="7" spans="1:3" x14ac:dyDescent="0.3">
      <c r="A7">
        <v>2</v>
      </c>
      <c r="B7">
        <v>6</v>
      </c>
      <c r="C7">
        <v>31</v>
      </c>
    </row>
    <row r="8" spans="1:3" x14ac:dyDescent="0.3">
      <c r="A8">
        <v>2</v>
      </c>
      <c r="B8">
        <v>7</v>
      </c>
      <c r="C8">
        <v>30</v>
      </c>
    </row>
    <row r="9" spans="1:3" x14ac:dyDescent="0.3">
      <c r="A9">
        <v>4</v>
      </c>
      <c r="B9">
        <v>5</v>
      </c>
      <c r="C9">
        <v>30</v>
      </c>
    </row>
    <row r="10" spans="1:3" x14ac:dyDescent="0.3">
      <c r="A10">
        <v>4</v>
      </c>
      <c r="B10">
        <v>8</v>
      </c>
      <c r="C10">
        <v>33</v>
      </c>
    </row>
    <row r="11" spans="1:3" x14ac:dyDescent="0.3">
      <c r="A11">
        <v>5</v>
      </c>
      <c r="B11">
        <v>6</v>
      </c>
      <c r="C11">
        <v>41</v>
      </c>
    </row>
    <row r="12" spans="1:3" x14ac:dyDescent="0.3">
      <c r="A12">
        <v>5</v>
      </c>
      <c r="B12">
        <v>7</v>
      </c>
      <c r="C12">
        <v>33</v>
      </c>
    </row>
    <row r="13" spans="1:3" x14ac:dyDescent="0.3">
      <c r="A13">
        <v>5</v>
      </c>
      <c r="B13">
        <v>8</v>
      </c>
      <c r="C13">
        <v>29</v>
      </c>
    </row>
    <row r="14" spans="1:3" x14ac:dyDescent="0.3">
      <c r="A14">
        <v>7</v>
      </c>
      <c r="B14">
        <v>4</v>
      </c>
      <c r="C14">
        <v>40</v>
      </c>
    </row>
    <row r="15" spans="1:3" x14ac:dyDescent="0.3">
      <c r="A15">
        <v>8</v>
      </c>
      <c r="B15">
        <v>3</v>
      </c>
      <c r="C15">
        <v>47</v>
      </c>
    </row>
    <row r="16" spans="1:3" x14ac:dyDescent="0.3">
      <c r="A16">
        <v>8</v>
      </c>
      <c r="B16">
        <v>5</v>
      </c>
      <c r="C16">
        <v>49</v>
      </c>
    </row>
    <row r="17" spans="1:3" x14ac:dyDescent="0.3">
      <c r="A17">
        <v>8</v>
      </c>
      <c r="B17">
        <v>6</v>
      </c>
      <c r="C17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A42F-A820-432D-BD83-A89EDB4FB02B}">
  <dimension ref="B2:O19"/>
  <sheetViews>
    <sheetView topLeftCell="A2" zoomScale="103" workbookViewId="0">
      <selection activeCell="K27" sqref="K27"/>
    </sheetView>
  </sheetViews>
  <sheetFormatPr defaultRowHeight="14.4" x14ac:dyDescent="0.3"/>
  <cols>
    <col min="2" max="2" width="8.88671875" customWidth="1"/>
    <col min="3" max="3" width="4.88671875" customWidth="1"/>
    <col min="4" max="4" width="23.44140625" bestFit="1" customWidth="1"/>
    <col min="5" max="5" width="4.21875" customWidth="1"/>
    <col min="6" max="6" width="23.44140625" bestFit="1" customWidth="1"/>
    <col min="10" max="10" width="3.44140625" customWidth="1"/>
    <col min="11" max="11" width="23.44140625" bestFit="1" customWidth="1"/>
    <col min="12" max="12" width="12.5546875" bestFit="1" customWidth="1"/>
    <col min="15" max="15" width="13.77734375" bestFit="1" customWidth="1"/>
  </cols>
  <sheetData>
    <row r="2" spans="2:15" ht="15" thickBot="1" x14ac:dyDescent="0.35"/>
    <row r="3" spans="2:15" ht="15" thickBot="1" x14ac:dyDescent="0.35">
      <c r="B3" s="13" t="s">
        <v>18</v>
      </c>
      <c r="C3" s="14" t="s">
        <v>15</v>
      </c>
      <c r="D3" s="14"/>
      <c r="E3" s="14" t="s">
        <v>16</v>
      </c>
      <c r="F3" s="14"/>
      <c r="G3" s="23" t="s">
        <v>19</v>
      </c>
      <c r="H3" s="15"/>
      <c r="J3" s="17" t="s">
        <v>20</v>
      </c>
      <c r="K3" s="18"/>
      <c r="L3" s="19" t="s">
        <v>21</v>
      </c>
      <c r="M3" s="19" t="s">
        <v>22</v>
      </c>
      <c r="N3" s="19" t="s">
        <v>23</v>
      </c>
      <c r="O3" s="20" t="s">
        <v>24</v>
      </c>
    </row>
    <row r="4" spans="2:15" x14ac:dyDescent="0.3">
      <c r="B4" s="2">
        <v>0</v>
      </c>
      <c r="C4" s="9">
        <v>0</v>
      </c>
      <c r="D4" s="9" t="str">
        <f>_xlfn.XLOOKUP(C4,Locations!$A$2:$A$10,Locations!$B$2:$B$10)</f>
        <v>Candy Button Bay</v>
      </c>
      <c r="E4" s="9">
        <v>4</v>
      </c>
      <c r="F4" s="9" t="str">
        <f>_xlfn.XLOOKUP(E4,Locations!$A$2:$A$10,Locations!$B$2:$B$10)</f>
        <v>Pineapple Pop Paradise</v>
      </c>
      <c r="G4" s="10">
        <v>43</v>
      </c>
      <c r="H4" s="16"/>
      <c r="J4" s="2">
        <v>0</v>
      </c>
      <c r="K4" s="9" t="s">
        <v>0</v>
      </c>
      <c r="L4" s="9">
        <f>SUMIF($E$4:$E$19,J4,$B$4:$B$19)</f>
        <v>0</v>
      </c>
      <c r="M4" s="9">
        <f>SUMIF($C$4:$C$19,J4,$B$4:$B$19)</f>
        <v>342</v>
      </c>
      <c r="N4" s="9">
        <f>L4-M4</f>
        <v>-342</v>
      </c>
      <c r="O4" s="3">
        <v>-342</v>
      </c>
    </row>
    <row r="5" spans="2:15" x14ac:dyDescent="0.3">
      <c r="B5" s="4">
        <v>78</v>
      </c>
      <c r="C5" s="1">
        <v>0</v>
      </c>
      <c r="D5" s="1" t="str">
        <f>_xlfn.XLOOKUP(C5,Locations!$A$2:$A$10,Locations!$B$2:$B$10)</f>
        <v>Candy Button Bay</v>
      </c>
      <c r="E5" s="1">
        <v>6</v>
      </c>
      <c r="F5" s="1" t="str">
        <f>_xlfn.XLOOKUP(E5,Locations!$A$2:$A$10,Locations!$B$2:$B$10)</f>
        <v>Waffle Cone Wonderland</v>
      </c>
      <c r="G5" s="11">
        <v>36</v>
      </c>
      <c r="H5" s="16"/>
      <c r="J5" s="4">
        <v>1</v>
      </c>
      <c r="K5" s="1" t="s">
        <v>2</v>
      </c>
      <c r="L5" s="1">
        <f t="shared" ref="L5:L12" si="0">SUMIF($E$4:$E$19,J5,$B$4:$B$19)</f>
        <v>0</v>
      </c>
      <c r="M5" s="1">
        <f t="shared" ref="M5:M12" si="1">SUMIF($C$4:$C$19,J5,$B$4:$B$19)</f>
        <v>214</v>
      </c>
      <c r="N5" s="1">
        <f t="shared" ref="N5:N12" si="2">L5-M5</f>
        <v>-214</v>
      </c>
      <c r="O5" s="5">
        <v>-214</v>
      </c>
    </row>
    <row r="6" spans="2:15" x14ac:dyDescent="0.3">
      <c r="B6" s="4">
        <v>264</v>
      </c>
      <c r="C6" s="1">
        <v>0</v>
      </c>
      <c r="D6" s="1" t="str">
        <f>_xlfn.XLOOKUP(C6,Locations!$A$2:$A$10,Locations!$B$2:$B$10)</f>
        <v>Candy Button Bay</v>
      </c>
      <c r="E6" s="1">
        <v>8</v>
      </c>
      <c r="F6" s="1" t="str">
        <f>_xlfn.XLOOKUP(E6,Locations!$A$2:$A$10,Locations!$B$2:$B$10)</f>
        <v>White Chocolate Wasteland</v>
      </c>
      <c r="G6" s="11">
        <v>30</v>
      </c>
      <c r="H6" s="16"/>
      <c r="J6" s="4">
        <v>2</v>
      </c>
      <c r="K6" s="1" t="s">
        <v>3</v>
      </c>
      <c r="L6" s="1">
        <f t="shared" si="0"/>
        <v>0</v>
      </c>
      <c r="M6" s="1">
        <f t="shared" si="1"/>
        <v>340</v>
      </c>
      <c r="N6" s="1">
        <f t="shared" si="2"/>
        <v>-340</v>
      </c>
      <c r="O6" s="5">
        <v>-340</v>
      </c>
    </row>
    <row r="7" spans="2:15" x14ac:dyDescent="0.3">
      <c r="B7" s="4">
        <v>214</v>
      </c>
      <c r="C7" s="1">
        <v>1</v>
      </c>
      <c r="D7" s="1" t="str">
        <f>_xlfn.XLOOKUP(C7,Locations!$A$2:$A$10,Locations!$B$2:$B$10)</f>
        <v>Fizzwhiz Fjord</v>
      </c>
      <c r="E7" s="1">
        <v>5</v>
      </c>
      <c r="F7" s="1" t="str">
        <f>_xlfn.XLOOKUP(E7,Locations!$A$2:$A$10,Locations!$B$2:$B$10)</f>
        <v>Pudding Peaks</v>
      </c>
      <c r="G7" s="11">
        <v>29</v>
      </c>
      <c r="H7" s="16"/>
      <c r="J7" s="4">
        <v>3</v>
      </c>
      <c r="K7" s="1" t="s">
        <v>4</v>
      </c>
      <c r="L7" s="1">
        <f t="shared" si="0"/>
        <v>29</v>
      </c>
      <c r="M7" s="1">
        <f t="shared" si="1"/>
        <v>0</v>
      </c>
      <c r="N7" s="1">
        <f t="shared" si="2"/>
        <v>29</v>
      </c>
      <c r="O7" s="5">
        <v>133</v>
      </c>
    </row>
    <row r="8" spans="2:15" x14ac:dyDescent="0.3">
      <c r="B8" s="4">
        <v>133</v>
      </c>
      <c r="C8" s="1">
        <v>2</v>
      </c>
      <c r="D8" s="1" t="str">
        <f>_xlfn.XLOOKUP(C8,Locations!$A$2:$A$10,Locations!$B$2:$B$10)</f>
        <v>Fruity Gusher Geyser</v>
      </c>
      <c r="E8" s="1">
        <v>4</v>
      </c>
      <c r="F8" s="1" t="str">
        <f>_xlfn.XLOOKUP(E8,Locations!$A$2:$A$10,Locations!$B$2:$B$10)</f>
        <v>Pineapple Pop Paradise</v>
      </c>
      <c r="G8" s="11">
        <v>38</v>
      </c>
      <c r="H8" s="16"/>
      <c r="J8" s="4">
        <v>4</v>
      </c>
      <c r="K8" s="1" t="s">
        <v>6</v>
      </c>
      <c r="L8" s="1">
        <f t="shared" si="0"/>
        <v>133</v>
      </c>
      <c r="M8" s="1">
        <f t="shared" si="1"/>
        <v>0</v>
      </c>
      <c r="N8" s="1">
        <f t="shared" si="2"/>
        <v>133</v>
      </c>
      <c r="O8" s="5">
        <v>133</v>
      </c>
    </row>
    <row r="9" spans="2:15" x14ac:dyDescent="0.3">
      <c r="B9" s="4">
        <v>122</v>
      </c>
      <c r="C9" s="1">
        <v>2</v>
      </c>
      <c r="D9" s="1" t="str">
        <f>_xlfn.XLOOKUP(C9,Locations!$A$2:$A$10,Locations!$B$2:$B$10)</f>
        <v>Fruity Gusher Geyser</v>
      </c>
      <c r="E9" s="1">
        <v>6</v>
      </c>
      <c r="F9" s="1" t="str">
        <f>_xlfn.XLOOKUP(E9,Locations!$A$2:$A$10,Locations!$B$2:$B$10)</f>
        <v>Waffle Cone Wonderland</v>
      </c>
      <c r="G9" s="11">
        <v>31</v>
      </c>
      <c r="H9" s="16"/>
      <c r="J9" s="4">
        <v>5</v>
      </c>
      <c r="K9" s="1" t="s">
        <v>7</v>
      </c>
      <c r="L9" s="1">
        <f t="shared" si="0"/>
        <v>214</v>
      </c>
      <c r="M9" s="1">
        <f t="shared" si="1"/>
        <v>48</v>
      </c>
      <c r="N9" s="1">
        <f t="shared" si="2"/>
        <v>166</v>
      </c>
      <c r="O9" s="5">
        <v>166</v>
      </c>
    </row>
    <row r="10" spans="2:15" x14ac:dyDescent="0.3">
      <c r="B10" s="4">
        <v>85</v>
      </c>
      <c r="C10" s="1">
        <v>2</v>
      </c>
      <c r="D10" s="1" t="str">
        <f>_xlfn.XLOOKUP(C10,Locations!$A$2:$A$10,Locations!$B$2:$B$10)</f>
        <v>Fruity Gusher Geyser</v>
      </c>
      <c r="E10" s="1">
        <v>7</v>
      </c>
      <c r="F10" s="1" t="str">
        <f>_xlfn.XLOOKUP(E10,Locations!$A$2:$A$10,Locations!$B$2:$B$10)</f>
        <v>Whipped Wonderland</v>
      </c>
      <c r="G10" s="11">
        <v>30</v>
      </c>
      <c r="H10" s="16"/>
      <c r="J10" s="4">
        <v>6</v>
      </c>
      <c r="K10" s="1" t="s">
        <v>8</v>
      </c>
      <c r="L10" s="1">
        <f t="shared" si="0"/>
        <v>200</v>
      </c>
      <c r="M10" s="1">
        <f t="shared" si="1"/>
        <v>0</v>
      </c>
      <c r="N10" s="1">
        <f t="shared" si="2"/>
        <v>200</v>
      </c>
      <c r="O10" s="5">
        <v>200</v>
      </c>
    </row>
    <row r="11" spans="2:15" x14ac:dyDescent="0.3">
      <c r="B11" s="4">
        <v>0</v>
      </c>
      <c r="C11" s="1">
        <v>4</v>
      </c>
      <c r="D11" s="1" t="str">
        <f>_xlfn.XLOOKUP(C11,Locations!$A$2:$A$10,Locations!$B$2:$B$10)</f>
        <v>Pineapple Pop Paradise</v>
      </c>
      <c r="E11" s="1">
        <v>5</v>
      </c>
      <c r="F11" s="1" t="str">
        <f>_xlfn.XLOOKUP(E11,Locations!$A$2:$A$10,Locations!$B$2:$B$10)</f>
        <v>Pudding Peaks</v>
      </c>
      <c r="G11" s="11">
        <v>30</v>
      </c>
      <c r="H11" s="16"/>
      <c r="J11" s="4">
        <v>7</v>
      </c>
      <c r="K11" s="1" t="s">
        <v>9</v>
      </c>
      <c r="L11" s="1">
        <f t="shared" si="0"/>
        <v>133</v>
      </c>
      <c r="M11" s="1">
        <f t="shared" si="1"/>
        <v>0</v>
      </c>
      <c r="N11" s="1">
        <f t="shared" si="2"/>
        <v>133</v>
      </c>
      <c r="O11" s="5">
        <v>133</v>
      </c>
    </row>
    <row r="12" spans="2:15" ht="15" thickBot="1" x14ac:dyDescent="0.35">
      <c r="B12" s="4">
        <v>0</v>
      </c>
      <c r="C12" s="1">
        <v>4</v>
      </c>
      <c r="D12" s="1" t="str">
        <f>_xlfn.XLOOKUP(C12,Locations!$A$2:$A$10,Locations!$B$2:$B$10)</f>
        <v>Pineapple Pop Paradise</v>
      </c>
      <c r="E12" s="1">
        <v>8</v>
      </c>
      <c r="F12" s="1" t="str">
        <f>_xlfn.XLOOKUP(E12,Locations!$A$2:$A$10,Locations!$B$2:$B$10)</f>
        <v>White Chocolate Wasteland</v>
      </c>
      <c r="G12" s="11">
        <v>33</v>
      </c>
      <c r="H12" s="16"/>
      <c r="J12" s="6">
        <v>8</v>
      </c>
      <c r="K12" s="7" t="s">
        <v>10</v>
      </c>
      <c r="L12" s="7">
        <f t="shared" si="0"/>
        <v>264</v>
      </c>
      <c r="M12" s="7">
        <f t="shared" si="1"/>
        <v>29</v>
      </c>
      <c r="N12" s="7">
        <f t="shared" si="2"/>
        <v>235</v>
      </c>
      <c r="O12" s="8">
        <v>235</v>
      </c>
    </row>
    <row r="13" spans="2:15" x14ac:dyDescent="0.3">
      <c r="B13" s="4">
        <v>0</v>
      </c>
      <c r="C13" s="1">
        <v>5</v>
      </c>
      <c r="D13" s="1" t="str">
        <f>_xlfn.XLOOKUP(C13,Locations!$A$2:$A$10,Locations!$B$2:$B$10)</f>
        <v>Pudding Peaks</v>
      </c>
      <c r="E13" s="1">
        <v>6</v>
      </c>
      <c r="F13" s="1" t="str">
        <f>_xlfn.XLOOKUP(E13,Locations!$A$2:$A$10,Locations!$B$2:$B$10)</f>
        <v>Waffle Cone Wonderland</v>
      </c>
      <c r="G13" s="11">
        <v>41</v>
      </c>
      <c r="H13" s="16"/>
    </row>
    <row r="14" spans="2:15" x14ac:dyDescent="0.3">
      <c r="B14" s="4">
        <v>48</v>
      </c>
      <c r="C14" s="1">
        <v>5</v>
      </c>
      <c r="D14" s="1" t="str">
        <f>_xlfn.XLOOKUP(C14,Locations!$A$2:$A$10,Locations!$B$2:$B$10)</f>
        <v>Pudding Peaks</v>
      </c>
      <c r="E14" s="1">
        <v>7</v>
      </c>
      <c r="F14" s="1" t="str">
        <f>_xlfn.XLOOKUP(E14,Locations!$A$2:$A$10,Locations!$B$2:$B$10)</f>
        <v>Whipped Wonderland</v>
      </c>
      <c r="G14" s="11">
        <v>33</v>
      </c>
      <c r="H14" s="16"/>
    </row>
    <row r="15" spans="2:15" ht="15" thickBot="1" x14ac:dyDescent="0.35">
      <c r="B15" s="4">
        <v>0</v>
      </c>
      <c r="C15" s="1">
        <v>5</v>
      </c>
      <c r="D15" s="1" t="str">
        <f>_xlfn.XLOOKUP(C15,Locations!$A$2:$A$10,Locations!$B$2:$B$10)</f>
        <v>Pudding Peaks</v>
      </c>
      <c r="E15" s="1">
        <v>8</v>
      </c>
      <c r="F15" s="1" t="str">
        <f>_xlfn.XLOOKUP(E15,Locations!$A$2:$A$10,Locations!$B$2:$B$10)</f>
        <v>White Chocolate Wasteland</v>
      </c>
      <c r="G15" s="11">
        <v>29</v>
      </c>
      <c r="H15" s="16"/>
    </row>
    <row r="16" spans="2:15" ht="15" thickBot="1" x14ac:dyDescent="0.35">
      <c r="B16" s="4">
        <v>0</v>
      </c>
      <c r="C16" s="1">
        <v>7</v>
      </c>
      <c r="D16" s="1" t="str">
        <f>_xlfn.XLOOKUP(C16,Locations!$A$2:$A$10,Locations!$B$2:$B$10)</f>
        <v>Whipped Wonderland</v>
      </c>
      <c r="E16" s="1">
        <v>4</v>
      </c>
      <c r="F16" s="1" t="str">
        <f>_xlfn.XLOOKUP(E16,Locations!$A$2:$A$10,Locations!$B$2:$B$10)</f>
        <v>Pineapple Pop Paradise</v>
      </c>
      <c r="G16" s="11">
        <v>40</v>
      </c>
      <c r="H16" s="16"/>
      <c r="K16" s="21" t="s">
        <v>25</v>
      </c>
      <c r="L16" s="22">
        <f>SUMPRODUCT(B4:B19,G4:G19)</f>
        <v>31267</v>
      </c>
    </row>
    <row r="17" spans="2:8" x14ac:dyDescent="0.3">
      <c r="B17" s="4">
        <v>29</v>
      </c>
      <c r="C17" s="1">
        <v>8</v>
      </c>
      <c r="D17" s="1" t="str">
        <f>_xlfn.XLOOKUP(C17,Locations!$A$2:$A$10,Locations!$B$2:$B$10)</f>
        <v>White Chocolate Wasteland</v>
      </c>
      <c r="E17" s="1">
        <v>3</v>
      </c>
      <c r="F17" s="1" t="str">
        <f>_xlfn.XLOOKUP(E17,Locations!$A$2:$A$10,Locations!$B$2:$B$10)</f>
        <v>Lemon Drop Lagoon</v>
      </c>
      <c r="G17" s="11">
        <v>47</v>
      </c>
      <c r="H17" s="16"/>
    </row>
    <row r="18" spans="2:8" x14ac:dyDescent="0.3">
      <c r="B18" s="4">
        <v>0</v>
      </c>
      <c r="C18" s="1">
        <v>8</v>
      </c>
      <c r="D18" s="1" t="str">
        <f>_xlfn.XLOOKUP(C18,Locations!$A$2:$A$10,Locations!$B$2:$B$10)</f>
        <v>White Chocolate Wasteland</v>
      </c>
      <c r="E18" s="1">
        <v>5</v>
      </c>
      <c r="F18" s="1" t="str">
        <f>_xlfn.XLOOKUP(E18,Locations!$A$2:$A$10,Locations!$B$2:$B$10)</f>
        <v>Pudding Peaks</v>
      </c>
      <c r="G18" s="11">
        <v>49</v>
      </c>
      <c r="H18" s="16"/>
    </row>
    <row r="19" spans="2:8" ht="15" thickBot="1" x14ac:dyDescent="0.35">
      <c r="B19" s="6">
        <v>0</v>
      </c>
      <c r="C19" s="7">
        <v>8</v>
      </c>
      <c r="D19" s="7" t="str">
        <f>_xlfn.XLOOKUP(C19,Locations!$A$2:$A$10,Locations!$B$2:$B$10)</f>
        <v>White Chocolate Wasteland</v>
      </c>
      <c r="E19" s="7">
        <v>6</v>
      </c>
      <c r="F19" s="7" t="str">
        <f>_xlfn.XLOOKUP(E19,Locations!$A$2:$A$10,Locations!$B$2:$B$10)</f>
        <v>Waffle Cone Wonderland</v>
      </c>
      <c r="G19" s="12">
        <v>31</v>
      </c>
      <c r="H19" s="16"/>
    </row>
  </sheetData>
  <mergeCells count="3">
    <mergeCell ref="C3:D3"/>
    <mergeCell ref="E3:F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110B-906D-4F88-BC2A-545A37580C8F}">
  <dimension ref="B2:O19"/>
  <sheetViews>
    <sheetView tabSelected="1" topLeftCell="I2" zoomScale="103" workbookViewId="0">
      <selection activeCell="L16" sqref="L16"/>
    </sheetView>
  </sheetViews>
  <sheetFormatPr defaultRowHeight="14.4" x14ac:dyDescent="0.3"/>
  <cols>
    <col min="2" max="2" width="8.88671875" customWidth="1"/>
    <col min="3" max="3" width="4.88671875" customWidth="1"/>
    <col min="4" max="4" width="23.44140625" bestFit="1" customWidth="1"/>
    <col min="5" max="5" width="4.21875" customWidth="1"/>
    <col min="6" max="6" width="23.44140625" bestFit="1" customWidth="1"/>
    <col min="10" max="10" width="3.44140625" customWidth="1"/>
    <col min="11" max="11" width="23.44140625" bestFit="1" customWidth="1"/>
    <col min="12" max="12" width="12.5546875" bestFit="1" customWidth="1"/>
    <col min="15" max="15" width="13.77734375" bestFit="1" customWidth="1"/>
  </cols>
  <sheetData>
    <row r="2" spans="2:15" ht="15" thickBot="1" x14ac:dyDescent="0.35"/>
    <row r="3" spans="2:15" ht="15" thickBot="1" x14ac:dyDescent="0.35">
      <c r="B3" s="13" t="s">
        <v>18</v>
      </c>
      <c r="C3" s="14" t="s">
        <v>15</v>
      </c>
      <c r="D3" s="14"/>
      <c r="E3" s="14" t="s">
        <v>16</v>
      </c>
      <c r="F3" s="14"/>
      <c r="G3" s="23" t="s">
        <v>19</v>
      </c>
      <c r="H3" s="15"/>
      <c r="J3" s="17" t="s">
        <v>20</v>
      </c>
      <c r="K3" s="18"/>
      <c r="L3" s="19" t="s">
        <v>21</v>
      </c>
      <c r="M3" s="19" t="s">
        <v>22</v>
      </c>
      <c r="N3" s="19" t="s">
        <v>23</v>
      </c>
      <c r="O3" s="20" t="s">
        <v>24</v>
      </c>
    </row>
    <row r="4" spans="2:15" x14ac:dyDescent="0.3">
      <c r="B4" s="2">
        <v>0</v>
      </c>
      <c r="C4" s="9">
        <v>0</v>
      </c>
      <c r="D4" s="9" t="str">
        <f>_xlfn.XLOOKUP(C4,Locations!$A$2:$A$10,Locations!$B$2:$B$10)</f>
        <v>Candy Button Bay</v>
      </c>
      <c r="E4" s="9">
        <v>4</v>
      </c>
      <c r="F4" s="9" t="str">
        <f>_xlfn.XLOOKUP(E4,Locations!$A$2:$A$10,Locations!$B$2:$B$10)</f>
        <v>Pineapple Pop Paradise</v>
      </c>
      <c r="G4" s="10">
        <v>43</v>
      </c>
      <c r="H4" s="16"/>
      <c r="J4" s="2">
        <v>0</v>
      </c>
      <c r="K4" s="9" t="s">
        <v>0</v>
      </c>
      <c r="L4" s="9">
        <f>SUMIF($E$4:$E$19,J4,$B$4:$B$19)</f>
        <v>0</v>
      </c>
      <c r="M4" s="9">
        <f>SUMIF($C$4:$C$19,J4,$B$4:$B$19)</f>
        <v>342</v>
      </c>
      <c r="N4" s="9">
        <f>L4-M4</f>
        <v>-342</v>
      </c>
      <c r="O4" s="3">
        <v>-342</v>
      </c>
    </row>
    <row r="5" spans="2:15" x14ac:dyDescent="0.3">
      <c r="B5" s="4">
        <v>0</v>
      </c>
      <c r="C5" s="1">
        <v>0</v>
      </c>
      <c r="D5" s="1" t="str">
        <f>_xlfn.XLOOKUP(C5,Locations!$A$2:$A$10,Locations!$B$2:$B$10)</f>
        <v>Candy Button Bay</v>
      </c>
      <c r="E5" s="1">
        <v>6</v>
      </c>
      <c r="F5" s="1" t="str">
        <f>_xlfn.XLOOKUP(E5,Locations!$A$2:$A$10,Locations!$B$2:$B$10)</f>
        <v>Waffle Cone Wonderland</v>
      </c>
      <c r="G5" s="11">
        <v>36</v>
      </c>
      <c r="H5" s="16"/>
      <c r="J5" s="4">
        <v>1</v>
      </c>
      <c r="K5" s="1" t="s">
        <v>2</v>
      </c>
      <c r="L5" s="1">
        <f t="shared" ref="L5:L12" si="0">SUMIF($E$4:$E$19,J5,$B$4:$B$19)</f>
        <v>0</v>
      </c>
      <c r="M5" s="1">
        <f t="shared" ref="M5:M12" si="1">SUMIF($C$4:$C$19,J5,$B$4:$B$19)</f>
        <v>203</v>
      </c>
      <c r="N5" s="1">
        <f t="shared" ref="N5:N12" si="2">L5-M5</f>
        <v>-203</v>
      </c>
      <c r="O5" s="5">
        <v>-214</v>
      </c>
    </row>
    <row r="6" spans="2:15" x14ac:dyDescent="0.3">
      <c r="B6" s="4">
        <v>342</v>
      </c>
      <c r="C6" s="1">
        <v>0</v>
      </c>
      <c r="D6" s="1" t="str">
        <f>_xlfn.XLOOKUP(C6,Locations!$A$2:$A$10,Locations!$B$2:$B$10)</f>
        <v>Candy Button Bay</v>
      </c>
      <c r="E6" s="1">
        <v>8</v>
      </c>
      <c r="F6" s="1" t="str">
        <f>_xlfn.XLOOKUP(E6,Locations!$A$2:$A$10,Locations!$B$2:$B$10)</f>
        <v>White Chocolate Wasteland</v>
      </c>
      <c r="G6" s="11">
        <v>30</v>
      </c>
      <c r="H6" s="16"/>
      <c r="J6" s="4">
        <v>2</v>
      </c>
      <c r="K6" s="1" t="s">
        <v>3</v>
      </c>
      <c r="L6" s="1">
        <f t="shared" si="0"/>
        <v>0</v>
      </c>
      <c r="M6" s="1">
        <f t="shared" si="1"/>
        <v>455</v>
      </c>
      <c r="N6" s="1">
        <f t="shared" si="2"/>
        <v>-455</v>
      </c>
      <c r="O6" s="5">
        <v>-455</v>
      </c>
    </row>
    <row r="7" spans="2:15" x14ac:dyDescent="0.3">
      <c r="B7" s="4">
        <v>203</v>
      </c>
      <c r="C7" s="1">
        <v>1</v>
      </c>
      <c r="D7" s="1" t="str">
        <f>_xlfn.XLOOKUP(C7,Locations!$A$2:$A$10,Locations!$B$2:$B$10)</f>
        <v>Fizzwhiz Fjord</v>
      </c>
      <c r="E7" s="1">
        <v>5</v>
      </c>
      <c r="F7" s="1" t="str">
        <f>_xlfn.XLOOKUP(E7,Locations!$A$2:$A$10,Locations!$B$2:$B$10)</f>
        <v>Pudding Peaks</v>
      </c>
      <c r="G7" s="11">
        <v>29</v>
      </c>
      <c r="H7" s="16"/>
      <c r="J7" s="4">
        <v>3</v>
      </c>
      <c r="K7" s="1" t="s">
        <v>4</v>
      </c>
      <c r="L7" s="1">
        <f t="shared" si="0"/>
        <v>133</v>
      </c>
      <c r="M7" s="1">
        <f t="shared" si="1"/>
        <v>0</v>
      </c>
      <c r="N7" s="1">
        <f t="shared" si="2"/>
        <v>133</v>
      </c>
      <c r="O7" s="5">
        <v>133</v>
      </c>
    </row>
    <row r="8" spans="2:15" x14ac:dyDescent="0.3">
      <c r="B8" s="4">
        <v>133</v>
      </c>
      <c r="C8" s="1">
        <v>2</v>
      </c>
      <c r="D8" s="1" t="str">
        <f>_xlfn.XLOOKUP(C8,Locations!$A$2:$A$10,Locations!$B$2:$B$10)</f>
        <v>Fruity Gusher Geyser</v>
      </c>
      <c r="E8" s="1">
        <v>4</v>
      </c>
      <c r="F8" s="1" t="str">
        <f>_xlfn.XLOOKUP(E8,Locations!$A$2:$A$10,Locations!$B$2:$B$10)</f>
        <v>Pineapple Pop Paradise</v>
      </c>
      <c r="G8" s="11">
        <v>38</v>
      </c>
      <c r="H8" s="16"/>
      <c r="J8" s="4">
        <v>4</v>
      </c>
      <c r="K8" s="1" t="s">
        <v>6</v>
      </c>
      <c r="L8" s="1">
        <f t="shared" si="0"/>
        <v>133</v>
      </c>
      <c r="M8" s="1">
        <f t="shared" si="1"/>
        <v>0</v>
      </c>
      <c r="N8" s="1">
        <f t="shared" si="2"/>
        <v>133</v>
      </c>
      <c r="O8" s="5">
        <v>133</v>
      </c>
    </row>
    <row r="9" spans="2:15" x14ac:dyDescent="0.3">
      <c r="B9" s="4">
        <v>200</v>
      </c>
      <c r="C9" s="1">
        <v>2</v>
      </c>
      <c r="D9" s="1" t="str">
        <f>_xlfn.XLOOKUP(C9,Locations!$A$2:$A$10,Locations!$B$2:$B$10)</f>
        <v>Fruity Gusher Geyser</v>
      </c>
      <c r="E9" s="1">
        <v>6</v>
      </c>
      <c r="F9" s="1" t="str">
        <f>_xlfn.XLOOKUP(E9,Locations!$A$2:$A$10,Locations!$B$2:$B$10)</f>
        <v>Waffle Cone Wonderland</v>
      </c>
      <c r="G9" s="11">
        <v>31</v>
      </c>
      <c r="H9" s="16"/>
      <c r="J9" s="4">
        <v>5</v>
      </c>
      <c r="K9" s="1" t="s">
        <v>7</v>
      </c>
      <c r="L9" s="1">
        <f t="shared" si="0"/>
        <v>203</v>
      </c>
      <c r="M9" s="1">
        <f t="shared" si="1"/>
        <v>37</v>
      </c>
      <c r="N9" s="1">
        <f t="shared" si="2"/>
        <v>166</v>
      </c>
      <c r="O9" s="5">
        <v>166</v>
      </c>
    </row>
    <row r="10" spans="2:15" x14ac:dyDescent="0.3">
      <c r="B10" s="4">
        <v>122</v>
      </c>
      <c r="C10" s="1">
        <v>2</v>
      </c>
      <c r="D10" s="1" t="str">
        <f>_xlfn.XLOOKUP(C10,Locations!$A$2:$A$10,Locations!$B$2:$B$10)</f>
        <v>Fruity Gusher Geyser</v>
      </c>
      <c r="E10" s="1">
        <v>7</v>
      </c>
      <c r="F10" s="1" t="str">
        <f>_xlfn.XLOOKUP(E10,Locations!$A$2:$A$10,Locations!$B$2:$B$10)</f>
        <v>Whipped Wonderland</v>
      </c>
      <c r="G10" s="11">
        <v>30</v>
      </c>
      <c r="H10" s="16"/>
      <c r="J10" s="4">
        <v>6</v>
      </c>
      <c r="K10" s="1" t="s">
        <v>8</v>
      </c>
      <c r="L10" s="1">
        <f t="shared" si="0"/>
        <v>200</v>
      </c>
      <c r="M10" s="1">
        <f t="shared" si="1"/>
        <v>0</v>
      </c>
      <c r="N10" s="1">
        <f t="shared" si="2"/>
        <v>200</v>
      </c>
      <c r="O10" s="5">
        <v>200</v>
      </c>
    </row>
    <row r="11" spans="2:15" x14ac:dyDescent="0.3">
      <c r="B11" s="4">
        <v>0</v>
      </c>
      <c r="C11" s="1">
        <v>4</v>
      </c>
      <c r="D11" s="1" t="str">
        <f>_xlfn.XLOOKUP(C11,Locations!$A$2:$A$10,Locations!$B$2:$B$10)</f>
        <v>Pineapple Pop Paradise</v>
      </c>
      <c r="E11" s="1">
        <v>5</v>
      </c>
      <c r="F11" s="1" t="str">
        <f>_xlfn.XLOOKUP(E11,Locations!$A$2:$A$10,Locations!$B$2:$B$10)</f>
        <v>Pudding Peaks</v>
      </c>
      <c r="G11" s="11">
        <v>30</v>
      </c>
      <c r="H11" s="16"/>
      <c r="J11" s="4">
        <v>7</v>
      </c>
      <c r="K11" s="1" t="s">
        <v>9</v>
      </c>
      <c r="L11" s="1">
        <f t="shared" si="0"/>
        <v>133</v>
      </c>
      <c r="M11" s="1">
        <f t="shared" si="1"/>
        <v>0</v>
      </c>
      <c r="N11" s="1">
        <f t="shared" si="2"/>
        <v>133</v>
      </c>
      <c r="O11" s="5">
        <v>133</v>
      </c>
    </row>
    <row r="12" spans="2:15" ht="15" thickBot="1" x14ac:dyDescent="0.35">
      <c r="B12" s="4">
        <v>0</v>
      </c>
      <c r="C12" s="1">
        <v>4</v>
      </c>
      <c r="D12" s="1" t="str">
        <f>_xlfn.XLOOKUP(C12,Locations!$A$2:$A$10,Locations!$B$2:$B$10)</f>
        <v>Pineapple Pop Paradise</v>
      </c>
      <c r="E12" s="1">
        <v>8</v>
      </c>
      <c r="F12" s="1" t="str">
        <f>_xlfn.XLOOKUP(E12,Locations!$A$2:$A$10,Locations!$B$2:$B$10)</f>
        <v>White Chocolate Wasteland</v>
      </c>
      <c r="G12" s="11">
        <v>33</v>
      </c>
      <c r="H12" s="16"/>
      <c r="J12" s="6">
        <v>8</v>
      </c>
      <c r="K12" s="7" t="s">
        <v>10</v>
      </c>
      <c r="L12" s="7">
        <f t="shared" si="0"/>
        <v>368</v>
      </c>
      <c r="M12" s="7">
        <f t="shared" si="1"/>
        <v>133</v>
      </c>
      <c r="N12" s="7">
        <f t="shared" si="2"/>
        <v>235</v>
      </c>
      <c r="O12" s="8">
        <v>235</v>
      </c>
    </row>
    <row r="13" spans="2:15" x14ac:dyDescent="0.3">
      <c r="B13" s="4">
        <v>0</v>
      </c>
      <c r="C13" s="1">
        <v>5</v>
      </c>
      <c r="D13" s="1" t="str">
        <f>_xlfn.XLOOKUP(C13,Locations!$A$2:$A$10,Locations!$B$2:$B$10)</f>
        <v>Pudding Peaks</v>
      </c>
      <c r="E13" s="1">
        <v>6</v>
      </c>
      <c r="F13" s="1" t="str">
        <f>_xlfn.XLOOKUP(E13,Locations!$A$2:$A$10,Locations!$B$2:$B$10)</f>
        <v>Waffle Cone Wonderland</v>
      </c>
      <c r="G13" s="11">
        <v>41</v>
      </c>
      <c r="H13" s="16"/>
    </row>
    <row r="14" spans="2:15" x14ac:dyDescent="0.3">
      <c r="B14" s="4">
        <v>11</v>
      </c>
      <c r="C14" s="1">
        <v>5</v>
      </c>
      <c r="D14" s="1" t="str">
        <f>_xlfn.XLOOKUP(C14,Locations!$A$2:$A$10,Locations!$B$2:$B$10)</f>
        <v>Pudding Peaks</v>
      </c>
      <c r="E14" s="1">
        <v>7</v>
      </c>
      <c r="F14" s="1" t="str">
        <f>_xlfn.XLOOKUP(E14,Locations!$A$2:$A$10,Locations!$B$2:$B$10)</f>
        <v>Whipped Wonderland</v>
      </c>
      <c r="G14" s="11">
        <v>33</v>
      </c>
      <c r="H14" s="16"/>
    </row>
    <row r="15" spans="2:15" ht="15" thickBot="1" x14ac:dyDescent="0.35">
      <c r="B15" s="4">
        <v>26</v>
      </c>
      <c r="C15" s="1">
        <v>5</v>
      </c>
      <c r="D15" s="1" t="str">
        <f>_xlfn.XLOOKUP(C15,Locations!$A$2:$A$10,Locations!$B$2:$B$10)</f>
        <v>Pudding Peaks</v>
      </c>
      <c r="E15" s="1">
        <v>8</v>
      </c>
      <c r="F15" s="1" t="str">
        <f>_xlfn.XLOOKUP(E15,Locations!$A$2:$A$10,Locations!$B$2:$B$10)</f>
        <v>White Chocolate Wasteland</v>
      </c>
      <c r="G15" s="11">
        <v>29</v>
      </c>
      <c r="H15" s="16"/>
    </row>
    <row r="16" spans="2:15" ht="15" thickBot="1" x14ac:dyDescent="0.35">
      <c r="B16" s="4">
        <v>0</v>
      </c>
      <c r="C16" s="1">
        <v>7</v>
      </c>
      <c r="D16" s="1" t="str">
        <f>_xlfn.XLOOKUP(C16,Locations!$A$2:$A$10,Locations!$B$2:$B$10)</f>
        <v>Whipped Wonderland</v>
      </c>
      <c r="E16" s="1">
        <v>4</v>
      </c>
      <c r="F16" s="1" t="str">
        <f>_xlfn.XLOOKUP(E16,Locations!$A$2:$A$10,Locations!$B$2:$B$10)</f>
        <v>Pineapple Pop Paradise</v>
      </c>
      <c r="G16" s="11">
        <v>40</v>
      </c>
      <c r="H16" s="16"/>
      <c r="K16" s="21" t="s">
        <v>25</v>
      </c>
      <c r="L16" s="22">
        <f>SUMPRODUCT(B4:B19,G4:G19)</f>
        <v>38429</v>
      </c>
    </row>
    <row r="17" spans="2:8" x14ac:dyDescent="0.3">
      <c r="B17" s="4">
        <v>133</v>
      </c>
      <c r="C17" s="1">
        <v>8</v>
      </c>
      <c r="D17" s="1" t="str">
        <f>_xlfn.XLOOKUP(C17,Locations!$A$2:$A$10,Locations!$B$2:$B$10)</f>
        <v>White Chocolate Wasteland</v>
      </c>
      <c r="E17" s="1">
        <v>3</v>
      </c>
      <c r="F17" s="1" t="str">
        <f>_xlfn.XLOOKUP(E17,Locations!$A$2:$A$10,Locations!$B$2:$B$10)</f>
        <v>Lemon Drop Lagoon</v>
      </c>
      <c r="G17" s="11">
        <v>47</v>
      </c>
      <c r="H17" s="16"/>
    </row>
    <row r="18" spans="2:8" x14ac:dyDescent="0.3">
      <c r="B18" s="4">
        <v>0</v>
      </c>
      <c r="C18" s="1">
        <v>8</v>
      </c>
      <c r="D18" s="1" t="str">
        <f>_xlfn.XLOOKUP(C18,Locations!$A$2:$A$10,Locations!$B$2:$B$10)</f>
        <v>White Chocolate Wasteland</v>
      </c>
      <c r="E18" s="1">
        <v>5</v>
      </c>
      <c r="F18" s="1" t="str">
        <f>_xlfn.XLOOKUP(E18,Locations!$A$2:$A$10,Locations!$B$2:$B$10)</f>
        <v>Pudding Peaks</v>
      </c>
      <c r="G18" s="11">
        <v>49</v>
      </c>
      <c r="H18" s="16"/>
    </row>
    <row r="19" spans="2:8" ht="15" thickBot="1" x14ac:dyDescent="0.35">
      <c r="B19" s="6">
        <v>0</v>
      </c>
      <c r="C19" s="7">
        <v>8</v>
      </c>
      <c r="D19" s="7" t="str">
        <f>_xlfn.XLOOKUP(C19,Locations!$A$2:$A$10,Locations!$B$2:$B$10)</f>
        <v>White Chocolate Wasteland</v>
      </c>
      <c r="E19" s="7">
        <v>6</v>
      </c>
      <c r="F19" s="7" t="str">
        <f>_xlfn.XLOOKUP(E19,Locations!$A$2:$A$10,Locations!$B$2:$B$10)</f>
        <v>Waffle Cone Wonderland</v>
      </c>
      <c r="G19" s="12">
        <v>31</v>
      </c>
      <c r="H19" s="16"/>
    </row>
  </sheetData>
  <mergeCells count="3">
    <mergeCell ref="C3:D3"/>
    <mergeCell ref="E3:F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Transportation Costs</vt:lpstr>
      <vt:lpstr>Final 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2025-03-19T22:33:17Z</dcterms:created>
  <dcterms:modified xsi:type="dcterms:W3CDTF">2025-03-20T00:06:37Z</dcterms:modified>
</cp:coreProperties>
</file>