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yantu-my.sharepoint.com/personal/lhickey1_bryant_edu/Documents/"/>
    </mc:Choice>
  </mc:AlternateContent>
  <xr:revisionPtr revIDLastSave="509" documentId="8_{9F49AC54-AC20-4640-9A7D-06EA70C98A03}" xr6:coauthVersionLast="47" xr6:coauthVersionMax="47" xr10:uidLastSave="{5B5B6367-F1BC-4485-ADC5-1189F69411AD}"/>
  <bookViews>
    <workbookView xWindow="11424" yWindow="0" windowWidth="11712" windowHeight="13776" firstSheet="3" activeTab="4" xr2:uid="{E6A60C85-C0DC-4573-8DAA-99068D544A2D}"/>
  </bookViews>
  <sheets>
    <sheet name="Constraints" sheetId="1" r:id="rId1"/>
    <sheet name="Data" sheetId="2" r:id="rId2"/>
    <sheet name="PivotTable" sheetId="4" r:id="rId3"/>
    <sheet name="Final Model" sheetId="5" r:id="rId4"/>
    <sheet name="Model With Stipulation" sheetId="6" r:id="rId5"/>
  </sheets>
  <definedNames>
    <definedName name="solver_adj" localSheetId="3" hidden="1">'Final Model'!$D$6:$G$6</definedName>
    <definedName name="solver_adj" localSheetId="4" hidden="1">'Model With Stipulation'!$D$6:$G$6</definedName>
    <definedName name="solver_cvg" localSheetId="3" hidden="1">0.0001</definedName>
    <definedName name="solver_cvg" localSheetId="4" hidden="1">0.0001</definedName>
    <definedName name="solver_drv" localSheetId="3" hidden="1">1</definedName>
    <definedName name="solver_drv" localSheetId="4" hidden="1">1</definedName>
    <definedName name="solver_eng" localSheetId="3" hidden="1">2</definedName>
    <definedName name="solver_eng" localSheetId="4" hidden="1">2</definedName>
    <definedName name="solver_est" localSheetId="3" hidden="1">1</definedName>
    <definedName name="solver_est" localSheetId="4" hidden="1">1</definedName>
    <definedName name="solver_itr" localSheetId="3" hidden="1">2147483647</definedName>
    <definedName name="solver_itr" localSheetId="4" hidden="1">2147483647</definedName>
    <definedName name="solver_lhs1" localSheetId="3" hidden="1">'Final Model'!$D$6:$G$6</definedName>
    <definedName name="solver_lhs1" localSheetId="4" hidden="1">'Model With Stipulation'!$D$8:$G$8</definedName>
    <definedName name="solver_lhs2" localSheetId="3" hidden="1">'Final Model'!$D$8:$G$8</definedName>
    <definedName name="solver_lhs2" localSheetId="4" hidden="1">'Model With Stipulation'!$D$8:$G$8</definedName>
    <definedName name="solver_mip" localSheetId="3" hidden="1">2147483647</definedName>
    <definedName name="solver_mip" localSheetId="4" hidden="1">2147483647</definedName>
    <definedName name="solver_mni" localSheetId="3" hidden="1">30</definedName>
    <definedName name="solver_mni" localSheetId="4" hidden="1">30</definedName>
    <definedName name="solver_mrt" localSheetId="3" hidden="1">0.075</definedName>
    <definedName name="solver_mrt" localSheetId="4" hidden="1">0.075</definedName>
    <definedName name="solver_msl" localSheetId="3" hidden="1">2</definedName>
    <definedName name="solver_msl" localSheetId="4" hidden="1">2</definedName>
    <definedName name="solver_neg" localSheetId="3" hidden="1">1</definedName>
    <definedName name="solver_neg" localSheetId="4" hidden="1">1</definedName>
    <definedName name="solver_nod" localSheetId="3" hidden="1">2147483647</definedName>
    <definedName name="solver_nod" localSheetId="4" hidden="1">2147483647</definedName>
    <definedName name="solver_num" localSheetId="3" hidden="1">2</definedName>
    <definedName name="solver_num" localSheetId="4" hidden="1">1</definedName>
    <definedName name="solver_nwt" localSheetId="3" hidden="1">1</definedName>
    <definedName name="solver_nwt" localSheetId="4" hidden="1">1</definedName>
    <definedName name="solver_opt" localSheetId="3" hidden="1">'Final Model'!$F$24</definedName>
    <definedName name="solver_opt" localSheetId="4" hidden="1">'Model With Stipulation'!$F$24</definedName>
    <definedName name="solver_pre" localSheetId="3" hidden="1">0.000001</definedName>
    <definedName name="solver_pre" localSheetId="4" hidden="1">0.000001</definedName>
    <definedName name="solver_rbv" localSheetId="3" hidden="1">1</definedName>
    <definedName name="solver_rbv" localSheetId="4" hidden="1">1</definedName>
    <definedName name="solver_rel1" localSheetId="3" hidden="1">1</definedName>
    <definedName name="solver_rel1" localSheetId="4" hidden="1">3</definedName>
    <definedName name="solver_rel2" localSheetId="3" hidden="1">3</definedName>
    <definedName name="solver_rel2" localSheetId="4" hidden="1">3</definedName>
    <definedName name="solver_rhs1" localSheetId="3" hidden="1">'Final Model'!$D$11:$G$11</definedName>
    <definedName name="solver_rhs1" localSheetId="4" hidden="1">'Model With Stipulation'!$D$13:$G$13</definedName>
    <definedName name="solver_rhs2" localSheetId="3" hidden="1">'Final Model'!$D$13:$G$13</definedName>
    <definedName name="solver_rhs2" localSheetId="4" hidden="1">'Model With Stipulation'!$D$13:$G$13</definedName>
    <definedName name="solver_rlx" localSheetId="3" hidden="1">2</definedName>
    <definedName name="solver_rlx" localSheetId="4" hidden="1">2</definedName>
    <definedName name="solver_rsd" localSheetId="3" hidden="1">0</definedName>
    <definedName name="solver_rsd" localSheetId="4" hidden="1">0</definedName>
    <definedName name="solver_scl" localSheetId="3" hidden="1">1</definedName>
    <definedName name="solver_scl" localSheetId="4" hidden="1">1</definedName>
    <definedName name="solver_sho" localSheetId="3" hidden="1">2</definedName>
    <definedName name="solver_sho" localSheetId="4" hidden="1">2</definedName>
    <definedName name="solver_ssz" localSheetId="3" hidden="1">100</definedName>
    <definedName name="solver_ssz" localSheetId="4" hidden="1">100</definedName>
    <definedName name="solver_tim" localSheetId="3" hidden="1">2147483647</definedName>
    <definedName name="solver_tim" localSheetId="4" hidden="1">2147483647</definedName>
    <definedName name="solver_tol" localSheetId="3" hidden="1">0.01</definedName>
    <definedName name="solver_tol" localSheetId="4" hidden="1">0.01</definedName>
    <definedName name="solver_typ" localSheetId="3" hidden="1">2</definedName>
    <definedName name="solver_typ" localSheetId="4" hidden="1">2</definedName>
    <definedName name="solver_val" localSheetId="3" hidden="1">0</definedName>
    <definedName name="solver_val" localSheetId="4" hidden="1">0</definedName>
    <definedName name="solver_ver" localSheetId="3" hidden="1">3</definedName>
    <definedName name="solver_ver" localSheetId="4" hidden="1">3</definedName>
  </definedNames>
  <calcPr calcId="191029"/>
  <pivotCaches>
    <pivotCache cacheId="1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6" l="1"/>
  <c r="F21" i="6"/>
  <c r="E21" i="6"/>
  <c r="D21" i="6"/>
  <c r="G13" i="6"/>
  <c r="F13" i="6"/>
  <c r="E13" i="6"/>
  <c r="D13" i="6"/>
  <c r="D8" i="6"/>
  <c r="E5" i="6" s="1"/>
  <c r="E8" i="6" s="1"/>
  <c r="G22" i="5"/>
  <c r="D16" i="6" l="1"/>
  <c r="F24" i="6"/>
  <c r="F5" i="6"/>
  <c r="E16" i="6"/>
  <c r="F8" i="6" l="1"/>
  <c r="G5" i="6" s="1"/>
  <c r="E22" i="5"/>
  <c r="F22" i="5"/>
  <c r="D22" i="5"/>
  <c r="E21" i="5"/>
  <c r="F21" i="5"/>
  <c r="G21" i="5"/>
  <c r="D21" i="5"/>
  <c r="E13" i="5"/>
  <c r="F13" i="5"/>
  <c r="G13" i="5"/>
  <c r="D13" i="5"/>
  <c r="D8" i="5"/>
  <c r="E5" i="5" s="1"/>
  <c r="E8" i="5" s="1"/>
  <c r="F5" i="5" s="1"/>
  <c r="F8" i="5" s="1"/>
  <c r="G5" i="5" s="1"/>
  <c r="G8" i="5" s="1"/>
  <c r="F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3" i="2"/>
  <c r="F16" i="6" l="1"/>
  <c r="G8" i="6"/>
  <c r="G16" i="6" s="1"/>
  <c r="F24" i="5"/>
  <c r="F16" i="5"/>
  <c r="E16" i="5"/>
  <c r="D16" i="5"/>
  <c r="G16" i="5"/>
</calcChain>
</file>

<file path=xl/sharedStrings.xml><?xml version="1.0" encoding="utf-8"?>
<sst xmlns="http://schemas.openxmlformats.org/spreadsheetml/2006/main" count="44" uniqueCount="31">
  <si>
    <t>starting_inventory</t>
  </si>
  <si>
    <t>carry_cost</t>
  </si>
  <si>
    <t>safety_stock_pct</t>
  </si>
  <si>
    <t>year</t>
  </si>
  <si>
    <t>quarter</t>
  </si>
  <si>
    <t>capacity</t>
  </si>
  <si>
    <t>demand</t>
  </si>
  <si>
    <t>production_cost</t>
  </si>
  <si>
    <t>Row Labels</t>
  </si>
  <si>
    <t>Grand Total</t>
  </si>
  <si>
    <t>Average of demand</t>
  </si>
  <si>
    <t>Average of capacity</t>
  </si>
  <si>
    <t>Average of production_cost</t>
  </si>
  <si>
    <t>Quarter</t>
  </si>
  <si>
    <t>Saftey Stock</t>
  </si>
  <si>
    <t>Average of Saftey Stock</t>
  </si>
  <si>
    <t>Capacity</t>
  </si>
  <si>
    <t>Demand</t>
  </si>
  <si>
    <t>Production Cost</t>
  </si>
  <si>
    <t>Beginning Inventory</t>
  </si>
  <si>
    <t xml:space="preserve">Units Produced        </t>
  </si>
  <si>
    <t xml:space="preserve">Units Demanded     </t>
  </si>
  <si>
    <t xml:space="preserve">Ending Inventory    </t>
  </si>
  <si>
    <t>Maximum Production</t>
  </si>
  <si>
    <t>Minimum Inventory</t>
  </si>
  <si>
    <t>Average Inventory</t>
  </si>
  <si>
    <t>Unit Production Cost</t>
  </si>
  <si>
    <t xml:space="preserve">Unit Carrying Cost    </t>
  </si>
  <si>
    <t>Monthly Production Cost</t>
  </si>
  <si>
    <t>Monthly Carrying Cost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</si>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</sst>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$&quot;#,##0"/>
    <numFmt numFmtId="165" formatCode="&quot;$&quot;#,##0.00"/>
    <numFmt numFmtId="166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7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27">
    <xf numFmtId="0" fontId="0" fillId="0" borderId="0" xfId="0"/>
    <xf numFmtId="0" fontId="2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 applyBorder="1"/>
    <xf numFmtId="43" fontId="0" fillId="0" borderId="0" xfId="0" applyNumberFormat="1"/>
    <xf numFmtId="0" fontId="2" fillId="0" borderId="2" xfId="0" applyFont="1" applyFill="1" applyBorder="1" applyAlignment="1">
      <alignment horizontal="left"/>
    </xf>
    <xf numFmtId="43" fontId="2" fillId="0" borderId="2" xfId="0" applyNumberFormat="1" applyFont="1" applyFill="1" applyBorder="1"/>
    <xf numFmtId="0" fontId="0" fillId="0" borderId="0" xfId="0" applyFill="1"/>
    <xf numFmtId="43" fontId="0" fillId="0" borderId="0" xfId="0" applyNumberFormat="1" applyFill="1"/>
    <xf numFmtId="0" fontId="0" fillId="0" borderId="0" xfId="0"/>
    <xf numFmtId="0" fontId="3" fillId="0" borderId="0" xfId="2"/>
    <xf numFmtId="0" fontId="4" fillId="0" borderId="0" xfId="2" applyFont="1" applyAlignment="1">
      <alignment horizontal="center"/>
    </xf>
    <xf numFmtId="0" fontId="4" fillId="0" borderId="0" xfId="2" applyFont="1" applyAlignment="1">
      <alignment horizontal="left"/>
    </xf>
    <xf numFmtId="0" fontId="4" fillId="0" borderId="0" xfId="2" applyFont="1"/>
    <xf numFmtId="0" fontId="3" fillId="0" borderId="0" xfId="2" applyAlignment="1">
      <alignment horizontal="right"/>
    </xf>
    <xf numFmtId="3" fontId="4" fillId="0" borderId="0" xfId="3" applyNumberFormat="1" applyFont="1" applyBorder="1" applyAlignment="1">
      <alignment horizontal="center"/>
    </xf>
    <xf numFmtId="3" fontId="3" fillId="0" borderId="0" xfId="3" applyNumberFormat="1" applyFont="1" applyBorder="1" applyAlignment="1">
      <alignment horizontal="center"/>
    </xf>
    <xf numFmtId="164" fontId="3" fillId="0" borderId="0" xfId="2" applyNumberFormat="1" applyAlignment="1">
      <alignment horizontal="center"/>
    </xf>
    <xf numFmtId="165" fontId="3" fillId="0" borderId="0" xfId="3" applyNumberFormat="1" applyFont="1" applyBorder="1" applyAlignment="1">
      <alignment horizontal="center"/>
    </xf>
    <xf numFmtId="3" fontId="5" fillId="3" borderId="3" xfId="3" applyNumberFormat="1" applyFont="1" applyFill="1" applyBorder="1" applyAlignment="1">
      <alignment horizontal="center"/>
    </xf>
    <xf numFmtId="3" fontId="6" fillId="3" borderId="4" xfId="3" applyNumberFormat="1" applyFont="1" applyFill="1" applyBorder="1" applyAlignment="1">
      <alignment horizontal="center"/>
    </xf>
    <xf numFmtId="164" fontId="7" fillId="3" borderId="5" xfId="2" applyNumberFormat="1" applyFont="1" applyFill="1" applyBorder="1" applyAlignment="1">
      <alignment horizontal="center"/>
    </xf>
    <xf numFmtId="166" fontId="4" fillId="4" borderId="0" xfId="2" applyNumberFormat="1" applyFont="1" applyFill="1" applyAlignment="1">
      <alignment horizontal="left"/>
    </xf>
    <xf numFmtId="10" fontId="0" fillId="0" borderId="0" xfId="1" applyNumberFormat="1" applyFont="1"/>
    <xf numFmtId="165" fontId="4" fillId="0" borderId="0" xfId="2" applyNumberFormat="1" applyFont="1" applyAlignment="1">
      <alignment horizontal="center"/>
    </xf>
    <xf numFmtId="0" fontId="4" fillId="0" borderId="0" xfId="2" applyFont="1" applyFill="1" applyAlignment="1">
      <alignment horizontal="left"/>
    </xf>
  </cellXfs>
  <cellStyles count="4">
    <cellStyle name="Comma 2" xfId="3" xr:uid="{63ABF31F-EFAD-4801-A6E5-F3BA6308639B}"/>
    <cellStyle name="Normal" xfId="0" builtinId="0"/>
    <cellStyle name="Normal 2" xfId="2" xr:uid="{A89A47F8-8D83-4D35-A1E5-6D8102C3E7BF}"/>
    <cellStyle name="Percent" xfId="1" builtinId="5"/>
  </cellStyles>
  <dxfs count="1"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quarter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Data!$A$2:$A$97</c15:sqref>
                  </c15:fullRef>
                </c:ext>
              </c:extLst>
              <c:f>(Data!$A$2,Data!$A$6,Data!$A$10,Data!$A$14,Data!$A$18,Data!$A$22,Data!$A$26,Data!$A$30,Data!$A$34,Data!$A$38,Data!$A$42,Data!$A$46,Data!$A$50,Data!$A$52:$A$97)</c:f>
              <c:numCache>
                <c:formatCode>General</c:formatCode>
                <c:ptCount val="5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2012</c:v>
                </c:pt>
                <c:pt idx="14">
                  <c:v>2012</c:v>
                </c:pt>
                <c:pt idx="15">
                  <c:v>2013</c:v>
                </c:pt>
                <c:pt idx="16">
                  <c:v>2013</c:v>
                </c:pt>
                <c:pt idx="17">
                  <c:v>2013</c:v>
                </c:pt>
                <c:pt idx="18">
                  <c:v>2013</c:v>
                </c:pt>
                <c:pt idx="19">
                  <c:v>2014</c:v>
                </c:pt>
                <c:pt idx="20">
                  <c:v>2014</c:v>
                </c:pt>
                <c:pt idx="21">
                  <c:v>2014</c:v>
                </c:pt>
                <c:pt idx="22">
                  <c:v>2014</c:v>
                </c:pt>
                <c:pt idx="23">
                  <c:v>2015</c:v>
                </c:pt>
                <c:pt idx="24">
                  <c:v>2015</c:v>
                </c:pt>
                <c:pt idx="25">
                  <c:v>2015</c:v>
                </c:pt>
                <c:pt idx="26">
                  <c:v>2015</c:v>
                </c:pt>
                <c:pt idx="27">
                  <c:v>2016</c:v>
                </c:pt>
                <c:pt idx="28">
                  <c:v>2016</c:v>
                </c:pt>
                <c:pt idx="29">
                  <c:v>2016</c:v>
                </c:pt>
                <c:pt idx="30">
                  <c:v>2016</c:v>
                </c:pt>
                <c:pt idx="31">
                  <c:v>2017</c:v>
                </c:pt>
                <c:pt idx="32">
                  <c:v>2017</c:v>
                </c:pt>
                <c:pt idx="33">
                  <c:v>2017</c:v>
                </c:pt>
                <c:pt idx="34">
                  <c:v>2017</c:v>
                </c:pt>
                <c:pt idx="35">
                  <c:v>2018</c:v>
                </c:pt>
                <c:pt idx="36">
                  <c:v>2018</c:v>
                </c:pt>
                <c:pt idx="37">
                  <c:v>2018</c:v>
                </c:pt>
                <c:pt idx="38">
                  <c:v>2018</c:v>
                </c:pt>
                <c:pt idx="39">
                  <c:v>2019</c:v>
                </c:pt>
                <c:pt idx="40">
                  <c:v>2019</c:v>
                </c:pt>
                <c:pt idx="41">
                  <c:v>2019</c:v>
                </c:pt>
                <c:pt idx="42">
                  <c:v>2019</c:v>
                </c:pt>
                <c:pt idx="43">
                  <c:v>2020</c:v>
                </c:pt>
                <c:pt idx="44">
                  <c:v>2020</c:v>
                </c:pt>
                <c:pt idx="45">
                  <c:v>2020</c:v>
                </c:pt>
                <c:pt idx="46">
                  <c:v>2020</c:v>
                </c:pt>
                <c:pt idx="47">
                  <c:v>2021</c:v>
                </c:pt>
                <c:pt idx="48">
                  <c:v>2021</c:v>
                </c:pt>
                <c:pt idx="49">
                  <c:v>2021</c:v>
                </c:pt>
                <c:pt idx="50">
                  <c:v>2021</c:v>
                </c:pt>
                <c:pt idx="51">
                  <c:v>2022</c:v>
                </c:pt>
                <c:pt idx="52">
                  <c:v>2022</c:v>
                </c:pt>
                <c:pt idx="53">
                  <c:v>2022</c:v>
                </c:pt>
                <c:pt idx="54">
                  <c:v>2022</c:v>
                </c:pt>
                <c:pt idx="55">
                  <c:v>2023</c:v>
                </c:pt>
                <c:pt idx="56">
                  <c:v>2023</c:v>
                </c:pt>
                <c:pt idx="57">
                  <c:v>2023</c:v>
                </c:pt>
                <c:pt idx="5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Data!$B$2:$B$97</c15:sqref>
                  </c15:fullRef>
                </c:ext>
              </c:extLst>
              <c:f>(Data!$B$2,Data!$B$6,Data!$B$10,Data!$B$14,Data!$B$18,Data!$B$22,Data!$B$26,Data!$B$30,Data!$B$34,Data!$B$38,Data!$B$42,Data!$B$46,Data!$B$50,Data!$B$52:$B$97)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4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4</c:v>
                </c:pt>
                <c:pt idx="43">
                  <c:v>1</c:v>
                </c:pt>
                <c:pt idx="44">
                  <c:v>2</c:v>
                </c:pt>
                <c:pt idx="45">
                  <c:v>3</c:v>
                </c:pt>
                <c:pt idx="46">
                  <c:v>4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C-498C-9AC9-F3BEF119A1E9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Data!$A$2:$A$97</c15:sqref>
                  </c15:fullRef>
                </c:ext>
              </c:extLst>
              <c:f>(Data!$A$2,Data!$A$6,Data!$A$10,Data!$A$14,Data!$A$18,Data!$A$22,Data!$A$26,Data!$A$30,Data!$A$34,Data!$A$38,Data!$A$42,Data!$A$46,Data!$A$50,Data!$A$52:$A$97)</c:f>
              <c:numCache>
                <c:formatCode>General</c:formatCode>
                <c:ptCount val="5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2012</c:v>
                </c:pt>
                <c:pt idx="14">
                  <c:v>2012</c:v>
                </c:pt>
                <c:pt idx="15">
                  <c:v>2013</c:v>
                </c:pt>
                <c:pt idx="16">
                  <c:v>2013</c:v>
                </c:pt>
                <c:pt idx="17">
                  <c:v>2013</c:v>
                </c:pt>
                <c:pt idx="18">
                  <c:v>2013</c:v>
                </c:pt>
                <c:pt idx="19">
                  <c:v>2014</c:v>
                </c:pt>
                <c:pt idx="20">
                  <c:v>2014</c:v>
                </c:pt>
                <c:pt idx="21">
                  <c:v>2014</c:v>
                </c:pt>
                <c:pt idx="22">
                  <c:v>2014</c:v>
                </c:pt>
                <c:pt idx="23">
                  <c:v>2015</c:v>
                </c:pt>
                <c:pt idx="24">
                  <c:v>2015</c:v>
                </c:pt>
                <c:pt idx="25">
                  <c:v>2015</c:v>
                </c:pt>
                <c:pt idx="26">
                  <c:v>2015</c:v>
                </c:pt>
                <c:pt idx="27">
                  <c:v>2016</c:v>
                </c:pt>
                <c:pt idx="28">
                  <c:v>2016</c:v>
                </c:pt>
                <c:pt idx="29">
                  <c:v>2016</c:v>
                </c:pt>
                <c:pt idx="30">
                  <c:v>2016</c:v>
                </c:pt>
                <c:pt idx="31">
                  <c:v>2017</c:v>
                </c:pt>
                <c:pt idx="32">
                  <c:v>2017</c:v>
                </c:pt>
                <c:pt idx="33">
                  <c:v>2017</c:v>
                </c:pt>
                <c:pt idx="34">
                  <c:v>2017</c:v>
                </c:pt>
                <c:pt idx="35">
                  <c:v>2018</c:v>
                </c:pt>
                <c:pt idx="36">
                  <c:v>2018</c:v>
                </c:pt>
                <c:pt idx="37">
                  <c:v>2018</c:v>
                </c:pt>
                <c:pt idx="38">
                  <c:v>2018</c:v>
                </c:pt>
                <c:pt idx="39">
                  <c:v>2019</c:v>
                </c:pt>
                <c:pt idx="40">
                  <c:v>2019</c:v>
                </c:pt>
                <c:pt idx="41">
                  <c:v>2019</c:v>
                </c:pt>
                <c:pt idx="42">
                  <c:v>2019</c:v>
                </c:pt>
                <c:pt idx="43">
                  <c:v>2020</c:v>
                </c:pt>
                <c:pt idx="44">
                  <c:v>2020</c:v>
                </c:pt>
                <c:pt idx="45">
                  <c:v>2020</c:v>
                </c:pt>
                <c:pt idx="46">
                  <c:v>2020</c:v>
                </c:pt>
                <c:pt idx="47">
                  <c:v>2021</c:v>
                </c:pt>
                <c:pt idx="48">
                  <c:v>2021</c:v>
                </c:pt>
                <c:pt idx="49">
                  <c:v>2021</c:v>
                </c:pt>
                <c:pt idx="50">
                  <c:v>2021</c:v>
                </c:pt>
                <c:pt idx="51">
                  <c:v>2022</c:v>
                </c:pt>
                <c:pt idx="52">
                  <c:v>2022</c:v>
                </c:pt>
                <c:pt idx="53">
                  <c:v>2022</c:v>
                </c:pt>
                <c:pt idx="54">
                  <c:v>2022</c:v>
                </c:pt>
                <c:pt idx="55">
                  <c:v>2023</c:v>
                </c:pt>
                <c:pt idx="56">
                  <c:v>2023</c:v>
                </c:pt>
                <c:pt idx="57">
                  <c:v>2023</c:v>
                </c:pt>
                <c:pt idx="5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Data!$C$2:$C$97</c15:sqref>
                  </c15:fullRef>
                </c:ext>
              </c:extLst>
              <c:f>(Data!$C$2,Data!$C$6,Data!$C$10,Data!$C$14,Data!$C$18,Data!$C$22,Data!$C$26,Data!$C$30,Data!$C$34,Data!$C$38,Data!$C$42,Data!$C$46,Data!$C$50,Data!$C$52:$C$97)</c:f>
              <c:numCache>
                <c:formatCode>General</c:formatCode>
                <c:ptCount val="59"/>
                <c:pt idx="0">
                  <c:v>606.67999999999995</c:v>
                </c:pt>
                <c:pt idx="1">
                  <c:v>564.13</c:v>
                </c:pt>
                <c:pt idx="2">
                  <c:v>601.54999999999995</c:v>
                </c:pt>
                <c:pt idx="3">
                  <c:v>639.41</c:v>
                </c:pt>
                <c:pt idx="4">
                  <c:v>618.6</c:v>
                </c:pt>
                <c:pt idx="5">
                  <c:v>593.79999999999995</c:v>
                </c:pt>
                <c:pt idx="6">
                  <c:v>583.17999999999995</c:v>
                </c:pt>
                <c:pt idx="7">
                  <c:v>454.31</c:v>
                </c:pt>
                <c:pt idx="8">
                  <c:v>476.05</c:v>
                </c:pt>
                <c:pt idx="9">
                  <c:v>541.53</c:v>
                </c:pt>
                <c:pt idx="10">
                  <c:v>625.75</c:v>
                </c:pt>
                <c:pt idx="11">
                  <c:v>564.1</c:v>
                </c:pt>
                <c:pt idx="12">
                  <c:v>549.49</c:v>
                </c:pt>
                <c:pt idx="13">
                  <c:v>485.69</c:v>
                </c:pt>
                <c:pt idx="14">
                  <c:v>327.02</c:v>
                </c:pt>
                <c:pt idx="15">
                  <c:v>569.79999999999995</c:v>
                </c:pt>
                <c:pt idx="16">
                  <c:v>527.79999999999995</c:v>
                </c:pt>
                <c:pt idx="17">
                  <c:v>500.11</c:v>
                </c:pt>
                <c:pt idx="18">
                  <c:v>407.16</c:v>
                </c:pt>
                <c:pt idx="19">
                  <c:v>440.36</c:v>
                </c:pt>
                <c:pt idx="20">
                  <c:v>542.1</c:v>
                </c:pt>
                <c:pt idx="21">
                  <c:v>472.93</c:v>
                </c:pt>
                <c:pt idx="22">
                  <c:v>396.73</c:v>
                </c:pt>
                <c:pt idx="23">
                  <c:v>462.3</c:v>
                </c:pt>
                <c:pt idx="24">
                  <c:v>509.73</c:v>
                </c:pt>
                <c:pt idx="25">
                  <c:v>617.79999999999995</c:v>
                </c:pt>
                <c:pt idx="26">
                  <c:v>352.86</c:v>
                </c:pt>
                <c:pt idx="27">
                  <c:v>487.79</c:v>
                </c:pt>
                <c:pt idx="28">
                  <c:v>543.9</c:v>
                </c:pt>
                <c:pt idx="29">
                  <c:v>576.42999999999995</c:v>
                </c:pt>
                <c:pt idx="30">
                  <c:v>354.09</c:v>
                </c:pt>
                <c:pt idx="31">
                  <c:v>470.29</c:v>
                </c:pt>
                <c:pt idx="32">
                  <c:v>563.9</c:v>
                </c:pt>
                <c:pt idx="33">
                  <c:v>584.85</c:v>
                </c:pt>
                <c:pt idx="34">
                  <c:v>326.11</c:v>
                </c:pt>
                <c:pt idx="35">
                  <c:v>396.85</c:v>
                </c:pt>
                <c:pt idx="36">
                  <c:v>605.27</c:v>
                </c:pt>
                <c:pt idx="37">
                  <c:v>556.01</c:v>
                </c:pt>
                <c:pt idx="38">
                  <c:v>366.6</c:v>
                </c:pt>
                <c:pt idx="39">
                  <c:v>452.02</c:v>
                </c:pt>
                <c:pt idx="40">
                  <c:v>621.83000000000004</c:v>
                </c:pt>
                <c:pt idx="41">
                  <c:v>580.67999999999995</c:v>
                </c:pt>
                <c:pt idx="42">
                  <c:v>369.61</c:v>
                </c:pt>
                <c:pt idx="43">
                  <c:v>465.98</c:v>
                </c:pt>
                <c:pt idx="44">
                  <c:v>663.02</c:v>
                </c:pt>
                <c:pt idx="45">
                  <c:v>634.5</c:v>
                </c:pt>
                <c:pt idx="46">
                  <c:v>266.49</c:v>
                </c:pt>
                <c:pt idx="47">
                  <c:v>411.95</c:v>
                </c:pt>
                <c:pt idx="48">
                  <c:v>468.69</c:v>
                </c:pt>
                <c:pt idx="49">
                  <c:v>608.86</c:v>
                </c:pt>
                <c:pt idx="50">
                  <c:v>323.87</c:v>
                </c:pt>
                <c:pt idx="51">
                  <c:v>395.88</c:v>
                </c:pt>
                <c:pt idx="52">
                  <c:v>642.80999999999995</c:v>
                </c:pt>
                <c:pt idx="53">
                  <c:v>529.54999999999995</c:v>
                </c:pt>
                <c:pt idx="54">
                  <c:v>283.37</c:v>
                </c:pt>
                <c:pt idx="55">
                  <c:v>388.23</c:v>
                </c:pt>
                <c:pt idx="56">
                  <c:v>630.08000000000004</c:v>
                </c:pt>
                <c:pt idx="57">
                  <c:v>692.79</c:v>
                </c:pt>
                <c:pt idx="58">
                  <c:v>297.69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1C-498C-9AC9-F3BEF119A1E9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demand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Data!$A$2:$A$97</c15:sqref>
                  </c15:fullRef>
                </c:ext>
              </c:extLst>
              <c:f>(Data!$A$2,Data!$A$6,Data!$A$10,Data!$A$14,Data!$A$18,Data!$A$22,Data!$A$26,Data!$A$30,Data!$A$34,Data!$A$38,Data!$A$42,Data!$A$46,Data!$A$50,Data!$A$52:$A$97)</c:f>
              <c:numCache>
                <c:formatCode>General</c:formatCode>
                <c:ptCount val="5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2012</c:v>
                </c:pt>
                <c:pt idx="14">
                  <c:v>2012</c:v>
                </c:pt>
                <c:pt idx="15">
                  <c:v>2013</c:v>
                </c:pt>
                <c:pt idx="16">
                  <c:v>2013</c:v>
                </c:pt>
                <c:pt idx="17">
                  <c:v>2013</c:v>
                </c:pt>
                <c:pt idx="18">
                  <c:v>2013</c:v>
                </c:pt>
                <c:pt idx="19">
                  <c:v>2014</c:v>
                </c:pt>
                <c:pt idx="20">
                  <c:v>2014</c:v>
                </c:pt>
                <c:pt idx="21">
                  <c:v>2014</c:v>
                </c:pt>
                <c:pt idx="22">
                  <c:v>2014</c:v>
                </c:pt>
                <c:pt idx="23">
                  <c:v>2015</c:v>
                </c:pt>
                <c:pt idx="24">
                  <c:v>2015</c:v>
                </c:pt>
                <c:pt idx="25">
                  <c:v>2015</c:v>
                </c:pt>
                <c:pt idx="26">
                  <c:v>2015</c:v>
                </c:pt>
                <c:pt idx="27">
                  <c:v>2016</c:v>
                </c:pt>
                <c:pt idx="28">
                  <c:v>2016</c:v>
                </c:pt>
                <c:pt idx="29">
                  <c:v>2016</c:v>
                </c:pt>
                <c:pt idx="30">
                  <c:v>2016</c:v>
                </c:pt>
                <c:pt idx="31">
                  <c:v>2017</c:v>
                </c:pt>
                <c:pt idx="32">
                  <c:v>2017</c:v>
                </c:pt>
                <c:pt idx="33">
                  <c:v>2017</c:v>
                </c:pt>
                <c:pt idx="34">
                  <c:v>2017</c:v>
                </c:pt>
                <c:pt idx="35">
                  <c:v>2018</c:v>
                </c:pt>
                <c:pt idx="36">
                  <c:v>2018</c:v>
                </c:pt>
                <c:pt idx="37">
                  <c:v>2018</c:v>
                </c:pt>
                <c:pt idx="38">
                  <c:v>2018</c:v>
                </c:pt>
                <c:pt idx="39">
                  <c:v>2019</c:v>
                </c:pt>
                <c:pt idx="40">
                  <c:v>2019</c:v>
                </c:pt>
                <c:pt idx="41">
                  <c:v>2019</c:v>
                </c:pt>
                <c:pt idx="42">
                  <c:v>2019</c:v>
                </c:pt>
                <c:pt idx="43">
                  <c:v>2020</c:v>
                </c:pt>
                <c:pt idx="44">
                  <c:v>2020</c:v>
                </c:pt>
                <c:pt idx="45">
                  <c:v>2020</c:v>
                </c:pt>
                <c:pt idx="46">
                  <c:v>2020</c:v>
                </c:pt>
                <c:pt idx="47">
                  <c:v>2021</c:v>
                </c:pt>
                <c:pt idx="48">
                  <c:v>2021</c:v>
                </c:pt>
                <c:pt idx="49">
                  <c:v>2021</c:v>
                </c:pt>
                <c:pt idx="50">
                  <c:v>2021</c:v>
                </c:pt>
                <c:pt idx="51">
                  <c:v>2022</c:v>
                </c:pt>
                <c:pt idx="52">
                  <c:v>2022</c:v>
                </c:pt>
                <c:pt idx="53">
                  <c:v>2022</c:v>
                </c:pt>
                <c:pt idx="54">
                  <c:v>2022</c:v>
                </c:pt>
                <c:pt idx="55">
                  <c:v>2023</c:v>
                </c:pt>
                <c:pt idx="56">
                  <c:v>2023</c:v>
                </c:pt>
                <c:pt idx="57">
                  <c:v>2023</c:v>
                </c:pt>
                <c:pt idx="5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Data!$D$2:$D$97</c15:sqref>
                  </c15:fullRef>
                </c:ext>
              </c:extLst>
              <c:f>(Data!$D$2,Data!$D$6,Data!$D$10,Data!$D$14,Data!$D$18,Data!$D$22,Data!$D$26,Data!$D$30,Data!$D$34,Data!$D$38,Data!$D$42,Data!$D$46,Data!$D$50,Data!$D$52:$D$97)</c:f>
              <c:numCache>
                <c:formatCode>General</c:formatCode>
                <c:ptCount val="59"/>
                <c:pt idx="0">
                  <c:v>533.96</c:v>
                </c:pt>
                <c:pt idx="1">
                  <c:v>494.56</c:v>
                </c:pt>
                <c:pt idx="2">
                  <c:v>458.75</c:v>
                </c:pt>
                <c:pt idx="3">
                  <c:v>425.82</c:v>
                </c:pt>
                <c:pt idx="4">
                  <c:v>381.03</c:v>
                </c:pt>
                <c:pt idx="5">
                  <c:v>435.85</c:v>
                </c:pt>
                <c:pt idx="6">
                  <c:v>401.34</c:v>
                </c:pt>
                <c:pt idx="7">
                  <c:v>389.35</c:v>
                </c:pt>
                <c:pt idx="8">
                  <c:v>278.54000000000002</c:v>
                </c:pt>
                <c:pt idx="9">
                  <c:v>474.83</c:v>
                </c:pt>
                <c:pt idx="10">
                  <c:v>732.83</c:v>
                </c:pt>
                <c:pt idx="11">
                  <c:v>508.53</c:v>
                </c:pt>
                <c:pt idx="12">
                  <c:v>276.68</c:v>
                </c:pt>
                <c:pt idx="13">
                  <c:v>528.67999999999995</c:v>
                </c:pt>
                <c:pt idx="14">
                  <c:v>655.93</c:v>
                </c:pt>
                <c:pt idx="15">
                  <c:v>355.25</c:v>
                </c:pt>
                <c:pt idx="16">
                  <c:v>429.15</c:v>
                </c:pt>
                <c:pt idx="17">
                  <c:v>397.55</c:v>
                </c:pt>
                <c:pt idx="18">
                  <c:v>579.59</c:v>
                </c:pt>
                <c:pt idx="19">
                  <c:v>429.76</c:v>
                </c:pt>
                <c:pt idx="20">
                  <c:v>391.86</c:v>
                </c:pt>
                <c:pt idx="21">
                  <c:v>562.16</c:v>
                </c:pt>
                <c:pt idx="22">
                  <c:v>763.19</c:v>
                </c:pt>
                <c:pt idx="23">
                  <c:v>380.74</c:v>
                </c:pt>
                <c:pt idx="24">
                  <c:v>351.89</c:v>
                </c:pt>
                <c:pt idx="25">
                  <c:v>567.95000000000005</c:v>
                </c:pt>
                <c:pt idx="26">
                  <c:v>768.81</c:v>
                </c:pt>
                <c:pt idx="27">
                  <c:v>351</c:v>
                </c:pt>
                <c:pt idx="28">
                  <c:v>434.55</c:v>
                </c:pt>
                <c:pt idx="29">
                  <c:v>514.34</c:v>
                </c:pt>
                <c:pt idx="30">
                  <c:v>632.66999999999996</c:v>
                </c:pt>
                <c:pt idx="31">
                  <c:v>454.82</c:v>
                </c:pt>
                <c:pt idx="32">
                  <c:v>353.13</c:v>
                </c:pt>
                <c:pt idx="33">
                  <c:v>464.66</c:v>
                </c:pt>
                <c:pt idx="34">
                  <c:v>731.83</c:v>
                </c:pt>
                <c:pt idx="35">
                  <c:v>215.98</c:v>
                </c:pt>
                <c:pt idx="36">
                  <c:v>175.81</c:v>
                </c:pt>
                <c:pt idx="37">
                  <c:v>619.11</c:v>
                </c:pt>
                <c:pt idx="38">
                  <c:v>427.67</c:v>
                </c:pt>
                <c:pt idx="39">
                  <c:v>563.65</c:v>
                </c:pt>
                <c:pt idx="40">
                  <c:v>364.21</c:v>
                </c:pt>
                <c:pt idx="41">
                  <c:v>598.57000000000005</c:v>
                </c:pt>
                <c:pt idx="42">
                  <c:v>741.79</c:v>
                </c:pt>
                <c:pt idx="43">
                  <c:v>362.5</c:v>
                </c:pt>
                <c:pt idx="44">
                  <c:v>358.77</c:v>
                </c:pt>
                <c:pt idx="45">
                  <c:v>523.91</c:v>
                </c:pt>
                <c:pt idx="46">
                  <c:v>320.08</c:v>
                </c:pt>
                <c:pt idx="47">
                  <c:v>252.76</c:v>
                </c:pt>
                <c:pt idx="48">
                  <c:v>402.27</c:v>
                </c:pt>
                <c:pt idx="49">
                  <c:v>423.69</c:v>
                </c:pt>
                <c:pt idx="50">
                  <c:v>592.04</c:v>
                </c:pt>
                <c:pt idx="51">
                  <c:v>379.62</c:v>
                </c:pt>
                <c:pt idx="52">
                  <c:v>419.53</c:v>
                </c:pt>
                <c:pt idx="53">
                  <c:v>470.63</c:v>
                </c:pt>
                <c:pt idx="54">
                  <c:v>646.77</c:v>
                </c:pt>
                <c:pt idx="55">
                  <c:v>301.82</c:v>
                </c:pt>
                <c:pt idx="56">
                  <c:v>432.61</c:v>
                </c:pt>
                <c:pt idx="57">
                  <c:v>527.99</c:v>
                </c:pt>
                <c:pt idx="58">
                  <c:v>852.16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1C-498C-9AC9-F3BEF119A1E9}"/>
            </c:ext>
          </c:extLst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production_cost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Data!$A$2:$A$97</c15:sqref>
                  </c15:fullRef>
                </c:ext>
              </c:extLst>
              <c:f>(Data!$A$2,Data!$A$6,Data!$A$10,Data!$A$14,Data!$A$18,Data!$A$22,Data!$A$26,Data!$A$30,Data!$A$34,Data!$A$38,Data!$A$42,Data!$A$46,Data!$A$50,Data!$A$52:$A$97)</c:f>
              <c:numCache>
                <c:formatCode>General</c:formatCode>
                <c:ptCount val="5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2012</c:v>
                </c:pt>
                <c:pt idx="14">
                  <c:v>2012</c:v>
                </c:pt>
                <c:pt idx="15">
                  <c:v>2013</c:v>
                </c:pt>
                <c:pt idx="16">
                  <c:v>2013</c:v>
                </c:pt>
                <c:pt idx="17">
                  <c:v>2013</c:v>
                </c:pt>
                <c:pt idx="18">
                  <c:v>2013</c:v>
                </c:pt>
                <c:pt idx="19">
                  <c:v>2014</c:v>
                </c:pt>
                <c:pt idx="20">
                  <c:v>2014</c:v>
                </c:pt>
                <c:pt idx="21">
                  <c:v>2014</c:v>
                </c:pt>
                <c:pt idx="22">
                  <c:v>2014</c:v>
                </c:pt>
                <c:pt idx="23">
                  <c:v>2015</c:v>
                </c:pt>
                <c:pt idx="24">
                  <c:v>2015</c:v>
                </c:pt>
                <c:pt idx="25">
                  <c:v>2015</c:v>
                </c:pt>
                <c:pt idx="26">
                  <c:v>2015</c:v>
                </c:pt>
                <c:pt idx="27">
                  <c:v>2016</c:v>
                </c:pt>
                <c:pt idx="28">
                  <c:v>2016</c:v>
                </c:pt>
                <c:pt idx="29">
                  <c:v>2016</c:v>
                </c:pt>
                <c:pt idx="30">
                  <c:v>2016</c:v>
                </c:pt>
                <c:pt idx="31">
                  <c:v>2017</c:v>
                </c:pt>
                <c:pt idx="32">
                  <c:v>2017</c:v>
                </c:pt>
                <c:pt idx="33">
                  <c:v>2017</c:v>
                </c:pt>
                <c:pt idx="34">
                  <c:v>2017</c:v>
                </c:pt>
                <c:pt idx="35">
                  <c:v>2018</c:v>
                </c:pt>
                <c:pt idx="36">
                  <c:v>2018</c:v>
                </c:pt>
                <c:pt idx="37">
                  <c:v>2018</c:v>
                </c:pt>
                <c:pt idx="38">
                  <c:v>2018</c:v>
                </c:pt>
                <c:pt idx="39">
                  <c:v>2019</c:v>
                </c:pt>
                <c:pt idx="40">
                  <c:v>2019</c:v>
                </c:pt>
                <c:pt idx="41">
                  <c:v>2019</c:v>
                </c:pt>
                <c:pt idx="42">
                  <c:v>2019</c:v>
                </c:pt>
                <c:pt idx="43">
                  <c:v>2020</c:v>
                </c:pt>
                <c:pt idx="44">
                  <c:v>2020</c:v>
                </c:pt>
                <c:pt idx="45">
                  <c:v>2020</c:v>
                </c:pt>
                <c:pt idx="46">
                  <c:v>2020</c:v>
                </c:pt>
                <c:pt idx="47">
                  <c:v>2021</c:v>
                </c:pt>
                <c:pt idx="48">
                  <c:v>2021</c:v>
                </c:pt>
                <c:pt idx="49">
                  <c:v>2021</c:v>
                </c:pt>
                <c:pt idx="50">
                  <c:v>2021</c:v>
                </c:pt>
                <c:pt idx="51">
                  <c:v>2022</c:v>
                </c:pt>
                <c:pt idx="52">
                  <c:v>2022</c:v>
                </c:pt>
                <c:pt idx="53">
                  <c:v>2022</c:v>
                </c:pt>
                <c:pt idx="54">
                  <c:v>2022</c:v>
                </c:pt>
                <c:pt idx="55">
                  <c:v>2023</c:v>
                </c:pt>
                <c:pt idx="56">
                  <c:v>2023</c:v>
                </c:pt>
                <c:pt idx="57">
                  <c:v>2023</c:v>
                </c:pt>
                <c:pt idx="5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Data!$E$2:$E$97</c15:sqref>
                  </c15:fullRef>
                </c:ext>
              </c:extLst>
              <c:f>(Data!$E$2,Data!$E$6,Data!$E$10,Data!$E$14,Data!$E$18,Data!$E$22,Data!$E$26,Data!$E$30,Data!$E$34,Data!$E$38,Data!$E$42,Data!$E$46,Data!$E$50,Data!$E$52:$E$97)</c:f>
              <c:numCache>
                <c:formatCode>General</c:formatCode>
                <c:ptCount val="59"/>
                <c:pt idx="0">
                  <c:v>34.659999999999997</c:v>
                </c:pt>
                <c:pt idx="1">
                  <c:v>34.89</c:v>
                </c:pt>
                <c:pt idx="2">
                  <c:v>34.26</c:v>
                </c:pt>
                <c:pt idx="3">
                  <c:v>41.86</c:v>
                </c:pt>
                <c:pt idx="4">
                  <c:v>45.6</c:v>
                </c:pt>
                <c:pt idx="5">
                  <c:v>40.369999999999997</c:v>
                </c:pt>
                <c:pt idx="6">
                  <c:v>44.53</c:v>
                </c:pt>
                <c:pt idx="7">
                  <c:v>37.200000000000003</c:v>
                </c:pt>
                <c:pt idx="8">
                  <c:v>41.62</c:v>
                </c:pt>
                <c:pt idx="9">
                  <c:v>40.880000000000003</c:v>
                </c:pt>
                <c:pt idx="10">
                  <c:v>49.32</c:v>
                </c:pt>
                <c:pt idx="11">
                  <c:v>45.43</c:v>
                </c:pt>
                <c:pt idx="12">
                  <c:v>53.22</c:v>
                </c:pt>
                <c:pt idx="13">
                  <c:v>55.75</c:v>
                </c:pt>
                <c:pt idx="14">
                  <c:v>63.61</c:v>
                </c:pt>
                <c:pt idx="15">
                  <c:v>55.68</c:v>
                </c:pt>
                <c:pt idx="16">
                  <c:v>52.11</c:v>
                </c:pt>
                <c:pt idx="17">
                  <c:v>51.39</c:v>
                </c:pt>
                <c:pt idx="18">
                  <c:v>62.27</c:v>
                </c:pt>
                <c:pt idx="19">
                  <c:v>50.42</c:v>
                </c:pt>
                <c:pt idx="20">
                  <c:v>63.79</c:v>
                </c:pt>
                <c:pt idx="21">
                  <c:v>52.96</c:v>
                </c:pt>
                <c:pt idx="22">
                  <c:v>56.51</c:v>
                </c:pt>
                <c:pt idx="23">
                  <c:v>57.13</c:v>
                </c:pt>
                <c:pt idx="24">
                  <c:v>64.75</c:v>
                </c:pt>
                <c:pt idx="25">
                  <c:v>58.8</c:v>
                </c:pt>
                <c:pt idx="26">
                  <c:v>49.16</c:v>
                </c:pt>
                <c:pt idx="27">
                  <c:v>49.4</c:v>
                </c:pt>
                <c:pt idx="28">
                  <c:v>48.05</c:v>
                </c:pt>
                <c:pt idx="29">
                  <c:v>47.63</c:v>
                </c:pt>
                <c:pt idx="30">
                  <c:v>51.16</c:v>
                </c:pt>
                <c:pt idx="31">
                  <c:v>50.18</c:v>
                </c:pt>
                <c:pt idx="32">
                  <c:v>57.02</c:v>
                </c:pt>
                <c:pt idx="33">
                  <c:v>43.59</c:v>
                </c:pt>
                <c:pt idx="34">
                  <c:v>51.82</c:v>
                </c:pt>
                <c:pt idx="35">
                  <c:v>53.17</c:v>
                </c:pt>
                <c:pt idx="36">
                  <c:v>52.54</c:v>
                </c:pt>
                <c:pt idx="37">
                  <c:v>52.33</c:v>
                </c:pt>
                <c:pt idx="38">
                  <c:v>39.590000000000003</c:v>
                </c:pt>
                <c:pt idx="39">
                  <c:v>49.77</c:v>
                </c:pt>
                <c:pt idx="40">
                  <c:v>58.87</c:v>
                </c:pt>
                <c:pt idx="41">
                  <c:v>40.1</c:v>
                </c:pt>
                <c:pt idx="42">
                  <c:v>56.51</c:v>
                </c:pt>
                <c:pt idx="43">
                  <c:v>50.03</c:v>
                </c:pt>
                <c:pt idx="44">
                  <c:v>48.47</c:v>
                </c:pt>
                <c:pt idx="45">
                  <c:v>48.81</c:v>
                </c:pt>
                <c:pt idx="46">
                  <c:v>62.47</c:v>
                </c:pt>
                <c:pt idx="47">
                  <c:v>46.8</c:v>
                </c:pt>
                <c:pt idx="48">
                  <c:v>54.59</c:v>
                </c:pt>
                <c:pt idx="49">
                  <c:v>35.5</c:v>
                </c:pt>
                <c:pt idx="50">
                  <c:v>63.35</c:v>
                </c:pt>
                <c:pt idx="51">
                  <c:v>51.9</c:v>
                </c:pt>
                <c:pt idx="52">
                  <c:v>60.55</c:v>
                </c:pt>
                <c:pt idx="53">
                  <c:v>49.45</c:v>
                </c:pt>
                <c:pt idx="54">
                  <c:v>76.39</c:v>
                </c:pt>
                <c:pt idx="55">
                  <c:v>55.79</c:v>
                </c:pt>
                <c:pt idx="56">
                  <c:v>66.45</c:v>
                </c:pt>
                <c:pt idx="57">
                  <c:v>42.89</c:v>
                </c:pt>
                <c:pt idx="58">
                  <c:v>56.72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1C-498C-9AC9-F3BEF119A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5489375"/>
        <c:axId val="795498015"/>
      </c:barChart>
      <c:catAx>
        <c:axId val="79548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498015"/>
        <c:crosses val="autoZero"/>
        <c:auto val="1"/>
        <c:lblAlgn val="ctr"/>
        <c:lblOffset val="100"/>
        <c:noMultiLvlLbl val="0"/>
      </c:catAx>
      <c:valAx>
        <c:axId val="79549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48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4</xdr:row>
      <xdr:rowOff>22860</xdr:rowOff>
    </xdr:from>
    <xdr:to>
      <xdr:col>18</xdr:col>
      <xdr:colOff>563880</xdr:colOff>
      <xdr:row>24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978C2E-9157-9ECA-38C4-494D86298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707.808100925926" createdVersion="8" refreshedVersion="8" minRefreshableVersion="3" recordCount="96" xr:uid="{A6EACEC9-975A-472A-AD8F-A487570DFD03}">
  <cacheSource type="worksheet">
    <worksheetSource name="Table2"/>
  </cacheSource>
  <cacheFields count="6">
    <cacheField name="year" numFmtId="0">
      <sharedItems containsSemiMixedTypes="0" containsString="0" containsNumber="1" containsInteger="1" minValue="2000" maxValue="2023" count="24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apacity" numFmtId="0">
      <sharedItems containsSemiMixedTypes="0" containsString="0" containsNumber="1" minValue="266.49" maxValue="692.79"/>
    </cacheField>
    <cacheField name="demand" numFmtId="0">
      <sharedItems containsSemiMixedTypes="0" containsString="0" containsNumber="1" minValue="175.81" maxValue="852.16"/>
    </cacheField>
    <cacheField name="Saftey Stock" numFmtId="0">
      <sharedItems containsSemiMixedTypes="0" containsString="0" containsNumber="1" minValue="17.581" maxValue="85.216000000000008"/>
    </cacheField>
    <cacheField name="production_cost" numFmtId="0">
      <sharedItems containsSemiMixedTypes="0" containsString="0" containsNumber="1" minValue="34.26" maxValue="79.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n v="606.67999999999995"/>
    <n v="533.96"/>
    <n v="53.396000000000008"/>
    <n v="34.659999999999997"/>
  </r>
  <r>
    <x v="0"/>
    <x v="1"/>
    <n v="364.73"/>
    <n v="255.42"/>
    <n v="25.542000000000002"/>
    <n v="42.89"/>
  </r>
  <r>
    <x v="0"/>
    <x v="2"/>
    <n v="386.12"/>
    <n v="291.05"/>
    <n v="29.105000000000004"/>
    <n v="79.59"/>
  </r>
  <r>
    <x v="0"/>
    <x v="3"/>
    <n v="546.97"/>
    <n v="410.36"/>
    <n v="41.036000000000001"/>
    <n v="46.6"/>
  </r>
  <r>
    <x v="1"/>
    <x v="0"/>
    <n v="564.13"/>
    <n v="494.56"/>
    <n v="49.456000000000003"/>
    <n v="34.89"/>
  </r>
  <r>
    <x v="1"/>
    <x v="1"/>
    <n v="285.82"/>
    <n v="319.2"/>
    <n v="31.92"/>
    <n v="42.02"/>
  </r>
  <r>
    <x v="1"/>
    <x v="2"/>
    <n v="400.87"/>
    <n v="249.68"/>
    <n v="24.968000000000004"/>
    <n v="65.06"/>
  </r>
  <r>
    <x v="1"/>
    <x v="3"/>
    <n v="421.36"/>
    <n v="463.32"/>
    <n v="46.332000000000001"/>
    <n v="37.049999999999997"/>
  </r>
  <r>
    <x v="2"/>
    <x v="0"/>
    <n v="601.54999999999995"/>
    <n v="458.75"/>
    <n v="45.875"/>
    <n v="34.26"/>
  </r>
  <r>
    <x v="2"/>
    <x v="1"/>
    <n v="401.16"/>
    <n v="256.64999999999998"/>
    <n v="25.664999999999999"/>
    <n v="38.049999999999997"/>
  </r>
  <r>
    <x v="2"/>
    <x v="2"/>
    <n v="422.28"/>
    <n v="390.11"/>
    <n v="39.011000000000003"/>
    <n v="53.37"/>
  </r>
  <r>
    <x v="2"/>
    <x v="3"/>
    <n v="476.14"/>
    <n v="481.74"/>
    <n v="48.174000000000007"/>
    <n v="36.97"/>
  </r>
  <r>
    <x v="3"/>
    <x v="0"/>
    <n v="639.41"/>
    <n v="425.82"/>
    <n v="42.582000000000001"/>
    <n v="41.86"/>
  </r>
  <r>
    <x v="3"/>
    <x v="1"/>
    <n v="450.38"/>
    <n v="272.67"/>
    <n v="27.267000000000003"/>
    <n v="43.45"/>
  </r>
  <r>
    <x v="3"/>
    <x v="2"/>
    <n v="407.77"/>
    <n v="490.07"/>
    <n v="49.007000000000005"/>
    <n v="67.41"/>
  </r>
  <r>
    <x v="3"/>
    <x v="3"/>
    <n v="530.66999999999996"/>
    <n v="315.88"/>
    <n v="31.588000000000001"/>
    <n v="40.409999999999997"/>
  </r>
  <r>
    <x v="4"/>
    <x v="0"/>
    <n v="618.6"/>
    <n v="381.03"/>
    <n v="38.103000000000002"/>
    <n v="45.6"/>
  </r>
  <r>
    <x v="4"/>
    <x v="1"/>
    <n v="465.04"/>
    <n v="324.02"/>
    <n v="32.402000000000001"/>
    <n v="42.49"/>
  </r>
  <r>
    <x v="4"/>
    <x v="2"/>
    <n v="486.7"/>
    <n v="253.29"/>
    <n v="25.329000000000001"/>
    <n v="67.87"/>
  </r>
  <r>
    <x v="4"/>
    <x v="3"/>
    <n v="528.6"/>
    <n v="480.9"/>
    <n v="48.09"/>
    <n v="52.09"/>
  </r>
  <r>
    <x v="5"/>
    <x v="0"/>
    <n v="593.79999999999995"/>
    <n v="435.85"/>
    <n v="43.585000000000008"/>
    <n v="40.369999999999997"/>
  </r>
  <r>
    <x v="5"/>
    <x v="1"/>
    <n v="397.57"/>
    <n v="268.66000000000003"/>
    <n v="26.866000000000003"/>
    <n v="41.4"/>
  </r>
  <r>
    <x v="5"/>
    <x v="2"/>
    <n v="480.96"/>
    <n v="358.5"/>
    <n v="35.85"/>
    <n v="55.81"/>
  </r>
  <r>
    <x v="5"/>
    <x v="3"/>
    <n v="460.94"/>
    <n v="352.58"/>
    <n v="35.258000000000003"/>
    <n v="46.91"/>
  </r>
  <r>
    <x v="6"/>
    <x v="0"/>
    <n v="583.17999999999995"/>
    <n v="401.34"/>
    <n v="40.134"/>
    <n v="44.53"/>
  </r>
  <r>
    <x v="6"/>
    <x v="1"/>
    <n v="440.99"/>
    <n v="326.93"/>
    <n v="32.693000000000005"/>
    <n v="43.88"/>
  </r>
  <r>
    <x v="6"/>
    <x v="2"/>
    <n v="407.81"/>
    <n v="576.25"/>
    <n v="57.625"/>
    <n v="45.94"/>
  </r>
  <r>
    <x v="6"/>
    <x v="3"/>
    <n v="488.84"/>
    <n v="357.89"/>
    <n v="35.789000000000001"/>
    <n v="51.05"/>
  </r>
  <r>
    <x v="7"/>
    <x v="0"/>
    <n v="454.31"/>
    <n v="389.35"/>
    <n v="38.935000000000002"/>
    <n v="37.200000000000003"/>
  </r>
  <r>
    <x v="7"/>
    <x v="1"/>
    <n v="401.68"/>
    <n v="292.70999999999998"/>
    <n v="29.271000000000001"/>
    <n v="44.32"/>
  </r>
  <r>
    <x v="7"/>
    <x v="2"/>
    <n v="423.52"/>
    <n v="389.05"/>
    <n v="38.905000000000001"/>
    <n v="66.31"/>
  </r>
  <r>
    <x v="7"/>
    <x v="3"/>
    <n v="414.59"/>
    <n v="802.07"/>
    <n v="80.207000000000008"/>
    <n v="41.93"/>
  </r>
  <r>
    <x v="8"/>
    <x v="0"/>
    <n v="476.05"/>
    <n v="278.54000000000002"/>
    <n v="27.854000000000003"/>
    <n v="41.62"/>
  </r>
  <r>
    <x v="8"/>
    <x v="1"/>
    <n v="590.97"/>
    <n v="306.24"/>
    <n v="30.624000000000002"/>
    <n v="50.92"/>
  </r>
  <r>
    <x v="8"/>
    <x v="2"/>
    <n v="473.49"/>
    <n v="408.4"/>
    <n v="40.840000000000003"/>
    <n v="56.86"/>
  </r>
  <r>
    <x v="8"/>
    <x v="3"/>
    <n v="471.52"/>
    <n v="601.22"/>
    <n v="60.122000000000007"/>
    <n v="49.78"/>
  </r>
  <r>
    <x v="9"/>
    <x v="0"/>
    <n v="541.53"/>
    <n v="474.83"/>
    <n v="47.483000000000004"/>
    <n v="40.880000000000003"/>
  </r>
  <r>
    <x v="9"/>
    <x v="1"/>
    <n v="473.53"/>
    <n v="349.08"/>
    <n v="34.908000000000001"/>
    <n v="45.14"/>
  </r>
  <r>
    <x v="9"/>
    <x v="2"/>
    <n v="534.5"/>
    <n v="522.35"/>
    <n v="52.235000000000007"/>
    <n v="53.79"/>
  </r>
  <r>
    <x v="9"/>
    <x v="3"/>
    <n v="409.95"/>
    <n v="534.20000000000005"/>
    <n v="53.420000000000009"/>
    <n v="52.87"/>
  </r>
  <r>
    <x v="10"/>
    <x v="0"/>
    <n v="625.75"/>
    <n v="732.83"/>
    <n v="73.283000000000001"/>
    <n v="49.32"/>
  </r>
  <r>
    <x v="10"/>
    <x v="1"/>
    <n v="492.21"/>
    <n v="286.45"/>
    <n v="28.645"/>
    <n v="41.52"/>
  </r>
  <r>
    <x v="10"/>
    <x v="2"/>
    <n v="409.07"/>
    <n v="312.89999999999998"/>
    <n v="31.29"/>
    <n v="52.25"/>
  </r>
  <r>
    <x v="10"/>
    <x v="3"/>
    <n v="397.43"/>
    <n v="570.61"/>
    <n v="57.061000000000007"/>
    <n v="47.92"/>
  </r>
  <r>
    <x v="11"/>
    <x v="0"/>
    <n v="564.1"/>
    <n v="508.53"/>
    <n v="50.853000000000002"/>
    <n v="45.43"/>
  </r>
  <r>
    <x v="11"/>
    <x v="1"/>
    <n v="536.54999999999995"/>
    <n v="353.81"/>
    <n v="35.381"/>
    <n v="47"/>
  </r>
  <r>
    <x v="11"/>
    <x v="2"/>
    <n v="422.71"/>
    <n v="335.11"/>
    <n v="33.511000000000003"/>
    <n v="61.18"/>
  </r>
  <r>
    <x v="11"/>
    <x v="3"/>
    <n v="381.4"/>
    <n v="548.72"/>
    <n v="54.872000000000007"/>
    <n v="55.57"/>
  </r>
  <r>
    <x v="12"/>
    <x v="0"/>
    <n v="549.49"/>
    <n v="276.68"/>
    <n v="27.668000000000003"/>
    <n v="53.22"/>
  </r>
  <r>
    <x v="12"/>
    <x v="1"/>
    <n v="476.22"/>
    <n v="290.38"/>
    <n v="29.038"/>
    <n v="46.6"/>
  </r>
  <r>
    <x v="12"/>
    <x v="2"/>
    <n v="485.69"/>
    <n v="528.67999999999995"/>
    <n v="52.867999999999995"/>
    <n v="55.75"/>
  </r>
  <r>
    <x v="12"/>
    <x v="3"/>
    <n v="327.02"/>
    <n v="655.93"/>
    <n v="65.593000000000004"/>
    <n v="63.61"/>
  </r>
  <r>
    <x v="13"/>
    <x v="0"/>
    <n v="569.79999999999995"/>
    <n v="355.25"/>
    <n v="35.524999999999999"/>
    <n v="55.68"/>
  </r>
  <r>
    <x v="13"/>
    <x v="1"/>
    <n v="527.79999999999995"/>
    <n v="429.15"/>
    <n v="42.914999999999999"/>
    <n v="52.11"/>
  </r>
  <r>
    <x v="13"/>
    <x v="2"/>
    <n v="500.11"/>
    <n v="397.55"/>
    <n v="39.755000000000003"/>
    <n v="51.39"/>
  </r>
  <r>
    <x v="13"/>
    <x v="3"/>
    <n v="407.16"/>
    <n v="579.59"/>
    <n v="57.959000000000003"/>
    <n v="62.27"/>
  </r>
  <r>
    <x v="14"/>
    <x v="0"/>
    <n v="440.36"/>
    <n v="429.76"/>
    <n v="42.975999999999999"/>
    <n v="50.42"/>
  </r>
  <r>
    <x v="14"/>
    <x v="1"/>
    <n v="542.1"/>
    <n v="391.86"/>
    <n v="39.186000000000007"/>
    <n v="63.79"/>
  </r>
  <r>
    <x v="14"/>
    <x v="2"/>
    <n v="472.93"/>
    <n v="562.16"/>
    <n v="56.216000000000001"/>
    <n v="52.96"/>
  </r>
  <r>
    <x v="14"/>
    <x v="3"/>
    <n v="396.73"/>
    <n v="763.19"/>
    <n v="76.319000000000003"/>
    <n v="56.51"/>
  </r>
  <r>
    <x v="15"/>
    <x v="0"/>
    <n v="462.3"/>
    <n v="380.74"/>
    <n v="38.074000000000005"/>
    <n v="57.13"/>
  </r>
  <r>
    <x v="15"/>
    <x v="1"/>
    <n v="509.73"/>
    <n v="351.89"/>
    <n v="35.189"/>
    <n v="64.75"/>
  </r>
  <r>
    <x v="15"/>
    <x v="2"/>
    <n v="617.79999999999995"/>
    <n v="567.95000000000005"/>
    <n v="56.795000000000009"/>
    <n v="58.8"/>
  </r>
  <r>
    <x v="15"/>
    <x v="3"/>
    <n v="352.86"/>
    <n v="768.81"/>
    <n v="76.881"/>
    <n v="49.16"/>
  </r>
  <r>
    <x v="16"/>
    <x v="0"/>
    <n v="487.79"/>
    <n v="351"/>
    <n v="35.1"/>
    <n v="49.4"/>
  </r>
  <r>
    <x v="16"/>
    <x v="1"/>
    <n v="543.9"/>
    <n v="434.55"/>
    <n v="43.455000000000005"/>
    <n v="48.05"/>
  </r>
  <r>
    <x v="16"/>
    <x v="2"/>
    <n v="576.42999999999995"/>
    <n v="514.34"/>
    <n v="51.434000000000005"/>
    <n v="47.63"/>
  </r>
  <r>
    <x v="16"/>
    <x v="3"/>
    <n v="354.09"/>
    <n v="632.66999999999996"/>
    <n v="63.266999999999996"/>
    <n v="51.16"/>
  </r>
  <r>
    <x v="17"/>
    <x v="0"/>
    <n v="470.29"/>
    <n v="454.82"/>
    <n v="45.481999999999999"/>
    <n v="50.18"/>
  </r>
  <r>
    <x v="17"/>
    <x v="1"/>
    <n v="563.9"/>
    <n v="353.13"/>
    <n v="35.313000000000002"/>
    <n v="57.02"/>
  </r>
  <r>
    <x v="17"/>
    <x v="2"/>
    <n v="584.85"/>
    <n v="464.66"/>
    <n v="46.466000000000008"/>
    <n v="43.59"/>
  </r>
  <r>
    <x v="17"/>
    <x v="3"/>
    <n v="326.11"/>
    <n v="731.83"/>
    <n v="73.183000000000007"/>
    <n v="51.82"/>
  </r>
  <r>
    <x v="18"/>
    <x v="0"/>
    <n v="396.85"/>
    <n v="215.98"/>
    <n v="21.597999999999999"/>
    <n v="53.17"/>
  </r>
  <r>
    <x v="18"/>
    <x v="1"/>
    <n v="605.27"/>
    <n v="175.81"/>
    <n v="17.581"/>
    <n v="52.54"/>
  </r>
  <r>
    <x v="18"/>
    <x v="2"/>
    <n v="556.01"/>
    <n v="619.11"/>
    <n v="61.911000000000001"/>
    <n v="52.33"/>
  </r>
  <r>
    <x v="18"/>
    <x v="3"/>
    <n v="366.6"/>
    <n v="427.67"/>
    <n v="42.767000000000003"/>
    <n v="39.590000000000003"/>
  </r>
  <r>
    <x v="19"/>
    <x v="0"/>
    <n v="452.02"/>
    <n v="563.65"/>
    <n v="56.365000000000002"/>
    <n v="49.77"/>
  </r>
  <r>
    <x v="19"/>
    <x v="1"/>
    <n v="621.83000000000004"/>
    <n v="364.21"/>
    <n v="36.420999999999999"/>
    <n v="58.87"/>
  </r>
  <r>
    <x v="19"/>
    <x v="2"/>
    <n v="580.67999999999995"/>
    <n v="598.57000000000005"/>
    <n v="59.857000000000006"/>
    <n v="40.1"/>
  </r>
  <r>
    <x v="19"/>
    <x v="3"/>
    <n v="369.61"/>
    <n v="741.79"/>
    <n v="74.179000000000002"/>
    <n v="56.51"/>
  </r>
  <r>
    <x v="20"/>
    <x v="0"/>
    <n v="465.98"/>
    <n v="362.5"/>
    <n v="36.25"/>
    <n v="50.03"/>
  </r>
  <r>
    <x v="20"/>
    <x v="1"/>
    <n v="663.02"/>
    <n v="358.77"/>
    <n v="35.877000000000002"/>
    <n v="48.47"/>
  </r>
  <r>
    <x v="20"/>
    <x v="2"/>
    <n v="634.5"/>
    <n v="523.91"/>
    <n v="52.390999999999998"/>
    <n v="48.81"/>
  </r>
  <r>
    <x v="20"/>
    <x v="3"/>
    <n v="266.49"/>
    <n v="320.08"/>
    <n v="32.008000000000003"/>
    <n v="62.47"/>
  </r>
  <r>
    <x v="21"/>
    <x v="0"/>
    <n v="411.95"/>
    <n v="252.76"/>
    <n v="25.276"/>
    <n v="46.8"/>
  </r>
  <r>
    <x v="21"/>
    <x v="1"/>
    <n v="468.69"/>
    <n v="402.27"/>
    <n v="40.227000000000004"/>
    <n v="54.59"/>
  </r>
  <r>
    <x v="21"/>
    <x v="2"/>
    <n v="608.86"/>
    <n v="423.69"/>
    <n v="42.369"/>
    <n v="35.5"/>
  </r>
  <r>
    <x v="21"/>
    <x v="3"/>
    <n v="323.87"/>
    <n v="592.04"/>
    <n v="59.204000000000001"/>
    <n v="63.35"/>
  </r>
  <r>
    <x v="22"/>
    <x v="0"/>
    <n v="395.88"/>
    <n v="379.62"/>
    <n v="37.962000000000003"/>
    <n v="51.9"/>
  </r>
  <r>
    <x v="22"/>
    <x v="1"/>
    <n v="642.80999999999995"/>
    <n v="419.53"/>
    <n v="41.953000000000003"/>
    <n v="60.55"/>
  </r>
  <r>
    <x v="22"/>
    <x v="2"/>
    <n v="529.54999999999995"/>
    <n v="470.63"/>
    <n v="47.063000000000002"/>
    <n v="49.45"/>
  </r>
  <r>
    <x v="22"/>
    <x v="3"/>
    <n v="283.37"/>
    <n v="646.77"/>
    <n v="64.677000000000007"/>
    <n v="76.39"/>
  </r>
  <r>
    <x v="23"/>
    <x v="0"/>
    <n v="388.23"/>
    <n v="301.82"/>
    <n v="30.182000000000002"/>
    <n v="55.79"/>
  </r>
  <r>
    <x v="23"/>
    <x v="1"/>
    <n v="630.08000000000004"/>
    <n v="432.61"/>
    <n v="43.261000000000003"/>
    <n v="66.45"/>
  </r>
  <r>
    <x v="23"/>
    <x v="2"/>
    <n v="692.79"/>
    <n v="527.99"/>
    <n v="52.799000000000007"/>
    <n v="42.89"/>
  </r>
  <r>
    <x v="23"/>
    <x v="3"/>
    <n v="297.69"/>
    <n v="852.16"/>
    <n v="85.216000000000008"/>
    <n v="56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F96B3B-9038-4145-9BF3-880D1DFE05B2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8" firstHeaderRow="0" firstDataRow="1" firstDataCol="1"/>
  <pivotFields count="6"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capacity" fld="2" subtotal="average" baseField="1" baseItem="0"/>
    <dataField name="Average of demand" fld="3" subtotal="average" baseField="1" baseItem="0"/>
    <dataField name="Average of production_cost" fld="5" subtotal="average" baseField="1" baseItem="0"/>
    <dataField name="Average of Saftey Stock" fld="4" subtotal="average" baseField="1" baseItem="1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621491-7097-4EFE-B073-6BF2EBD2F6A4}" name="Table2" displayName="Table2" ref="A1:E97" totalsRowShown="0">
  <autoFilter ref="A1:E97" xr:uid="{93621491-7097-4EFE-B073-6BF2EBD2F6A4}"/>
  <tableColumns count="5">
    <tableColumn id="1" xr3:uid="{26D247A4-9420-4777-9F1E-F713458C4FD5}" name="year"/>
    <tableColumn id="2" xr3:uid="{E9202AAA-26D4-4EC1-A69E-1CF69730FED8}" name="quarter"/>
    <tableColumn id="3" xr3:uid="{0EE876A3-A8CA-4FCC-870A-FCB2FDE8DCFD}" name="capacity"/>
    <tableColumn id="4" xr3:uid="{8BFF4DC1-8B52-4DA0-8BC3-40CB886D7848}" name="demand"/>
    <tableColumn id="5" xr3:uid="{F68D9E24-6F47-46ED-AFE8-D216C7F4EDFF}" name="production_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62620-6EA0-4A62-AFD8-C5FF10CB2AAA}">
  <dimension ref="A1:C2"/>
  <sheetViews>
    <sheetView workbookViewId="0">
      <selection activeCell="B2" sqref="B2"/>
    </sheetView>
  </sheetViews>
  <sheetFormatPr defaultRowHeight="14.4" x14ac:dyDescent="0.3"/>
  <cols>
    <col min="1" max="1" width="15.109375" bestFit="1" customWidth="1"/>
    <col min="2" max="2" width="9.33203125" bestFit="1" customWidth="1"/>
    <col min="3" max="3" width="14.33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200</v>
      </c>
      <c r="B2">
        <v>1.31</v>
      </c>
      <c r="C2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170F2-6E89-4AE4-AC64-18BB4B4619C2}">
  <dimension ref="A1:F97"/>
  <sheetViews>
    <sheetView topLeftCell="E1" zoomScale="68" workbookViewId="0">
      <selection activeCell="L4" sqref="L4"/>
    </sheetView>
  </sheetViews>
  <sheetFormatPr defaultRowHeight="14.4" x14ac:dyDescent="0.3"/>
  <cols>
    <col min="2" max="2" width="9" customWidth="1"/>
    <col min="3" max="3" width="10.109375" customWidth="1"/>
    <col min="4" max="4" width="9.77734375" customWidth="1"/>
    <col min="5" max="5" width="16.33203125" customWidth="1"/>
    <col min="6" max="6" width="9.77734375" customWidth="1"/>
  </cols>
  <sheetData>
    <row r="1" spans="1:6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14</v>
      </c>
    </row>
    <row r="2" spans="1:6" x14ac:dyDescent="0.3">
      <c r="A2">
        <v>2000</v>
      </c>
      <c r="B2">
        <v>1</v>
      </c>
      <c r="C2">
        <v>606.67999999999995</v>
      </c>
      <c r="D2">
        <v>533.96</v>
      </c>
      <c r="E2">
        <v>34.659999999999997</v>
      </c>
      <c r="F2">
        <f>0.1*Table2[[#This Row],[demand]]</f>
        <v>53.396000000000008</v>
      </c>
    </row>
    <row r="3" spans="1:6" x14ac:dyDescent="0.3">
      <c r="A3">
        <v>2000</v>
      </c>
      <c r="B3">
        <v>2</v>
      </c>
      <c r="C3">
        <v>364.73</v>
      </c>
      <c r="D3">
        <v>255.42</v>
      </c>
      <c r="E3">
        <v>42.89</v>
      </c>
      <c r="F3">
        <f>0.1*Table2[[#This Row],[demand]]</f>
        <v>25.542000000000002</v>
      </c>
    </row>
    <row r="4" spans="1:6" x14ac:dyDescent="0.3">
      <c r="A4">
        <v>2000</v>
      </c>
      <c r="B4">
        <v>3</v>
      </c>
      <c r="C4">
        <v>386.12</v>
      </c>
      <c r="D4">
        <v>291.05</v>
      </c>
      <c r="E4">
        <v>79.59</v>
      </c>
      <c r="F4">
        <f>0.1*Table2[[#This Row],[demand]]</f>
        <v>29.105000000000004</v>
      </c>
    </row>
    <row r="5" spans="1:6" x14ac:dyDescent="0.3">
      <c r="A5">
        <v>2000</v>
      </c>
      <c r="B5">
        <v>4</v>
      </c>
      <c r="C5">
        <v>546.97</v>
      </c>
      <c r="D5">
        <v>410.36</v>
      </c>
      <c r="E5">
        <v>46.6</v>
      </c>
      <c r="F5">
        <f>0.1*Table2[[#This Row],[demand]]</f>
        <v>41.036000000000001</v>
      </c>
    </row>
    <row r="6" spans="1:6" x14ac:dyDescent="0.3">
      <c r="A6">
        <v>2001</v>
      </c>
      <c r="B6">
        <v>1</v>
      </c>
      <c r="C6">
        <v>564.13</v>
      </c>
      <c r="D6">
        <v>494.56</v>
      </c>
      <c r="E6">
        <v>34.89</v>
      </c>
      <c r="F6">
        <f>0.1*Table2[[#This Row],[demand]]</f>
        <v>49.456000000000003</v>
      </c>
    </row>
    <row r="7" spans="1:6" x14ac:dyDescent="0.3">
      <c r="A7">
        <v>2001</v>
      </c>
      <c r="B7">
        <v>2</v>
      </c>
      <c r="C7">
        <v>285.82</v>
      </c>
      <c r="D7">
        <v>319.2</v>
      </c>
      <c r="E7">
        <v>42.02</v>
      </c>
      <c r="F7">
        <f>0.1*Table2[[#This Row],[demand]]</f>
        <v>31.92</v>
      </c>
    </row>
    <row r="8" spans="1:6" x14ac:dyDescent="0.3">
      <c r="A8">
        <v>2001</v>
      </c>
      <c r="B8">
        <v>3</v>
      </c>
      <c r="C8">
        <v>400.87</v>
      </c>
      <c r="D8">
        <v>249.68</v>
      </c>
      <c r="E8">
        <v>65.06</v>
      </c>
      <c r="F8">
        <f>0.1*Table2[[#This Row],[demand]]</f>
        <v>24.968000000000004</v>
      </c>
    </row>
    <row r="9" spans="1:6" x14ac:dyDescent="0.3">
      <c r="A9">
        <v>2001</v>
      </c>
      <c r="B9">
        <v>4</v>
      </c>
      <c r="C9">
        <v>421.36</v>
      </c>
      <c r="D9">
        <v>463.32</v>
      </c>
      <c r="E9">
        <v>37.049999999999997</v>
      </c>
      <c r="F9">
        <f>0.1*Table2[[#This Row],[demand]]</f>
        <v>46.332000000000001</v>
      </c>
    </row>
    <row r="10" spans="1:6" x14ac:dyDescent="0.3">
      <c r="A10">
        <v>2002</v>
      </c>
      <c r="B10">
        <v>1</v>
      </c>
      <c r="C10">
        <v>601.54999999999995</v>
      </c>
      <c r="D10">
        <v>458.75</v>
      </c>
      <c r="E10">
        <v>34.26</v>
      </c>
      <c r="F10">
        <f>0.1*Table2[[#This Row],[demand]]</f>
        <v>45.875</v>
      </c>
    </row>
    <row r="11" spans="1:6" x14ac:dyDescent="0.3">
      <c r="A11">
        <v>2002</v>
      </c>
      <c r="B11">
        <v>2</v>
      </c>
      <c r="C11">
        <v>401.16</v>
      </c>
      <c r="D11">
        <v>256.64999999999998</v>
      </c>
      <c r="E11">
        <v>38.049999999999997</v>
      </c>
      <c r="F11">
        <f>0.1*Table2[[#This Row],[demand]]</f>
        <v>25.664999999999999</v>
      </c>
    </row>
    <row r="12" spans="1:6" x14ac:dyDescent="0.3">
      <c r="A12">
        <v>2002</v>
      </c>
      <c r="B12">
        <v>3</v>
      </c>
      <c r="C12">
        <v>422.28</v>
      </c>
      <c r="D12">
        <v>390.11</v>
      </c>
      <c r="E12">
        <v>53.37</v>
      </c>
      <c r="F12">
        <f>0.1*Table2[[#This Row],[demand]]</f>
        <v>39.011000000000003</v>
      </c>
    </row>
    <row r="13" spans="1:6" x14ac:dyDescent="0.3">
      <c r="A13">
        <v>2002</v>
      </c>
      <c r="B13">
        <v>4</v>
      </c>
      <c r="C13">
        <v>476.14</v>
      </c>
      <c r="D13">
        <v>481.74</v>
      </c>
      <c r="E13">
        <v>36.97</v>
      </c>
      <c r="F13">
        <f>0.1*Table2[[#This Row],[demand]]</f>
        <v>48.174000000000007</v>
      </c>
    </row>
    <row r="14" spans="1:6" x14ac:dyDescent="0.3">
      <c r="A14">
        <v>2003</v>
      </c>
      <c r="B14">
        <v>1</v>
      </c>
      <c r="C14">
        <v>639.41</v>
      </c>
      <c r="D14">
        <v>425.82</v>
      </c>
      <c r="E14">
        <v>41.86</v>
      </c>
      <c r="F14">
        <f>0.1*Table2[[#This Row],[demand]]</f>
        <v>42.582000000000001</v>
      </c>
    </row>
    <row r="15" spans="1:6" x14ac:dyDescent="0.3">
      <c r="A15">
        <v>2003</v>
      </c>
      <c r="B15">
        <v>2</v>
      </c>
      <c r="C15">
        <v>450.38</v>
      </c>
      <c r="D15">
        <v>272.67</v>
      </c>
      <c r="E15">
        <v>43.45</v>
      </c>
      <c r="F15">
        <f>0.1*Table2[[#This Row],[demand]]</f>
        <v>27.267000000000003</v>
      </c>
    </row>
    <row r="16" spans="1:6" x14ac:dyDescent="0.3">
      <c r="A16">
        <v>2003</v>
      </c>
      <c r="B16">
        <v>3</v>
      </c>
      <c r="C16">
        <v>407.77</v>
      </c>
      <c r="D16">
        <v>490.07</v>
      </c>
      <c r="E16">
        <v>67.41</v>
      </c>
      <c r="F16">
        <f>0.1*Table2[[#This Row],[demand]]</f>
        <v>49.007000000000005</v>
      </c>
    </row>
    <row r="17" spans="1:6" x14ac:dyDescent="0.3">
      <c r="A17">
        <v>2003</v>
      </c>
      <c r="B17">
        <v>4</v>
      </c>
      <c r="C17">
        <v>530.66999999999996</v>
      </c>
      <c r="D17">
        <v>315.88</v>
      </c>
      <c r="E17">
        <v>40.409999999999997</v>
      </c>
      <c r="F17">
        <f>0.1*Table2[[#This Row],[demand]]</f>
        <v>31.588000000000001</v>
      </c>
    </row>
    <row r="18" spans="1:6" x14ac:dyDescent="0.3">
      <c r="A18">
        <v>2004</v>
      </c>
      <c r="B18">
        <v>1</v>
      </c>
      <c r="C18">
        <v>618.6</v>
      </c>
      <c r="D18">
        <v>381.03</v>
      </c>
      <c r="E18">
        <v>45.6</v>
      </c>
      <c r="F18">
        <f>0.1*Table2[[#This Row],[demand]]</f>
        <v>38.103000000000002</v>
      </c>
    </row>
    <row r="19" spans="1:6" x14ac:dyDescent="0.3">
      <c r="A19">
        <v>2004</v>
      </c>
      <c r="B19">
        <v>2</v>
      </c>
      <c r="C19">
        <v>465.04</v>
      </c>
      <c r="D19">
        <v>324.02</v>
      </c>
      <c r="E19">
        <v>42.49</v>
      </c>
      <c r="F19">
        <f>0.1*Table2[[#This Row],[demand]]</f>
        <v>32.402000000000001</v>
      </c>
    </row>
    <row r="20" spans="1:6" x14ac:dyDescent="0.3">
      <c r="A20">
        <v>2004</v>
      </c>
      <c r="B20">
        <v>3</v>
      </c>
      <c r="C20">
        <v>486.7</v>
      </c>
      <c r="D20">
        <v>253.29</v>
      </c>
      <c r="E20">
        <v>67.87</v>
      </c>
      <c r="F20">
        <f>0.1*Table2[[#This Row],[demand]]</f>
        <v>25.329000000000001</v>
      </c>
    </row>
    <row r="21" spans="1:6" x14ac:dyDescent="0.3">
      <c r="A21">
        <v>2004</v>
      </c>
      <c r="B21">
        <v>4</v>
      </c>
      <c r="C21">
        <v>528.6</v>
      </c>
      <c r="D21">
        <v>480.9</v>
      </c>
      <c r="E21">
        <v>52.09</v>
      </c>
      <c r="F21">
        <f>0.1*Table2[[#This Row],[demand]]</f>
        <v>48.09</v>
      </c>
    </row>
    <row r="22" spans="1:6" x14ac:dyDescent="0.3">
      <c r="A22">
        <v>2005</v>
      </c>
      <c r="B22">
        <v>1</v>
      </c>
      <c r="C22">
        <v>593.79999999999995</v>
      </c>
      <c r="D22">
        <v>435.85</v>
      </c>
      <c r="E22">
        <v>40.369999999999997</v>
      </c>
      <c r="F22">
        <f>0.1*Table2[[#This Row],[demand]]</f>
        <v>43.585000000000008</v>
      </c>
    </row>
    <row r="23" spans="1:6" x14ac:dyDescent="0.3">
      <c r="A23">
        <v>2005</v>
      </c>
      <c r="B23">
        <v>2</v>
      </c>
      <c r="C23">
        <v>397.57</v>
      </c>
      <c r="D23">
        <v>268.66000000000003</v>
      </c>
      <c r="E23">
        <v>41.4</v>
      </c>
      <c r="F23">
        <f>0.1*Table2[[#This Row],[demand]]</f>
        <v>26.866000000000003</v>
      </c>
    </row>
    <row r="24" spans="1:6" x14ac:dyDescent="0.3">
      <c r="A24">
        <v>2005</v>
      </c>
      <c r="B24">
        <v>3</v>
      </c>
      <c r="C24">
        <v>480.96</v>
      </c>
      <c r="D24">
        <v>358.5</v>
      </c>
      <c r="E24">
        <v>55.81</v>
      </c>
      <c r="F24">
        <f>0.1*Table2[[#This Row],[demand]]</f>
        <v>35.85</v>
      </c>
    </row>
    <row r="25" spans="1:6" x14ac:dyDescent="0.3">
      <c r="A25">
        <v>2005</v>
      </c>
      <c r="B25">
        <v>4</v>
      </c>
      <c r="C25">
        <v>460.94</v>
      </c>
      <c r="D25">
        <v>352.58</v>
      </c>
      <c r="E25">
        <v>46.91</v>
      </c>
      <c r="F25">
        <f>0.1*Table2[[#This Row],[demand]]</f>
        <v>35.258000000000003</v>
      </c>
    </row>
    <row r="26" spans="1:6" x14ac:dyDescent="0.3">
      <c r="A26">
        <v>2006</v>
      </c>
      <c r="B26">
        <v>1</v>
      </c>
      <c r="C26">
        <v>583.17999999999995</v>
      </c>
      <c r="D26">
        <v>401.34</v>
      </c>
      <c r="E26">
        <v>44.53</v>
      </c>
      <c r="F26">
        <f>0.1*Table2[[#This Row],[demand]]</f>
        <v>40.134</v>
      </c>
    </row>
    <row r="27" spans="1:6" x14ac:dyDescent="0.3">
      <c r="A27">
        <v>2006</v>
      </c>
      <c r="B27">
        <v>2</v>
      </c>
      <c r="C27">
        <v>440.99</v>
      </c>
      <c r="D27">
        <v>326.93</v>
      </c>
      <c r="E27">
        <v>43.88</v>
      </c>
      <c r="F27">
        <f>0.1*Table2[[#This Row],[demand]]</f>
        <v>32.693000000000005</v>
      </c>
    </row>
    <row r="28" spans="1:6" x14ac:dyDescent="0.3">
      <c r="A28">
        <v>2006</v>
      </c>
      <c r="B28">
        <v>3</v>
      </c>
      <c r="C28">
        <v>407.81</v>
      </c>
      <c r="D28">
        <v>576.25</v>
      </c>
      <c r="E28">
        <v>45.94</v>
      </c>
      <c r="F28">
        <f>0.1*Table2[[#This Row],[demand]]</f>
        <v>57.625</v>
      </c>
    </row>
    <row r="29" spans="1:6" x14ac:dyDescent="0.3">
      <c r="A29">
        <v>2006</v>
      </c>
      <c r="B29">
        <v>4</v>
      </c>
      <c r="C29">
        <v>488.84</v>
      </c>
      <c r="D29">
        <v>357.89</v>
      </c>
      <c r="E29">
        <v>51.05</v>
      </c>
      <c r="F29">
        <f>0.1*Table2[[#This Row],[demand]]</f>
        <v>35.789000000000001</v>
      </c>
    </row>
    <row r="30" spans="1:6" x14ac:dyDescent="0.3">
      <c r="A30">
        <v>2007</v>
      </c>
      <c r="B30">
        <v>1</v>
      </c>
      <c r="C30">
        <v>454.31</v>
      </c>
      <c r="D30">
        <v>389.35</v>
      </c>
      <c r="E30">
        <v>37.200000000000003</v>
      </c>
      <c r="F30">
        <f>0.1*Table2[[#This Row],[demand]]</f>
        <v>38.935000000000002</v>
      </c>
    </row>
    <row r="31" spans="1:6" x14ac:dyDescent="0.3">
      <c r="A31">
        <v>2007</v>
      </c>
      <c r="B31">
        <v>2</v>
      </c>
      <c r="C31">
        <v>401.68</v>
      </c>
      <c r="D31">
        <v>292.70999999999998</v>
      </c>
      <c r="E31">
        <v>44.32</v>
      </c>
      <c r="F31">
        <f>0.1*Table2[[#This Row],[demand]]</f>
        <v>29.271000000000001</v>
      </c>
    </row>
    <row r="32" spans="1:6" x14ac:dyDescent="0.3">
      <c r="A32">
        <v>2007</v>
      </c>
      <c r="B32">
        <v>3</v>
      </c>
      <c r="C32">
        <v>423.52</v>
      </c>
      <c r="D32">
        <v>389.05</v>
      </c>
      <c r="E32">
        <v>66.31</v>
      </c>
      <c r="F32">
        <f>0.1*Table2[[#This Row],[demand]]</f>
        <v>38.905000000000001</v>
      </c>
    </row>
    <row r="33" spans="1:6" x14ac:dyDescent="0.3">
      <c r="A33">
        <v>2007</v>
      </c>
      <c r="B33">
        <v>4</v>
      </c>
      <c r="C33">
        <v>414.59</v>
      </c>
      <c r="D33">
        <v>802.07</v>
      </c>
      <c r="E33">
        <v>41.93</v>
      </c>
      <c r="F33">
        <f>0.1*Table2[[#This Row],[demand]]</f>
        <v>80.207000000000008</v>
      </c>
    </row>
    <row r="34" spans="1:6" x14ac:dyDescent="0.3">
      <c r="A34">
        <v>2008</v>
      </c>
      <c r="B34">
        <v>1</v>
      </c>
      <c r="C34">
        <v>476.05</v>
      </c>
      <c r="D34">
        <v>278.54000000000002</v>
      </c>
      <c r="E34">
        <v>41.62</v>
      </c>
      <c r="F34">
        <f>0.1*Table2[[#This Row],[demand]]</f>
        <v>27.854000000000003</v>
      </c>
    </row>
    <row r="35" spans="1:6" x14ac:dyDescent="0.3">
      <c r="A35">
        <v>2008</v>
      </c>
      <c r="B35">
        <v>2</v>
      </c>
      <c r="C35">
        <v>590.97</v>
      </c>
      <c r="D35">
        <v>306.24</v>
      </c>
      <c r="E35">
        <v>50.92</v>
      </c>
      <c r="F35">
        <f>0.1*Table2[[#This Row],[demand]]</f>
        <v>30.624000000000002</v>
      </c>
    </row>
    <row r="36" spans="1:6" x14ac:dyDescent="0.3">
      <c r="A36">
        <v>2008</v>
      </c>
      <c r="B36">
        <v>3</v>
      </c>
      <c r="C36">
        <v>473.49</v>
      </c>
      <c r="D36">
        <v>408.4</v>
      </c>
      <c r="E36">
        <v>56.86</v>
      </c>
      <c r="F36">
        <f>0.1*Table2[[#This Row],[demand]]</f>
        <v>40.840000000000003</v>
      </c>
    </row>
    <row r="37" spans="1:6" x14ac:dyDescent="0.3">
      <c r="A37">
        <v>2008</v>
      </c>
      <c r="B37">
        <v>4</v>
      </c>
      <c r="C37">
        <v>471.52</v>
      </c>
      <c r="D37">
        <v>601.22</v>
      </c>
      <c r="E37">
        <v>49.78</v>
      </c>
      <c r="F37">
        <f>0.1*Table2[[#This Row],[demand]]</f>
        <v>60.122000000000007</v>
      </c>
    </row>
    <row r="38" spans="1:6" x14ac:dyDescent="0.3">
      <c r="A38">
        <v>2009</v>
      </c>
      <c r="B38">
        <v>1</v>
      </c>
      <c r="C38">
        <v>541.53</v>
      </c>
      <c r="D38">
        <v>474.83</v>
      </c>
      <c r="E38">
        <v>40.880000000000003</v>
      </c>
      <c r="F38">
        <f>0.1*Table2[[#This Row],[demand]]</f>
        <v>47.483000000000004</v>
      </c>
    </row>
    <row r="39" spans="1:6" x14ac:dyDescent="0.3">
      <c r="A39">
        <v>2009</v>
      </c>
      <c r="B39">
        <v>2</v>
      </c>
      <c r="C39">
        <v>473.53</v>
      </c>
      <c r="D39">
        <v>349.08</v>
      </c>
      <c r="E39">
        <v>45.14</v>
      </c>
      <c r="F39">
        <f>0.1*Table2[[#This Row],[demand]]</f>
        <v>34.908000000000001</v>
      </c>
    </row>
    <row r="40" spans="1:6" x14ac:dyDescent="0.3">
      <c r="A40">
        <v>2009</v>
      </c>
      <c r="B40">
        <v>3</v>
      </c>
      <c r="C40">
        <v>534.5</v>
      </c>
      <c r="D40">
        <v>522.35</v>
      </c>
      <c r="E40">
        <v>53.79</v>
      </c>
      <c r="F40">
        <f>0.1*Table2[[#This Row],[demand]]</f>
        <v>52.235000000000007</v>
      </c>
    </row>
    <row r="41" spans="1:6" x14ac:dyDescent="0.3">
      <c r="A41">
        <v>2009</v>
      </c>
      <c r="B41">
        <v>4</v>
      </c>
      <c r="C41">
        <v>409.95</v>
      </c>
      <c r="D41">
        <v>534.20000000000005</v>
      </c>
      <c r="E41">
        <v>52.87</v>
      </c>
      <c r="F41">
        <f>0.1*Table2[[#This Row],[demand]]</f>
        <v>53.420000000000009</v>
      </c>
    </row>
    <row r="42" spans="1:6" x14ac:dyDescent="0.3">
      <c r="A42">
        <v>2010</v>
      </c>
      <c r="B42">
        <v>1</v>
      </c>
      <c r="C42">
        <v>625.75</v>
      </c>
      <c r="D42">
        <v>732.83</v>
      </c>
      <c r="E42">
        <v>49.32</v>
      </c>
      <c r="F42">
        <f>0.1*Table2[[#This Row],[demand]]</f>
        <v>73.283000000000001</v>
      </c>
    </row>
    <row r="43" spans="1:6" x14ac:dyDescent="0.3">
      <c r="A43">
        <v>2010</v>
      </c>
      <c r="B43">
        <v>2</v>
      </c>
      <c r="C43">
        <v>492.21</v>
      </c>
      <c r="D43">
        <v>286.45</v>
      </c>
      <c r="E43">
        <v>41.52</v>
      </c>
      <c r="F43">
        <f>0.1*Table2[[#This Row],[demand]]</f>
        <v>28.645</v>
      </c>
    </row>
    <row r="44" spans="1:6" x14ac:dyDescent="0.3">
      <c r="A44">
        <v>2010</v>
      </c>
      <c r="B44">
        <v>3</v>
      </c>
      <c r="C44">
        <v>409.07</v>
      </c>
      <c r="D44">
        <v>312.89999999999998</v>
      </c>
      <c r="E44">
        <v>52.25</v>
      </c>
      <c r="F44">
        <f>0.1*Table2[[#This Row],[demand]]</f>
        <v>31.29</v>
      </c>
    </row>
    <row r="45" spans="1:6" x14ac:dyDescent="0.3">
      <c r="A45">
        <v>2010</v>
      </c>
      <c r="B45">
        <v>4</v>
      </c>
      <c r="C45">
        <v>397.43</v>
      </c>
      <c r="D45">
        <v>570.61</v>
      </c>
      <c r="E45">
        <v>47.92</v>
      </c>
      <c r="F45">
        <f>0.1*Table2[[#This Row],[demand]]</f>
        <v>57.061000000000007</v>
      </c>
    </row>
    <row r="46" spans="1:6" x14ac:dyDescent="0.3">
      <c r="A46">
        <v>2011</v>
      </c>
      <c r="B46">
        <v>1</v>
      </c>
      <c r="C46">
        <v>564.1</v>
      </c>
      <c r="D46">
        <v>508.53</v>
      </c>
      <c r="E46">
        <v>45.43</v>
      </c>
      <c r="F46">
        <f>0.1*Table2[[#This Row],[demand]]</f>
        <v>50.853000000000002</v>
      </c>
    </row>
    <row r="47" spans="1:6" x14ac:dyDescent="0.3">
      <c r="A47">
        <v>2011</v>
      </c>
      <c r="B47">
        <v>2</v>
      </c>
      <c r="C47">
        <v>536.54999999999995</v>
      </c>
      <c r="D47">
        <v>353.81</v>
      </c>
      <c r="E47">
        <v>47</v>
      </c>
      <c r="F47">
        <f>0.1*Table2[[#This Row],[demand]]</f>
        <v>35.381</v>
      </c>
    </row>
    <row r="48" spans="1:6" x14ac:dyDescent="0.3">
      <c r="A48">
        <v>2011</v>
      </c>
      <c r="B48">
        <v>3</v>
      </c>
      <c r="C48">
        <v>422.71</v>
      </c>
      <c r="D48">
        <v>335.11</v>
      </c>
      <c r="E48">
        <v>61.18</v>
      </c>
      <c r="F48">
        <f>0.1*Table2[[#This Row],[demand]]</f>
        <v>33.511000000000003</v>
      </c>
    </row>
    <row r="49" spans="1:6" x14ac:dyDescent="0.3">
      <c r="A49">
        <v>2011</v>
      </c>
      <c r="B49">
        <v>4</v>
      </c>
      <c r="C49">
        <v>381.4</v>
      </c>
      <c r="D49">
        <v>548.72</v>
      </c>
      <c r="E49">
        <v>55.57</v>
      </c>
      <c r="F49">
        <f>0.1*Table2[[#This Row],[demand]]</f>
        <v>54.872000000000007</v>
      </c>
    </row>
    <row r="50" spans="1:6" x14ac:dyDescent="0.3">
      <c r="A50">
        <v>2012</v>
      </c>
      <c r="B50">
        <v>1</v>
      </c>
      <c r="C50">
        <v>549.49</v>
      </c>
      <c r="D50">
        <v>276.68</v>
      </c>
      <c r="E50">
        <v>53.22</v>
      </c>
      <c r="F50">
        <f>0.1*Table2[[#This Row],[demand]]</f>
        <v>27.668000000000003</v>
      </c>
    </row>
    <row r="51" spans="1:6" x14ac:dyDescent="0.3">
      <c r="A51">
        <v>2012</v>
      </c>
      <c r="B51">
        <v>2</v>
      </c>
      <c r="C51">
        <v>476.22</v>
      </c>
      <c r="D51">
        <v>290.38</v>
      </c>
      <c r="E51">
        <v>46.6</v>
      </c>
      <c r="F51">
        <f>0.1*Table2[[#This Row],[demand]]</f>
        <v>29.038</v>
      </c>
    </row>
    <row r="52" spans="1:6" x14ac:dyDescent="0.3">
      <c r="A52">
        <v>2012</v>
      </c>
      <c r="B52">
        <v>3</v>
      </c>
      <c r="C52">
        <v>485.69</v>
      </c>
      <c r="D52">
        <v>528.67999999999995</v>
      </c>
      <c r="E52">
        <v>55.75</v>
      </c>
      <c r="F52">
        <f>0.1*Table2[[#This Row],[demand]]</f>
        <v>52.867999999999995</v>
      </c>
    </row>
    <row r="53" spans="1:6" x14ac:dyDescent="0.3">
      <c r="A53">
        <v>2012</v>
      </c>
      <c r="B53">
        <v>4</v>
      </c>
      <c r="C53">
        <v>327.02</v>
      </c>
      <c r="D53">
        <v>655.93</v>
      </c>
      <c r="E53">
        <v>63.61</v>
      </c>
      <c r="F53">
        <f>0.1*Table2[[#This Row],[demand]]</f>
        <v>65.593000000000004</v>
      </c>
    </row>
    <row r="54" spans="1:6" x14ac:dyDescent="0.3">
      <c r="A54">
        <v>2013</v>
      </c>
      <c r="B54">
        <v>1</v>
      </c>
      <c r="C54">
        <v>569.79999999999995</v>
      </c>
      <c r="D54">
        <v>355.25</v>
      </c>
      <c r="E54">
        <v>55.68</v>
      </c>
      <c r="F54">
        <f>0.1*Table2[[#This Row],[demand]]</f>
        <v>35.524999999999999</v>
      </c>
    </row>
    <row r="55" spans="1:6" x14ac:dyDescent="0.3">
      <c r="A55">
        <v>2013</v>
      </c>
      <c r="B55">
        <v>2</v>
      </c>
      <c r="C55">
        <v>527.79999999999995</v>
      </c>
      <c r="D55">
        <v>429.15</v>
      </c>
      <c r="E55">
        <v>52.11</v>
      </c>
      <c r="F55">
        <f>0.1*Table2[[#This Row],[demand]]</f>
        <v>42.914999999999999</v>
      </c>
    </row>
    <row r="56" spans="1:6" x14ac:dyDescent="0.3">
      <c r="A56">
        <v>2013</v>
      </c>
      <c r="B56">
        <v>3</v>
      </c>
      <c r="C56">
        <v>500.11</v>
      </c>
      <c r="D56">
        <v>397.55</v>
      </c>
      <c r="E56">
        <v>51.39</v>
      </c>
      <c r="F56">
        <f>0.1*Table2[[#This Row],[demand]]</f>
        <v>39.755000000000003</v>
      </c>
    </row>
    <row r="57" spans="1:6" x14ac:dyDescent="0.3">
      <c r="A57">
        <v>2013</v>
      </c>
      <c r="B57">
        <v>4</v>
      </c>
      <c r="C57">
        <v>407.16</v>
      </c>
      <c r="D57">
        <v>579.59</v>
      </c>
      <c r="E57">
        <v>62.27</v>
      </c>
      <c r="F57">
        <f>0.1*Table2[[#This Row],[demand]]</f>
        <v>57.959000000000003</v>
      </c>
    </row>
    <row r="58" spans="1:6" x14ac:dyDescent="0.3">
      <c r="A58">
        <v>2014</v>
      </c>
      <c r="B58">
        <v>1</v>
      </c>
      <c r="C58">
        <v>440.36</v>
      </c>
      <c r="D58">
        <v>429.76</v>
      </c>
      <c r="E58">
        <v>50.42</v>
      </c>
      <c r="F58">
        <f>0.1*Table2[[#This Row],[demand]]</f>
        <v>42.975999999999999</v>
      </c>
    </row>
    <row r="59" spans="1:6" x14ac:dyDescent="0.3">
      <c r="A59">
        <v>2014</v>
      </c>
      <c r="B59">
        <v>2</v>
      </c>
      <c r="C59">
        <v>542.1</v>
      </c>
      <c r="D59">
        <v>391.86</v>
      </c>
      <c r="E59">
        <v>63.79</v>
      </c>
      <c r="F59">
        <f>0.1*Table2[[#This Row],[demand]]</f>
        <v>39.186000000000007</v>
      </c>
    </row>
    <row r="60" spans="1:6" x14ac:dyDescent="0.3">
      <c r="A60">
        <v>2014</v>
      </c>
      <c r="B60">
        <v>3</v>
      </c>
      <c r="C60">
        <v>472.93</v>
      </c>
      <c r="D60">
        <v>562.16</v>
      </c>
      <c r="E60">
        <v>52.96</v>
      </c>
      <c r="F60">
        <f>0.1*Table2[[#This Row],[demand]]</f>
        <v>56.216000000000001</v>
      </c>
    </row>
    <row r="61" spans="1:6" x14ac:dyDescent="0.3">
      <c r="A61">
        <v>2014</v>
      </c>
      <c r="B61">
        <v>4</v>
      </c>
      <c r="C61">
        <v>396.73</v>
      </c>
      <c r="D61">
        <v>763.19</v>
      </c>
      <c r="E61">
        <v>56.51</v>
      </c>
      <c r="F61">
        <f>0.1*Table2[[#This Row],[demand]]</f>
        <v>76.319000000000003</v>
      </c>
    </row>
    <row r="62" spans="1:6" x14ac:dyDescent="0.3">
      <c r="A62">
        <v>2015</v>
      </c>
      <c r="B62">
        <v>1</v>
      </c>
      <c r="C62">
        <v>462.3</v>
      </c>
      <c r="D62">
        <v>380.74</v>
      </c>
      <c r="E62">
        <v>57.13</v>
      </c>
      <c r="F62">
        <f>0.1*Table2[[#This Row],[demand]]</f>
        <v>38.074000000000005</v>
      </c>
    </row>
    <row r="63" spans="1:6" x14ac:dyDescent="0.3">
      <c r="A63">
        <v>2015</v>
      </c>
      <c r="B63">
        <v>2</v>
      </c>
      <c r="C63">
        <v>509.73</v>
      </c>
      <c r="D63">
        <v>351.89</v>
      </c>
      <c r="E63">
        <v>64.75</v>
      </c>
      <c r="F63">
        <f>0.1*Table2[[#This Row],[demand]]</f>
        <v>35.189</v>
      </c>
    </row>
    <row r="64" spans="1:6" x14ac:dyDescent="0.3">
      <c r="A64">
        <v>2015</v>
      </c>
      <c r="B64">
        <v>3</v>
      </c>
      <c r="C64">
        <v>617.79999999999995</v>
      </c>
      <c r="D64">
        <v>567.95000000000005</v>
      </c>
      <c r="E64">
        <v>58.8</v>
      </c>
      <c r="F64">
        <f>0.1*Table2[[#This Row],[demand]]</f>
        <v>56.795000000000009</v>
      </c>
    </row>
    <row r="65" spans="1:6" x14ac:dyDescent="0.3">
      <c r="A65">
        <v>2015</v>
      </c>
      <c r="B65">
        <v>4</v>
      </c>
      <c r="C65">
        <v>352.86</v>
      </c>
      <c r="D65">
        <v>768.81</v>
      </c>
      <c r="E65">
        <v>49.16</v>
      </c>
      <c r="F65">
        <f>0.1*Table2[[#This Row],[demand]]</f>
        <v>76.881</v>
      </c>
    </row>
    <row r="66" spans="1:6" x14ac:dyDescent="0.3">
      <c r="A66">
        <v>2016</v>
      </c>
      <c r="B66">
        <v>1</v>
      </c>
      <c r="C66">
        <v>487.79</v>
      </c>
      <c r="D66">
        <v>351</v>
      </c>
      <c r="E66">
        <v>49.4</v>
      </c>
      <c r="F66">
        <f>0.1*Table2[[#This Row],[demand]]</f>
        <v>35.1</v>
      </c>
    </row>
    <row r="67" spans="1:6" x14ac:dyDescent="0.3">
      <c r="A67">
        <v>2016</v>
      </c>
      <c r="B67">
        <v>2</v>
      </c>
      <c r="C67">
        <v>543.9</v>
      </c>
      <c r="D67">
        <v>434.55</v>
      </c>
      <c r="E67">
        <v>48.05</v>
      </c>
      <c r="F67">
        <f>0.1*Table2[[#This Row],[demand]]</f>
        <v>43.455000000000005</v>
      </c>
    </row>
    <row r="68" spans="1:6" x14ac:dyDescent="0.3">
      <c r="A68">
        <v>2016</v>
      </c>
      <c r="B68">
        <v>3</v>
      </c>
      <c r="C68">
        <v>576.42999999999995</v>
      </c>
      <c r="D68">
        <v>514.34</v>
      </c>
      <c r="E68">
        <v>47.63</v>
      </c>
      <c r="F68">
        <f>0.1*Table2[[#This Row],[demand]]</f>
        <v>51.434000000000005</v>
      </c>
    </row>
    <row r="69" spans="1:6" x14ac:dyDescent="0.3">
      <c r="A69">
        <v>2016</v>
      </c>
      <c r="B69">
        <v>4</v>
      </c>
      <c r="C69">
        <v>354.09</v>
      </c>
      <c r="D69">
        <v>632.66999999999996</v>
      </c>
      <c r="E69">
        <v>51.16</v>
      </c>
      <c r="F69">
        <f>0.1*Table2[[#This Row],[demand]]</f>
        <v>63.266999999999996</v>
      </c>
    </row>
    <row r="70" spans="1:6" x14ac:dyDescent="0.3">
      <c r="A70">
        <v>2017</v>
      </c>
      <c r="B70">
        <v>1</v>
      </c>
      <c r="C70">
        <v>470.29</v>
      </c>
      <c r="D70">
        <v>454.82</v>
      </c>
      <c r="E70">
        <v>50.18</v>
      </c>
      <c r="F70">
        <f>0.1*Table2[[#This Row],[demand]]</f>
        <v>45.481999999999999</v>
      </c>
    </row>
    <row r="71" spans="1:6" x14ac:dyDescent="0.3">
      <c r="A71">
        <v>2017</v>
      </c>
      <c r="B71">
        <v>2</v>
      </c>
      <c r="C71">
        <v>563.9</v>
      </c>
      <c r="D71">
        <v>353.13</v>
      </c>
      <c r="E71">
        <v>57.02</v>
      </c>
      <c r="F71">
        <f>0.1*Table2[[#This Row],[demand]]</f>
        <v>35.313000000000002</v>
      </c>
    </row>
    <row r="72" spans="1:6" x14ac:dyDescent="0.3">
      <c r="A72">
        <v>2017</v>
      </c>
      <c r="B72">
        <v>3</v>
      </c>
      <c r="C72">
        <v>584.85</v>
      </c>
      <c r="D72">
        <v>464.66</v>
      </c>
      <c r="E72">
        <v>43.59</v>
      </c>
      <c r="F72">
        <f>0.1*Table2[[#This Row],[demand]]</f>
        <v>46.466000000000008</v>
      </c>
    </row>
    <row r="73" spans="1:6" x14ac:dyDescent="0.3">
      <c r="A73">
        <v>2017</v>
      </c>
      <c r="B73">
        <v>4</v>
      </c>
      <c r="C73">
        <v>326.11</v>
      </c>
      <c r="D73">
        <v>731.83</v>
      </c>
      <c r="E73">
        <v>51.82</v>
      </c>
      <c r="F73">
        <f>0.1*Table2[[#This Row],[demand]]</f>
        <v>73.183000000000007</v>
      </c>
    </row>
    <row r="74" spans="1:6" x14ac:dyDescent="0.3">
      <c r="A74">
        <v>2018</v>
      </c>
      <c r="B74">
        <v>1</v>
      </c>
      <c r="C74">
        <v>396.85</v>
      </c>
      <c r="D74">
        <v>215.98</v>
      </c>
      <c r="E74">
        <v>53.17</v>
      </c>
      <c r="F74">
        <f>0.1*Table2[[#This Row],[demand]]</f>
        <v>21.597999999999999</v>
      </c>
    </row>
    <row r="75" spans="1:6" x14ac:dyDescent="0.3">
      <c r="A75">
        <v>2018</v>
      </c>
      <c r="B75">
        <v>2</v>
      </c>
      <c r="C75">
        <v>605.27</v>
      </c>
      <c r="D75">
        <v>175.81</v>
      </c>
      <c r="E75">
        <v>52.54</v>
      </c>
      <c r="F75">
        <f>0.1*Table2[[#This Row],[demand]]</f>
        <v>17.581</v>
      </c>
    </row>
    <row r="76" spans="1:6" x14ac:dyDescent="0.3">
      <c r="A76">
        <v>2018</v>
      </c>
      <c r="B76">
        <v>3</v>
      </c>
      <c r="C76">
        <v>556.01</v>
      </c>
      <c r="D76">
        <v>619.11</v>
      </c>
      <c r="E76">
        <v>52.33</v>
      </c>
      <c r="F76">
        <f>0.1*Table2[[#This Row],[demand]]</f>
        <v>61.911000000000001</v>
      </c>
    </row>
    <row r="77" spans="1:6" x14ac:dyDescent="0.3">
      <c r="A77">
        <v>2018</v>
      </c>
      <c r="B77">
        <v>4</v>
      </c>
      <c r="C77">
        <v>366.6</v>
      </c>
      <c r="D77">
        <v>427.67</v>
      </c>
      <c r="E77">
        <v>39.590000000000003</v>
      </c>
      <c r="F77">
        <f>0.1*Table2[[#This Row],[demand]]</f>
        <v>42.767000000000003</v>
      </c>
    </row>
    <row r="78" spans="1:6" x14ac:dyDescent="0.3">
      <c r="A78">
        <v>2019</v>
      </c>
      <c r="B78">
        <v>1</v>
      </c>
      <c r="C78">
        <v>452.02</v>
      </c>
      <c r="D78">
        <v>563.65</v>
      </c>
      <c r="E78">
        <v>49.77</v>
      </c>
      <c r="F78">
        <f>0.1*Table2[[#This Row],[demand]]</f>
        <v>56.365000000000002</v>
      </c>
    </row>
    <row r="79" spans="1:6" x14ac:dyDescent="0.3">
      <c r="A79">
        <v>2019</v>
      </c>
      <c r="B79">
        <v>2</v>
      </c>
      <c r="C79">
        <v>621.83000000000004</v>
      </c>
      <c r="D79">
        <v>364.21</v>
      </c>
      <c r="E79">
        <v>58.87</v>
      </c>
      <c r="F79">
        <f>0.1*Table2[[#This Row],[demand]]</f>
        <v>36.420999999999999</v>
      </c>
    </row>
    <row r="80" spans="1:6" x14ac:dyDescent="0.3">
      <c r="A80">
        <v>2019</v>
      </c>
      <c r="B80">
        <v>3</v>
      </c>
      <c r="C80">
        <v>580.67999999999995</v>
      </c>
      <c r="D80">
        <v>598.57000000000005</v>
      </c>
      <c r="E80">
        <v>40.1</v>
      </c>
      <c r="F80">
        <f>0.1*Table2[[#This Row],[demand]]</f>
        <v>59.857000000000006</v>
      </c>
    </row>
    <row r="81" spans="1:6" x14ac:dyDescent="0.3">
      <c r="A81">
        <v>2019</v>
      </c>
      <c r="B81">
        <v>4</v>
      </c>
      <c r="C81">
        <v>369.61</v>
      </c>
      <c r="D81">
        <v>741.79</v>
      </c>
      <c r="E81">
        <v>56.51</v>
      </c>
      <c r="F81">
        <f>0.1*Table2[[#This Row],[demand]]</f>
        <v>74.179000000000002</v>
      </c>
    </row>
    <row r="82" spans="1:6" x14ac:dyDescent="0.3">
      <c r="A82">
        <v>2020</v>
      </c>
      <c r="B82">
        <v>1</v>
      </c>
      <c r="C82">
        <v>465.98</v>
      </c>
      <c r="D82">
        <v>362.5</v>
      </c>
      <c r="E82">
        <v>50.03</v>
      </c>
      <c r="F82">
        <f>0.1*Table2[[#This Row],[demand]]</f>
        <v>36.25</v>
      </c>
    </row>
    <row r="83" spans="1:6" x14ac:dyDescent="0.3">
      <c r="A83">
        <v>2020</v>
      </c>
      <c r="B83">
        <v>2</v>
      </c>
      <c r="C83">
        <v>663.02</v>
      </c>
      <c r="D83">
        <v>358.77</v>
      </c>
      <c r="E83">
        <v>48.47</v>
      </c>
      <c r="F83">
        <f>0.1*Table2[[#This Row],[demand]]</f>
        <v>35.877000000000002</v>
      </c>
    </row>
    <row r="84" spans="1:6" x14ac:dyDescent="0.3">
      <c r="A84">
        <v>2020</v>
      </c>
      <c r="B84">
        <v>3</v>
      </c>
      <c r="C84">
        <v>634.5</v>
      </c>
      <c r="D84">
        <v>523.91</v>
      </c>
      <c r="E84">
        <v>48.81</v>
      </c>
      <c r="F84">
        <f>0.1*Table2[[#This Row],[demand]]</f>
        <v>52.390999999999998</v>
      </c>
    </row>
    <row r="85" spans="1:6" x14ac:dyDescent="0.3">
      <c r="A85">
        <v>2020</v>
      </c>
      <c r="B85">
        <v>4</v>
      </c>
      <c r="C85">
        <v>266.49</v>
      </c>
      <c r="D85">
        <v>320.08</v>
      </c>
      <c r="E85">
        <v>62.47</v>
      </c>
      <c r="F85">
        <f>0.1*Table2[[#This Row],[demand]]</f>
        <v>32.008000000000003</v>
      </c>
    </row>
    <row r="86" spans="1:6" x14ac:dyDescent="0.3">
      <c r="A86">
        <v>2021</v>
      </c>
      <c r="B86">
        <v>1</v>
      </c>
      <c r="C86">
        <v>411.95</v>
      </c>
      <c r="D86">
        <v>252.76</v>
      </c>
      <c r="E86">
        <v>46.8</v>
      </c>
      <c r="F86">
        <f>0.1*Table2[[#This Row],[demand]]</f>
        <v>25.276</v>
      </c>
    </row>
    <row r="87" spans="1:6" x14ac:dyDescent="0.3">
      <c r="A87">
        <v>2021</v>
      </c>
      <c r="B87">
        <v>2</v>
      </c>
      <c r="C87">
        <v>468.69</v>
      </c>
      <c r="D87">
        <v>402.27</v>
      </c>
      <c r="E87">
        <v>54.59</v>
      </c>
      <c r="F87">
        <f>0.1*Table2[[#This Row],[demand]]</f>
        <v>40.227000000000004</v>
      </c>
    </row>
    <row r="88" spans="1:6" x14ac:dyDescent="0.3">
      <c r="A88">
        <v>2021</v>
      </c>
      <c r="B88">
        <v>3</v>
      </c>
      <c r="C88">
        <v>608.86</v>
      </c>
      <c r="D88">
        <v>423.69</v>
      </c>
      <c r="E88">
        <v>35.5</v>
      </c>
      <c r="F88">
        <f>0.1*Table2[[#This Row],[demand]]</f>
        <v>42.369</v>
      </c>
    </row>
    <row r="89" spans="1:6" x14ac:dyDescent="0.3">
      <c r="A89">
        <v>2021</v>
      </c>
      <c r="B89">
        <v>4</v>
      </c>
      <c r="C89">
        <v>323.87</v>
      </c>
      <c r="D89">
        <v>592.04</v>
      </c>
      <c r="E89">
        <v>63.35</v>
      </c>
      <c r="F89">
        <f>0.1*Table2[[#This Row],[demand]]</f>
        <v>59.204000000000001</v>
      </c>
    </row>
    <row r="90" spans="1:6" x14ac:dyDescent="0.3">
      <c r="A90">
        <v>2022</v>
      </c>
      <c r="B90">
        <v>1</v>
      </c>
      <c r="C90">
        <v>395.88</v>
      </c>
      <c r="D90">
        <v>379.62</v>
      </c>
      <c r="E90">
        <v>51.9</v>
      </c>
      <c r="F90">
        <f>0.1*Table2[[#This Row],[demand]]</f>
        <v>37.962000000000003</v>
      </c>
    </row>
    <row r="91" spans="1:6" x14ac:dyDescent="0.3">
      <c r="A91">
        <v>2022</v>
      </c>
      <c r="B91">
        <v>2</v>
      </c>
      <c r="C91">
        <v>642.80999999999995</v>
      </c>
      <c r="D91">
        <v>419.53</v>
      </c>
      <c r="E91">
        <v>60.55</v>
      </c>
      <c r="F91">
        <f>0.1*Table2[[#This Row],[demand]]</f>
        <v>41.953000000000003</v>
      </c>
    </row>
    <row r="92" spans="1:6" x14ac:dyDescent="0.3">
      <c r="A92">
        <v>2022</v>
      </c>
      <c r="B92">
        <v>3</v>
      </c>
      <c r="C92">
        <v>529.54999999999995</v>
      </c>
      <c r="D92">
        <v>470.63</v>
      </c>
      <c r="E92">
        <v>49.45</v>
      </c>
      <c r="F92">
        <f>0.1*Table2[[#This Row],[demand]]</f>
        <v>47.063000000000002</v>
      </c>
    </row>
    <row r="93" spans="1:6" x14ac:dyDescent="0.3">
      <c r="A93">
        <v>2022</v>
      </c>
      <c r="B93">
        <v>4</v>
      </c>
      <c r="C93">
        <v>283.37</v>
      </c>
      <c r="D93">
        <v>646.77</v>
      </c>
      <c r="E93">
        <v>76.39</v>
      </c>
      <c r="F93">
        <f>0.1*Table2[[#This Row],[demand]]</f>
        <v>64.677000000000007</v>
      </c>
    </row>
    <row r="94" spans="1:6" x14ac:dyDescent="0.3">
      <c r="A94">
        <v>2023</v>
      </c>
      <c r="B94">
        <v>1</v>
      </c>
      <c r="C94">
        <v>388.23</v>
      </c>
      <c r="D94">
        <v>301.82</v>
      </c>
      <c r="E94">
        <v>55.79</v>
      </c>
      <c r="F94">
        <f>0.1*Table2[[#This Row],[demand]]</f>
        <v>30.182000000000002</v>
      </c>
    </row>
    <row r="95" spans="1:6" x14ac:dyDescent="0.3">
      <c r="A95">
        <v>2023</v>
      </c>
      <c r="B95">
        <v>2</v>
      </c>
      <c r="C95">
        <v>630.08000000000004</v>
      </c>
      <c r="D95">
        <v>432.61</v>
      </c>
      <c r="E95">
        <v>66.45</v>
      </c>
      <c r="F95">
        <f>0.1*Table2[[#This Row],[demand]]</f>
        <v>43.261000000000003</v>
      </c>
    </row>
    <row r="96" spans="1:6" x14ac:dyDescent="0.3">
      <c r="A96">
        <v>2023</v>
      </c>
      <c r="B96">
        <v>3</v>
      </c>
      <c r="C96">
        <v>692.79</v>
      </c>
      <c r="D96">
        <v>527.99</v>
      </c>
      <c r="E96">
        <v>42.89</v>
      </c>
      <c r="F96">
        <f>0.1*Table2[[#This Row],[demand]]</f>
        <v>52.799000000000007</v>
      </c>
    </row>
    <row r="97" spans="1:6" x14ac:dyDescent="0.3">
      <c r="A97">
        <v>2023</v>
      </c>
      <c r="B97">
        <v>4</v>
      </c>
      <c r="C97">
        <v>297.69</v>
      </c>
      <c r="D97">
        <v>852.16</v>
      </c>
      <c r="E97">
        <v>56.72</v>
      </c>
      <c r="F97">
        <f>0.1*Table2[[#This Row],[demand]]</f>
        <v>85.216000000000008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CF709-6D8D-4C3A-BDC3-19EBBC088EDE}">
  <dimension ref="A3:F18"/>
  <sheetViews>
    <sheetView zoomScale="84" workbookViewId="0">
      <selection activeCell="E31" sqref="E31"/>
    </sheetView>
  </sheetViews>
  <sheetFormatPr defaultRowHeight="14.4" x14ac:dyDescent="0.3"/>
  <cols>
    <col min="1" max="1" width="12.44140625" bestFit="1" customWidth="1"/>
    <col min="2" max="2" width="17.21875" bestFit="1" customWidth="1"/>
    <col min="3" max="3" width="16.77734375" bestFit="1" customWidth="1"/>
    <col min="4" max="5" width="23.5546875" bestFit="1" customWidth="1"/>
    <col min="6" max="11" width="7" bestFit="1" customWidth="1"/>
    <col min="12" max="12" width="6" bestFit="1" customWidth="1"/>
    <col min="13" max="13" width="7" bestFit="1" customWidth="1"/>
    <col min="14" max="14" width="6" bestFit="1" customWidth="1"/>
    <col min="15" max="41" width="7" bestFit="1" customWidth="1"/>
    <col min="42" max="42" width="6" bestFit="1" customWidth="1"/>
    <col min="43" max="55" width="7" bestFit="1" customWidth="1"/>
    <col min="56" max="56" width="6" bestFit="1" customWidth="1"/>
    <col min="57" max="61" width="7" bestFit="1" customWidth="1"/>
    <col min="62" max="63" width="6" bestFit="1" customWidth="1"/>
    <col min="64" max="65" width="7" bestFit="1" customWidth="1"/>
    <col min="66" max="66" width="6" bestFit="1" customWidth="1"/>
    <col min="67" max="68" width="7" bestFit="1" customWidth="1"/>
    <col min="69" max="70" width="6" bestFit="1" customWidth="1"/>
    <col min="71" max="73" width="7" bestFit="1" customWidth="1"/>
    <col min="74" max="75" width="6" bestFit="1" customWidth="1"/>
    <col min="76" max="76" width="7" bestFit="1" customWidth="1"/>
    <col min="77" max="77" width="6" bestFit="1" customWidth="1"/>
    <col min="78" max="82" width="7" bestFit="1" customWidth="1"/>
    <col min="83" max="83" width="6" bestFit="1" customWidth="1"/>
    <col min="84" max="87" width="7" bestFit="1" customWidth="1"/>
    <col min="88" max="89" width="6" bestFit="1" customWidth="1"/>
    <col min="90" max="92" width="7" bestFit="1" customWidth="1"/>
    <col min="93" max="93" width="6" bestFit="1" customWidth="1"/>
    <col min="94" max="97" width="7" bestFit="1" customWidth="1"/>
    <col min="98" max="98" width="10.5546875" bestFit="1" customWidth="1"/>
  </cols>
  <sheetData>
    <row r="3" spans="1:5" x14ac:dyDescent="0.3">
      <c r="A3" s="2" t="s">
        <v>8</v>
      </c>
      <c r="B3" t="s">
        <v>11</v>
      </c>
      <c r="C3" t="s">
        <v>10</v>
      </c>
      <c r="D3" t="s">
        <v>12</v>
      </c>
      <c r="E3" t="s">
        <v>15</v>
      </c>
    </row>
    <row r="4" spans="1:5" x14ac:dyDescent="0.3">
      <c r="A4" s="3">
        <v>1</v>
      </c>
      <c r="B4" s="5">
        <v>515.00125000000014</v>
      </c>
      <c r="C4" s="5">
        <v>409.99874999999997</v>
      </c>
      <c r="D4" s="5">
        <v>46.421249999999986</v>
      </c>
      <c r="E4" s="5">
        <v>40.999874999999996</v>
      </c>
    </row>
    <row r="5" spans="1:5" x14ac:dyDescent="0.3">
      <c r="A5" s="3">
        <v>2</v>
      </c>
      <c r="B5" s="5">
        <v>503.99916666666672</v>
      </c>
      <c r="C5" s="5">
        <v>334</v>
      </c>
      <c r="D5" s="5">
        <v>49.869583333333331</v>
      </c>
      <c r="E5" s="5">
        <v>33.4</v>
      </c>
    </row>
    <row r="6" spans="1:5" x14ac:dyDescent="0.3">
      <c r="A6" s="3">
        <v>3</v>
      </c>
      <c r="B6" s="5">
        <v>504</v>
      </c>
      <c r="C6" s="5">
        <v>448.99999999999994</v>
      </c>
      <c r="D6" s="5">
        <v>54.359999999999992</v>
      </c>
      <c r="E6" s="5">
        <v>44.900000000000006</v>
      </c>
    </row>
    <row r="7" spans="1:5" x14ac:dyDescent="0.3">
      <c r="A7" s="3">
        <v>4</v>
      </c>
      <c r="B7" s="5">
        <v>400.00041666666675</v>
      </c>
      <c r="C7" s="5">
        <v>568.00083333333339</v>
      </c>
      <c r="D7" s="5">
        <v>52.029583333333335</v>
      </c>
      <c r="E7" s="5">
        <v>56.800083333333326</v>
      </c>
    </row>
    <row r="8" spans="1:5" x14ac:dyDescent="0.3">
      <c r="A8" s="3" t="s">
        <v>9</v>
      </c>
      <c r="B8" s="5">
        <v>480.75020833333338</v>
      </c>
      <c r="C8" s="5">
        <v>440.24989583333331</v>
      </c>
      <c r="D8" s="5">
        <v>50.670104166666668</v>
      </c>
      <c r="E8" s="5">
        <v>44.024989583333337</v>
      </c>
    </row>
    <row r="13" spans="1:5" x14ac:dyDescent="0.3">
      <c r="A13" s="1" t="s">
        <v>13</v>
      </c>
      <c r="B13" s="1" t="s">
        <v>16</v>
      </c>
      <c r="C13" s="1" t="s">
        <v>17</v>
      </c>
      <c r="D13" s="4" t="s">
        <v>14</v>
      </c>
      <c r="E13" s="1" t="s">
        <v>18</v>
      </c>
    </row>
    <row r="14" spans="1:5" x14ac:dyDescent="0.3">
      <c r="A14" s="3">
        <v>1</v>
      </c>
      <c r="B14" s="5">
        <v>515.00125000000003</v>
      </c>
      <c r="C14" s="5">
        <v>409.99874999999997</v>
      </c>
      <c r="D14" s="5">
        <v>40.999874999999996</v>
      </c>
      <c r="E14" s="5">
        <v>46.421249999999986</v>
      </c>
    </row>
    <row r="15" spans="1:5" x14ac:dyDescent="0.3">
      <c r="A15" s="3">
        <v>2</v>
      </c>
      <c r="B15" s="5">
        <v>503.99916666666672</v>
      </c>
      <c r="C15" s="5">
        <v>334</v>
      </c>
      <c r="D15" s="5">
        <v>33.4</v>
      </c>
      <c r="E15" s="5">
        <v>49.869583333333331</v>
      </c>
    </row>
    <row r="16" spans="1:5" x14ac:dyDescent="0.3">
      <c r="A16" s="3">
        <v>3</v>
      </c>
      <c r="B16" s="5">
        <v>504</v>
      </c>
      <c r="C16" s="5">
        <v>448.99999999999994</v>
      </c>
      <c r="D16" s="5">
        <v>44.900000000000006</v>
      </c>
      <c r="E16" s="5">
        <v>54.359999999999992</v>
      </c>
    </row>
    <row r="17" spans="1:6" x14ac:dyDescent="0.3">
      <c r="A17" s="3">
        <v>4</v>
      </c>
      <c r="B17" s="5">
        <v>400.00041666666675</v>
      </c>
      <c r="C17" s="5">
        <v>568.00083333333339</v>
      </c>
      <c r="D17" s="5">
        <v>56.800083333333326</v>
      </c>
      <c r="E17" s="5">
        <v>52.029583333333335</v>
      </c>
    </row>
    <row r="18" spans="1:6" x14ac:dyDescent="0.3">
      <c r="A18" s="6"/>
      <c r="B18" s="7"/>
      <c r="C18" s="7"/>
      <c r="D18" s="7"/>
      <c r="E18" s="7"/>
      <c r="F18" s="8"/>
    </row>
  </sheetData>
  <conditionalFormatting sqref="B14:B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: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9C3FE-9B52-4D15-8524-AF21B63AAB19}">
  <dimension ref="B4:L25"/>
  <sheetViews>
    <sheetView topLeftCell="A10" workbookViewId="0">
      <selection activeCell="D22" sqref="D22"/>
    </sheetView>
  </sheetViews>
  <sheetFormatPr defaultRowHeight="14.4" x14ac:dyDescent="0.3"/>
  <cols>
    <col min="2" max="2" width="23.109375" bestFit="1" customWidth="1"/>
    <col min="3" max="3" width="7.109375" bestFit="1" customWidth="1"/>
    <col min="5" max="5" width="10.44140625" customWidth="1"/>
  </cols>
  <sheetData>
    <row r="4" spans="2:12" x14ac:dyDescent="0.3">
      <c r="B4" s="11"/>
      <c r="C4" s="11"/>
      <c r="D4" s="12">
        <v>1</v>
      </c>
      <c r="E4" s="12">
        <v>2</v>
      </c>
      <c r="F4" s="12">
        <v>3</v>
      </c>
      <c r="G4" s="12">
        <v>4</v>
      </c>
      <c r="K4" s="5"/>
    </row>
    <row r="5" spans="2:12" x14ac:dyDescent="0.3">
      <c r="B5" s="13" t="s">
        <v>19</v>
      </c>
      <c r="C5" s="13"/>
      <c r="D5" s="16">
        <v>200</v>
      </c>
      <c r="E5" s="17">
        <f>D8</f>
        <v>305.00125000000003</v>
      </c>
      <c r="F5" s="17">
        <f t="shared" ref="F5:G5" si="0">E8</f>
        <v>475.00125000000003</v>
      </c>
      <c r="G5" s="17">
        <f t="shared" si="0"/>
        <v>224.80091666666652</v>
      </c>
      <c r="K5" s="5"/>
    </row>
    <row r="6" spans="2:12" x14ac:dyDescent="0.3">
      <c r="B6" s="13" t="s">
        <v>20</v>
      </c>
      <c r="C6" s="13"/>
      <c r="D6" s="20">
        <v>515</v>
      </c>
      <c r="E6" s="20">
        <v>504</v>
      </c>
      <c r="F6" s="20">
        <v>198.79966666666644</v>
      </c>
      <c r="G6" s="20">
        <v>400</v>
      </c>
      <c r="K6" s="5"/>
    </row>
    <row r="7" spans="2:12" x14ac:dyDescent="0.3">
      <c r="B7" s="13" t="s">
        <v>21</v>
      </c>
      <c r="C7" s="13"/>
      <c r="D7" s="9">
        <v>409.99874999999997</v>
      </c>
      <c r="E7" s="9">
        <v>334</v>
      </c>
      <c r="F7" s="9">
        <v>448.99999999999994</v>
      </c>
      <c r="G7" s="9">
        <v>568.00083333333339</v>
      </c>
      <c r="K7" s="5"/>
    </row>
    <row r="8" spans="2:12" x14ac:dyDescent="0.3">
      <c r="B8" s="13" t="s">
        <v>22</v>
      </c>
      <c r="C8" s="13"/>
      <c r="D8" s="21">
        <f>D5+D6-D7</f>
        <v>305.00125000000003</v>
      </c>
      <c r="E8" s="21">
        <f t="shared" ref="E8:G8" si="1">E5+E6-E7</f>
        <v>475.00125000000003</v>
      </c>
      <c r="F8" s="21">
        <f t="shared" si="1"/>
        <v>224.80091666666652</v>
      </c>
      <c r="G8" s="21">
        <f t="shared" si="1"/>
        <v>56.800083333333191</v>
      </c>
    </row>
    <row r="9" spans="2:12" x14ac:dyDescent="0.3">
      <c r="B9" s="11"/>
      <c r="C9" s="11"/>
      <c r="D9" s="15"/>
      <c r="E9" s="15"/>
      <c r="F9" s="15"/>
      <c r="G9" s="15"/>
    </row>
    <row r="10" spans="2:12" x14ac:dyDescent="0.3">
      <c r="B10" s="13"/>
      <c r="C10" s="23">
        <v>0.1</v>
      </c>
      <c r="D10" s="17"/>
      <c r="E10" s="17"/>
      <c r="F10" s="17"/>
      <c r="G10" s="17"/>
      <c r="L10" s="5"/>
    </row>
    <row r="11" spans="2:12" x14ac:dyDescent="0.3">
      <c r="B11" s="13" t="s">
        <v>23</v>
      </c>
      <c r="C11" s="13"/>
      <c r="D11" s="16">
        <v>515</v>
      </c>
      <c r="E11" s="16">
        <v>504</v>
      </c>
      <c r="F11" s="16">
        <v>504</v>
      </c>
      <c r="G11" s="16">
        <v>400</v>
      </c>
    </row>
    <row r="12" spans="2:12" x14ac:dyDescent="0.3">
      <c r="L12" s="5"/>
    </row>
    <row r="13" spans="2:12" x14ac:dyDescent="0.3">
      <c r="B13" s="13" t="s">
        <v>24</v>
      </c>
      <c r="C13" s="26"/>
      <c r="D13" s="17">
        <f>$C$10*D7</f>
        <v>40.999875000000003</v>
      </c>
      <c r="E13" s="17">
        <f>$C$10*E7</f>
        <v>33.4</v>
      </c>
      <c r="F13" s="17">
        <f>$C$10*F7</f>
        <v>44.9</v>
      </c>
      <c r="G13" s="17">
        <f>$C$10*G7</f>
        <v>56.80008333333334</v>
      </c>
      <c r="L13" s="5"/>
    </row>
    <row r="14" spans="2:12" x14ac:dyDescent="0.3">
      <c r="B14" s="13"/>
      <c r="C14" s="26"/>
      <c r="D14" s="17"/>
      <c r="E14" s="17"/>
      <c r="F14" s="17"/>
      <c r="G14" s="17"/>
      <c r="L14" s="5"/>
    </row>
    <row r="15" spans="2:12" x14ac:dyDescent="0.3">
      <c r="B15" s="13"/>
      <c r="C15" s="13"/>
      <c r="D15" s="17"/>
      <c r="E15" s="17"/>
      <c r="F15" s="17"/>
      <c r="G15" s="17"/>
    </row>
    <row r="16" spans="2:12" x14ac:dyDescent="0.3">
      <c r="B16" s="13" t="s">
        <v>25</v>
      </c>
      <c r="C16" s="10"/>
      <c r="D16" s="17">
        <f>(D5+D8)/2</f>
        <v>252.50062500000001</v>
      </c>
      <c r="E16" s="17">
        <f>(E5+E8)/2</f>
        <v>390.00125000000003</v>
      </c>
      <c r="F16" s="17">
        <f>(F5+F8)/2</f>
        <v>349.9010833333333</v>
      </c>
      <c r="G16" s="17">
        <f>(G5+G8)/2</f>
        <v>140.80049999999986</v>
      </c>
    </row>
    <row r="18" spans="2:7" x14ac:dyDescent="0.3">
      <c r="B18" s="13" t="s">
        <v>26</v>
      </c>
      <c r="C18" s="13"/>
      <c r="D18" s="25">
        <v>46.42</v>
      </c>
      <c r="E18" s="25">
        <v>49.87</v>
      </c>
      <c r="F18" s="25">
        <v>54.36</v>
      </c>
      <c r="G18" s="25">
        <v>52.03</v>
      </c>
    </row>
    <row r="19" spans="2:7" x14ac:dyDescent="0.3">
      <c r="B19" s="13" t="s">
        <v>27</v>
      </c>
      <c r="C19" s="24"/>
      <c r="D19" s="19">
        <v>1.31</v>
      </c>
      <c r="E19" s="19">
        <v>1.31</v>
      </c>
      <c r="F19" s="19">
        <v>1.31</v>
      </c>
      <c r="G19" s="19">
        <v>1.31</v>
      </c>
    </row>
    <row r="20" spans="2:7" x14ac:dyDescent="0.3">
      <c r="B20" s="14"/>
      <c r="C20" s="14"/>
      <c r="D20" s="17"/>
      <c r="E20" s="17"/>
      <c r="F20" s="17"/>
      <c r="G20" s="17"/>
    </row>
    <row r="21" spans="2:7" x14ac:dyDescent="0.3">
      <c r="B21" s="14" t="s">
        <v>28</v>
      </c>
      <c r="C21" s="14"/>
      <c r="D21" s="18">
        <f>D18*D6</f>
        <v>23906.3</v>
      </c>
      <c r="E21" s="18">
        <f t="shared" ref="E21:G21" si="2">E18*E6</f>
        <v>25134.48</v>
      </c>
      <c r="F21" s="18">
        <f t="shared" si="2"/>
        <v>10806.749879999987</v>
      </c>
      <c r="G21" s="18">
        <f t="shared" si="2"/>
        <v>20812</v>
      </c>
    </row>
    <row r="22" spans="2:7" x14ac:dyDescent="0.3">
      <c r="B22" s="14" t="s">
        <v>29</v>
      </c>
      <c r="C22" s="14"/>
      <c r="D22" s="18">
        <f>D19*D6</f>
        <v>674.65</v>
      </c>
      <c r="E22" s="18">
        <f t="shared" ref="E22:G22" si="3">E19*E6</f>
        <v>660.24</v>
      </c>
      <c r="F22" s="18">
        <f t="shared" si="3"/>
        <v>260.42756333333307</v>
      </c>
      <c r="G22" s="18">
        <f>G19*G6</f>
        <v>524</v>
      </c>
    </row>
    <row r="23" spans="2:7" ht="15" thickBot="1" x14ac:dyDescent="0.35">
      <c r="B23" s="11"/>
      <c r="C23" s="11"/>
      <c r="D23" s="11"/>
      <c r="E23" s="11"/>
      <c r="F23" s="11"/>
      <c r="G23" s="11"/>
    </row>
    <row r="24" spans="2:7" ht="15.6" thickTop="1" thickBot="1" x14ac:dyDescent="0.35">
      <c r="B24" s="11"/>
      <c r="C24" s="11"/>
      <c r="D24" s="11"/>
      <c r="E24" s="13" t="s">
        <v>30</v>
      </c>
      <c r="F24" s="22">
        <f>SUM(D21:G22)</f>
        <v>82778.847443333318</v>
      </c>
      <c r="G24" s="11"/>
    </row>
    <row r="25" spans="2:7" ht="15" thickTop="1" x14ac:dyDescent="0.3"/>
  </sheetData>
  <conditionalFormatting sqref="K4:K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:L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CA481-4627-46B0-A693-4BFF2118D72C}">
  <dimension ref="B4:L25"/>
  <sheetViews>
    <sheetView tabSelected="1" workbookViewId="0">
      <selection activeCell="F24" sqref="F24"/>
    </sheetView>
  </sheetViews>
  <sheetFormatPr defaultRowHeight="14.4" x14ac:dyDescent="0.3"/>
  <cols>
    <col min="1" max="1" width="8.88671875" style="10"/>
    <col min="2" max="2" width="23.109375" style="10" bestFit="1" customWidth="1"/>
    <col min="3" max="3" width="7.109375" style="10" bestFit="1" customWidth="1"/>
    <col min="4" max="4" width="8.88671875" style="10"/>
    <col min="5" max="5" width="10.44140625" style="10" customWidth="1"/>
    <col min="6" max="16384" width="8.88671875" style="10"/>
  </cols>
  <sheetData>
    <row r="4" spans="2:12" x14ac:dyDescent="0.3">
      <c r="B4" s="11"/>
      <c r="C4" s="11"/>
      <c r="D4" s="12">
        <v>1</v>
      </c>
      <c r="E4" s="12">
        <v>2</v>
      </c>
      <c r="F4" s="12">
        <v>3</v>
      </c>
      <c r="G4" s="12">
        <v>4</v>
      </c>
      <c r="K4" s="5"/>
    </row>
    <row r="5" spans="2:12" x14ac:dyDescent="0.3">
      <c r="B5" s="13" t="s">
        <v>19</v>
      </c>
      <c r="C5" s="13"/>
      <c r="D5" s="16">
        <v>200</v>
      </c>
      <c r="E5" s="17">
        <f>D8</f>
        <v>1407.8009166666664</v>
      </c>
      <c r="F5" s="17">
        <f t="shared" ref="F5:G5" si="0">E8</f>
        <v>1073.8009166666664</v>
      </c>
      <c r="G5" s="17">
        <f t="shared" si="0"/>
        <v>624.80091666666635</v>
      </c>
      <c r="K5" s="5"/>
    </row>
    <row r="6" spans="2:12" x14ac:dyDescent="0.3">
      <c r="B6" s="13" t="s">
        <v>20</v>
      </c>
      <c r="C6" s="13"/>
      <c r="D6" s="20">
        <v>1617.7996666666663</v>
      </c>
      <c r="E6" s="20">
        <v>0</v>
      </c>
      <c r="F6" s="20">
        <v>0</v>
      </c>
      <c r="G6" s="20">
        <v>0</v>
      </c>
      <c r="K6" s="5"/>
    </row>
    <row r="7" spans="2:12" x14ac:dyDescent="0.3">
      <c r="B7" s="13" t="s">
        <v>21</v>
      </c>
      <c r="C7" s="13"/>
      <c r="D7" s="9">
        <v>409.99874999999997</v>
      </c>
      <c r="E7" s="9">
        <v>334</v>
      </c>
      <c r="F7" s="9">
        <v>448.99999999999994</v>
      </c>
      <c r="G7" s="9">
        <v>568.00083333333339</v>
      </c>
      <c r="K7" s="5"/>
    </row>
    <row r="8" spans="2:12" x14ac:dyDescent="0.3">
      <c r="B8" s="13" t="s">
        <v>22</v>
      </c>
      <c r="C8" s="13"/>
      <c r="D8" s="21">
        <f>D5+D6-D7</f>
        <v>1407.8009166666664</v>
      </c>
      <c r="E8" s="21">
        <f t="shared" ref="E8:G8" si="1">E5+E6-E7</f>
        <v>1073.8009166666664</v>
      </c>
      <c r="F8" s="21">
        <f t="shared" si="1"/>
        <v>624.80091666666635</v>
      </c>
      <c r="G8" s="21">
        <f t="shared" si="1"/>
        <v>56.800083333332964</v>
      </c>
    </row>
    <row r="9" spans="2:12" x14ac:dyDescent="0.3">
      <c r="B9" s="11"/>
      <c r="C9" s="11"/>
      <c r="D9" s="15"/>
      <c r="E9" s="15"/>
      <c r="F9" s="15"/>
      <c r="G9" s="15"/>
    </row>
    <row r="10" spans="2:12" x14ac:dyDescent="0.3">
      <c r="B10" s="13"/>
      <c r="C10" s="23">
        <v>0.1</v>
      </c>
      <c r="D10" s="17"/>
      <c r="E10" s="17"/>
      <c r="F10" s="17"/>
      <c r="G10" s="17"/>
      <c r="L10" s="5"/>
    </row>
    <row r="11" spans="2:12" x14ac:dyDescent="0.3">
      <c r="B11" s="13" t="s">
        <v>23</v>
      </c>
      <c r="C11" s="13"/>
      <c r="D11" s="16">
        <v>515</v>
      </c>
      <c r="E11" s="16">
        <v>504</v>
      </c>
      <c r="F11" s="16">
        <v>504</v>
      </c>
      <c r="G11" s="16">
        <v>400</v>
      </c>
    </row>
    <row r="12" spans="2:12" x14ac:dyDescent="0.3">
      <c r="L12" s="5"/>
    </row>
    <row r="13" spans="2:12" x14ac:dyDescent="0.3">
      <c r="B13" s="13" t="s">
        <v>24</v>
      </c>
      <c r="C13" s="26"/>
      <c r="D13" s="17">
        <f>$C$10*D7</f>
        <v>40.999875000000003</v>
      </c>
      <c r="E13" s="17">
        <f>$C$10*E7</f>
        <v>33.4</v>
      </c>
      <c r="F13" s="17">
        <f>$C$10*F7</f>
        <v>44.9</v>
      </c>
      <c r="G13" s="17">
        <f>$C$10*G7</f>
        <v>56.80008333333334</v>
      </c>
      <c r="L13" s="5"/>
    </row>
    <row r="14" spans="2:12" x14ac:dyDescent="0.3">
      <c r="B14" s="13"/>
      <c r="C14" s="26"/>
      <c r="D14" s="17"/>
      <c r="E14" s="17"/>
      <c r="F14" s="17"/>
      <c r="G14" s="17"/>
      <c r="L14" s="5"/>
    </row>
    <row r="15" spans="2:12" x14ac:dyDescent="0.3">
      <c r="B15" s="13"/>
      <c r="C15" s="13"/>
      <c r="D15" s="17"/>
      <c r="E15" s="17"/>
      <c r="F15" s="17"/>
      <c r="G15" s="17"/>
    </row>
    <row r="16" spans="2:12" x14ac:dyDescent="0.3">
      <c r="B16" s="13" t="s">
        <v>25</v>
      </c>
      <c r="D16" s="17">
        <f>(D5+D8)/2</f>
        <v>803.90045833333318</v>
      </c>
      <c r="E16" s="17">
        <f>(E5+E8)/2</f>
        <v>1240.8009166666664</v>
      </c>
      <c r="F16" s="17">
        <f>(F5+F8)/2</f>
        <v>849.30091666666635</v>
      </c>
      <c r="G16" s="17">
        <f>(G5+G8)/2</f>
        <v>340.80049999999966</v>
      </c>
    </row>
    <row r="18" spans="2:7" x14ac:dyDescent="0.3">
      <c r="B18" s="13" t="s">
        <v>26</v>
      </c>
      <c r="C18" s="13"/>
      <c r="D18" s="25">
        <v>46.42</v>
      </c>
      <c r="E18" s="25">
        <v>49.87</v>
      </c>
      <c r="F18" s="25">
        <v>54.36</v>
      </c>
      <c r="G18" s="25">
        <v>52.03</v>
      </c>
    </row>
    <row r="19" spans="2:7" x14ac:dyDescent="0.3">
      <c r="B19" s="13" t="s">
        <v>27</v>
      </c>
      <c r="C19" s="24"/>
      <c r="D19" s="19">
        <v>0</v>
      </c>
      <c r="E19" s="19">
        <v>0</v>
      </c>
      <c r="F19" s="19">
        <v>0</v>
      </c>
      <c r="G19" s="19">
        <v>0</v>
      </c>
    </row>
    <row r="20" spans="2:7" x14ac:dyDescent="0.3">
      <c r="B20" s="14"/>
      <c r="C20" s="14"/>
      <c r="D20" s="17"/>
      <c r="E20" s="17"/>
      <c r="F20" s="17"/>
      <c r="G20" s="17"/>
    </row>
    <row r="21" spans="2:7" x14ac:dyDescent="0.3">
      <c r="B21" s="14" t="s">
        <v>28</v>
      </c>
      <c r="C21" s="14"/>
      <c r="D21" s="18">
        <f>D18*D6</f>
        <v>75098.260526666651</v>
      </c>
      <c r="E21" s="18">
        <f t="shared" ref="E21:G21" si="2">E18*E6</f>
        <v>0</v>
      </c>
      <c r="F21" s="18">
        <f t="shared" si="2"/>
        <v>0</v>
      </c>
      <c r="G21" s="18">
        <f t="shared" si="2"/>
        <v>0</v>
      </c>
    </row>
    <row r="22" spans="2:7" x14ac:dyDescent="0.3">
      <c r="B22" s="14" t="s">
        <v>29</v>
      </c>
      <c r="C22" s="14"/>
      <c r="D22" s="18"/>
      <c r="E22" s="18"/>
      <c r="F22" s="18"/>
      <c r="G22" s="18"/>
    </row>
    <row r="23" spans="2:7" ht="15" thickBot="1" x14ac:dyDescent="0.35">
      <c r="B23" s="11"/>
      <c r="C23" s="11"/>
      <c r="D23" s="11"/>
      <c r="E23" s="11"/>
      <c r="F23" s="11"/>
      <c r="G23" s="11"/>
    </row>
    <row r="24" spans="2:7" ht="15.6" thickTop="1" thickBot="1" x14ac:dyDescent="0.35">
      <c r="B24" s="11"/>
      <c r="C24" s="11"/>
      <c r="D24" s="11"/>
      <c r="E24" s="13" t="s">
        <v>30</v>
      </c>
      <c r="F24" s="22">
        <f>SUM(D21:G22)</f>
        <v>75098.260526666651</v>
      </c>
      <c r="G24" s="11"/>
    </row>
    <row r="25" spans="2:7" ht="15" thickTop="1" x14ac:dyDescent="0.3"/>
  </sheetData>
  <conditionalFormatting sqref="K4:K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:L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Constraints</vt:lpstr>
      <vt:lpstr>Data</vt:lpstr>
      <vt:lpstr>PivotTable</vt:lpstr>
      <vt:lpstr>Final Model</vt:lpstr>
      <vt:lpstr>Model With Stipulation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Hickey</dc:creator>
  <cp:lastModifiedBy>Liam Hickey</cp:lastModifiedBy>
  <dcterms:created xsi:type="dcterms:W3CDTF">2025-02-20T00:11:21Z</dcterms:created>
  <dcterms:modified xsi:type="dcterms:W3CDTF">2025-02-25T16:07:16Z</dcterms:modified>
</cp:coreProperties>
</file>