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rgtomaszewski/Desktop/"/>
    </mc:Choice>
  </mc:AlternateContent>
  <xr:revisionPtr revIDLastSave="0" documentId="13_ncr:1_{64F842C3-C42C-8E41-9D37-87D63BC7F791}" xr6:coauthVersionLast="45" xr6:coauthVersionMax="45" xr10:uidLastSave="{00000000-0000-0000-0000-000000000000}"/>
  <bookViews>
    <workbookView minimized="1" xWindow="780" yWindow="960" windowWidth="27640" windowHeight="15720" activeTab="1" xr2:uid="{888E65D5-573B-7848-96FE-3D0F8FD630E2}"/>
  </bookViews>
  <sheets>
    <sheet name="Glycerine" sheetId="1" r:id="rId1"/>
    <sheet name="PTFE" sheetId="2" r:id="rId2"/>
    <sheet name="Sheet1" sheetId="3" r:id="rId3"/>
  </sheets>
  <definedNames>
    <definedName name="_xlchart.v1.0" hidden="1">PTFE!$F$2:$F$11</definedName>
    <definedName name="_xlchart.v1.1" hidden="1">PTFE!$G$2:$G$11</definedName>
    <definedName name="_xlchart.v2.2" hidden="1">PTFE!$F$2:$F$11</definedName>
    <definedName name="_xlchart.v2.3" hidden="1">PTFE!$G$2:$G$11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2" i="2"/>
  <c r="P3" i="1"/>
  <c r="P4" i="1"/>
  <c r="P5" i="1"/>
  <c r="P6" i="1"/>
  <c r="P7" i="1"/>
  <c r="P8" i="1"/>
  <c r="P9" i="1"/>
  <c r="P10" i="1"/>
  <c r="P2" i="1"/>
  <c r="D11" i="2"/>
  <c r="D10" i="2"/>
  <c r="D9" i="2"/>
  <c r="D8" i="2"/>
  <c r="D7" i="2"/>
  <c r="D6" i="2"/>
  <c r="D5" i="2"/>
  <c r="D4" i="2"/>
  <c r="D3" i="2"/>
  <c r="D2" i="2"/>
  <c r="E6" i="3"/>
  <c r="D2" i="1"/>
  <c r="D3" i="1"/>
  <c r="D4" i="1"/>
  <c r="D5" i="1"/>
  <c r="D6" i="1"/>
  <c r="D7" i="1"/>
  <c r="D8" i="1"/>
  <c r="D9" i="1"/>
  <c r="D10" i="1"/>
  <c r="E9" i="3"/>
  <c r="E7" i="3"/>
  <c r="E3" i="3"/>
  <c r="E4" i="3"/>
  <c r="E5" i="3"/>
  <c r="E2" i="3"/>
  <c r="Q10" i="2" l="1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2" i="2"/>
  <c r="R2" i="2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2" i="1"/>
  <c r="R2" i="1" s="1"/>
</calcChain>
</file>

<file path=xl/sharedStrings.xml><?xml version="1.0" encoding="utf-8"?>
<sst xmlns="http://schemas.openxmlformats.org/spreadsheetml/2006/main" count="33" uniqueCount="23">
  <si>
    <t>Bo (mT)</t>
  </si>
  <si>
    <t>f (MHz)</t>
  </si>
  <si>
    <t>I (Amps)</t>
  </si>
  <si>
    <t>U</t>
  </si>
  <si>
    <t>Ek</t>
  </si>
  <si>
    <t>g</t>
  </si>
  <si>
    <t>Un</t>
  </si>
  <si>
    <t>Name</t>
  </si>
  <si>
    <t>Freq</t>
  </si>
  <si>
    <t>Current</t>
  </si>
  <si>
    <t>Voltage</t>
  </si>
  <si>
    <t>Gly</t>
  </si>
  <si>
    <t>Water</t>
  </si>
  <si>
    <t>Poly</t>
  </si>
  <si>
    <t>PTFE</t>
  </si>
  <si>
    <t>StDEv</t>
  </si>
  <si>
    <t>Hand Cream</t>
  </si>
  <si>
    <t>Grass</t>
  </si>
  <si>
    <t>V</t>
  </si>
  <si>
    <t>STDev</t>
  </si>
  <si>
    <t>sigma</t>
  </si>
  <si>
    <t>§</t>
  </si>
  <si>
    <t>g 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</si>
</sst>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Determining</a:t>
            </a:r>
            <a:r>
              <a:rPr lang="en-GB" baseline="0"/>
              <a:t> the g factor of Glycerine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113644666613209E-2"/>
                  <c:y val="-0.24736653904500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Glycerine!$B$2:$B$10</c:f>
              <c:numCache>
                <c:formatCode>0.00E+00</c:formatCode>
                <c:ptCount val="9"/>
                <c:pt idx="0">
                  <c:v>16201500</c:v>
                </c:pt>
                <c:pt idx="1">
                  <c:v>16345100</c:v>
                </c:pt>
                <c:pt idx="2">
                  <c:v>17025400</c:v>
                </c:pt>
                <c:pt idx="3">
                  <c:v>17360300</c:v>
                </c:pt>
                <c:pt idx="4">
                  <c:v>17707100</c:v>
                </c:pt>
                <c:pt idx="5">
                  <c:v>18053000</c:v>
                </c:pt>
                <c:pt idx="6">
                  <c:v>18386000</c:v>
                </c:pt>
                <c:pt idx="7">
                  <c:v>18626300</c:v>
                </c:pt>
                <c:pt idx="8">
                  <c:v>19185800</c:v>
                </c:pt>
              </c:numCache>
            </c:numRef>
          </c:xVal>
          <c:yVal>
            <c:numRef>
              <c:f>Glycerine!$E$2:$E$10</c:f>
              <c:numCache>
                <c:formatCode>0.00E+00</c:formatCode>
                <c:ptCount val="9"/>
                <c:pt idx="0">
                  <c:v>-0.39600000000000002</c:v>
                </c:pt>
                <c:pt idx="1">
                  <c:v>-0.40500000000000003</c:v>
                </c:pt>
                <c:pt idx="2">
                  <c:v>-0.41599999999999998</c:v>
                </c:pt>
                <c:pt idx="3">
                  <c:v>-0.42499999999999999</c:v>
                </c:pt>
                <c:pt idx="4">
                  <c:v>-0.433</c:v>
                </c:pt>
                <c:pt idx="5">
                  <c:v>-0.442</c:v>
                </c:pt>
                <c:pt idx="6">
                  <c:v>-0.44800000000000001</c:v>
                </c:pt>
                <c:pt idx="7">
                  <c:v>-0.45700000000000002</c:v>
                </c:pt>
                <c:pt idx="8">
                  <c:v>-0.46899999999999997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0-854A-B63B-5E1EE4AC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461328"/>
        <c:axId val="933455680"/>
      </c:scatterChart>
      <c:valAx>
        <c:axId val="933461328"/>
        <c:scaling>
          <c:orientation val="minMax"/>
          <c:min val="1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55680"/>
        <c:crosses val="autoZero"/>
        <c:crossBetween val="midCat"/>
      </c:valAx>
      <c:valAx>
        <c:axId val="933455680"/>
        <c:scaling>
          <c:orientation val="minMax"/>
          <c:max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Magnetic</a:t>
                </a:r>
                <a:r>
                  <a:rPr lang="en-GB" baseline="0"/>
                  <a:t> Field (T)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Determining</a:t>
            </a:r>
            <a:r>
              <a:rPr lang="en-GB" baseline="0"/>
              <a:t> the g factor in PTFE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78258967629045"/>
                  <c:y val="-0.32832421988918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PTFE!$F$2:$F$11</c:f>
              <c:numCache>
                <c:formatCode>0.00E+00</c:formatCode>
                <c:ptCount val="10"/>
                <c:pt idx="0">
                  <c:v>15850000</c:v>
                </c:pt>
                <c:pt idx="1">
                  <c:v>16249600</c:v>
                </c:pt>
                <c:pt idx="2">
                  <c:v>16620200</c:v>
                </c:pt>
                <c:pt idx="3">
                  <c:v>17077000</c:v>
                </c:pt>
                <c:pt idx="4">
                  <c:v>17445800</c:v>
                </c:pt>
                <c:pt idx="5">
                  <c:v>17725300</c:v>
                </c:pt>
                <c:pt idx="6">
                  <c:v>18169900</c:v>
                </c:pt>
                <c:pt idx="7">
                  <c:v>18515600</c:v>
                </c:pt>
                <c:pt idx="8">
                  <c:v>18806700</c:v>
                </c:pt>
                <c:pt idx="9">
                  <c:v>19119200</c:v>
                </c:pt>
              </c:numCache>
            </c:numRef>
          </c:xVal>
          <c:yVal>
            <c:numRef>
              <c:f>PTFE!$G$2:$G$11</c:f>
              <c:numCache>
                <c:formatCode>0.00E+00</c:formatCode>
                <c:ptCount val="10"/>
                <c:pt idx="0">
                  <c:v>-0.41199999999999998</c:v>
                </c:pt>
                <c:pt idx="1">
                  <c:v>-0.42299999999999999</c:v>
                </c:pt>
                <c:pt idx="2">
                  <c:v>-0.432</c:v>
                </c:pt>
                <c:pt idx="3">
                  <c:v>-0.441</c:v>
                </c:pt>
                <c:pt idx="4">
                  <c:v>-0.45300000000000001</c:v>
                </c:pt>
                <c:pt idx="5">
                  <c:v>-0.46200000000000002</c:v>
                </c:pt>
                <c:pt idx="6">
                  <c:v>-0.47099999999999997</c:v>
                </c:pt>
                <c:pt idx="7">
                  <c:v>-0.48199999999999998</c:v>
                </c:pt>
                <c:pt idx="8">
                  <c:v>-0.48699999999999999</c:v>
                </c:pt>
                <c:pt idx="9">
                  <c:v>-0.496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6-9946-8059-C49E41EE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41247"/>
        <c:axId val="1944242063"/>
      </c:scatterChart>
      <c:valAx>
        <c:axId val="1944241247"/>
        <c:scaling>
          <c:orientation val="minMax"/>
          <c:min val="1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(Hz)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42063"/>
        <c:crosses val="autoZero"/>
        <c:crossBetween val="midCat"/>
      </c:valAx>
      <c:valAx>
        <c:axId val="1944242063"/>
        <c:scaling>
          <c:orientation val="minMax"/>
          <c:max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Magnetic</a:t>
                </a:r>
                <a:r>
                  <a:rPr lang="en-GB" baseline="0"/>
                  <a:t> Field (T)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4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</xdr:row>
      <xdr:rowOff>19050</xdr:rowOff>
    </xdr:from>
    <xdr:to>
      <xdr:col>12</xdr:col>
      <xdr:colOff>412750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7F467-CBD8-B942-8F5B-51901A271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814917</xdr:colOff>
      <xdr:row>7</xdr:row>
      <xdr:rowOff>136525</xdr:rowOff>
    </xdr:from>
    <xdr:to>
      <xdr:col>12</xdr:col>
      <xdr:colOff>433917</xdr:colOff>
      <xdr:row>21</xdr:row>
      <xdr:rowOff>64558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77CE8-B7CA-BE4D-8ECE-2D1C0FAC3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4AB3-BE08-7546-B3D1-D71F87F7BA48}">
  <dimension ref="A1:S27"/>
  <sheetViews>
    <sheetView topLeftCell="D1" zoomScale="130" zoomScaleNormal="130" workbookViewId="0">
      <selection activeCell="P2" sqref="P2"/>
    </sheetView>
  </sheetViews>
  <sheetFormatPr baseColWidth="10" defaultRowHeight="16" x14ac:dyDescent="0.2"/>
  <sheetData>
    <row r="1" spans="1:19" x14ac:dyDescent="0.2">
      <c r="A1" s="2" t="s">
        <v>2</v>
      </c>
      <c r="B1" s="2" t="s">
        <v>1</v>
      </c>
      <c r="C1" s="2" t="s">
        <v>18</v>
      </c>
      <c r="D1" s="2" t="s">
        <v>19</v>
      </c>
      <c r="E1" s="2" t="s">
        <v>0</v>
      </c>
      <c r="F1" s="2" t="s">
        <v>20</v>
      </c>
      <c r="N1" s="1" t="s">
        <v>5</v>
      </c>
      <c r="O1" s="1" t="s">
        <v>6</v>
      </c>
      <c r="P1" t="s">
        <v>22</v>
      </c>
      <c r="Q1" s="1" t="s">
        <v>3</v>
      </c>
      <c r="R1" s="1" t="s">
        <v>4</v>
      </c>
      <c r="S1" s="1"/>
    </row>
    <row r="2" spans="1:19" x14ac:dyDescent="0.2">
      <c r="A2" s="1">
        <v>2.82</v>
      </c>
      <c r="B2" s="3">
        <v>16201500</v>
      </c>
      <c r="C2" s="1">
        <v>7</v>
      </c>
      <c r="D2" s="1">
        <f>STDEV(A2,B2,C2,)</f>
        <v>8100748.3633338427</v>
      </c>
      <c r="E2" s="3">
        <v>-0.39600000000000002</v>
      </c>
      <c r="F2" s="1">
        <v>2</v>
      </c>
      <c r="N2" s="1">
        <v>-23.69</v>
      </c>
      <c r="O2" s="3">
        <v>5.0507999999999997E-27</v>
      </c>
      <c r="P2" s="5">
        <f xml:space="preserve"> (6.626E-34 * B2)  / (E2 *O2)</f>
        <v>-5.3672435029794263</v>
      </c>
      <c r="Q2" s="3">
        <f>-N2*O2*A2</f>
        <v>3.3742273463999997E-25</v>
      </c>
      <c r="R2" s="3">
        <f>-N2*Q2*E2</f>
        <v>-3.1654436551141536E-24</v>
      </c>
      <c r="S2" s="1"/>
    </row>
    <row r="3" spans="1:19" x14ac:dyDescent="0.2">
      <c r="A3" s="1">
        <v>2.9</v>
      </c>
      <c r="B3" s="3">
        <v>16345100</v>
      </c>
      <c r="C3" s="1">
        <v>7.2</v>
      </c>
      <c r="D3" s="1">
        <f>STDEV(A3,B3,C3,)</f>
        <v>8172548.3166672019</v>
      </c>
      <c r="E3" s="3">
        <v>-0.40500000000000003</v>
      </c>
      <c r="F3" s="1">
        <v>2</v>
      </c>
      <c r="N3" s="1">
        <v>-23.69</v>
      </c>
      <c r="O3" s="3">
        <v>5.0507999999999997E-27</v>
      </c>
      <c r="P3" s="5">
        <f t="shared" ref="P3:P10" si="0" xml:space="preserve"> (6.626E-34 * B3)  / (E3 *O3)</f>
        <v>-5.29448617356302</v>
      </c>
      <c r="Q3" s="3">
        <f>-N3*O3*A3</f>
        <v>3.4699501080000001E-25</v>
      </c>
      <c r="R3" s="3">
        <f t="shared" ref="R3:R10" si="1">-N3*Q3*E3</f>
        <v>-3.3292262813700607E-24</v>
      </c>
      <c r="S3" s="1"/>
    </row>
    <row r="4" spans="1:19" x14ac:dyDescent="0.2">
      <c r="A4" s="1">
        <v>3</v>
      </c>
      <c r="B4" s="3">
        <v>17025400</v>
      </c>
      <c r="C4" s="1">
        <v>7.4</v>
      </c>
      <c r="D4" s="1">
        <f>STDEV(A4,B4,C4,)</f>
        <v>8512698.2666672096</v>
      </c>
      <c r="E4" s="3">
        <v>-0.41599999999999998</v>
      </c>
      <c r="F4" s="1">
        <v>2</v>
      </c>
      <c r="N4" s="1">
        <v>-23.69</v>
      </c>
      <c r="O4" s="3">
        <v>5.0507999999999997E-27</v>
      </c>
      <c r="P4" s="5">
        <f t="shared" si="0"/>
        <v>-5.369022862334071</v>
      </c>
      <c r="Q4" s="3">
        <f>-N4*O4*A4</f>
        <v>3.5896035599999998E-25</v>
      </c>
      <c r="R4" s="3">
        <f t="shared" si="1"/>
        <v>-3.5375686667942395E-24</v>
      </c>
      <c r="S4" s="1"/>
    </row>
    <row r="5" spans="1:19" x14ac:dyDescent="0.2">
      <c r="A5" s="1">
        <v>3.1</v>
      </c>
      <c r="B5" s="3">
        <v>17360300</v>
      </c>
      <c r="C5" s="1">
        <v>7.7</v>
      </c>
      <c r="D5" s="1">
        <f>STDEV(A5,B5,C5,)</f>
        <v>8680148.2000005767</v>
      </c>
      <c r="E5" s="3">
        <v>-0.42499999999999999</v>
      </c>
      <c r="F5" s="1">
        <v>2</v>
      </c>
      <c r="N5" s="1">
        <v>-23.69</v>
      </c>
      <c r="O5" s="3">
        <v>5.0507999999999997E-27</v>
      </c>
      <c r="P5" s="5">
        <f t="shared" si="0"/>
        <v>-5.3587013728751183</v>
      </c>
      <c r="Q5" s="3">
        <f>-N5*O5*A5</f>
        <v>3.7092570119999999E-25</v>
      </c>
      <c r="R5" s="3">
        <f t="shared" si="1"/>
        <v>-3.7345726911069001E-24</v>
      </c>
      <c r="S5" s="1"/>
    </row>
    <row r="6" spans="1:19" x14ac:dyDescent="0.2">
      <c r="A6" s="1">
        <v>3.2</v>
      </c>
      <c r="B6" s="3">
        <v>17707100</v>
      </c>
      <c r="C6" s="1">
        <v>7.6</v>
      </c>
      <c r="D6" s="1">
        <f>STDEV(A6,B6,C6,)</f>
        <v>8853548.2000005469</v>
      </c>
      <c r="E6" s="3">
        <v>-0.433</v>
      </c>
      <c r="F6" s="1">
        <v>2</v>
      </c>
      <c r="N6" s="1">
        <v>-23.69</v>
      </c>
      <c r="O6" s="3">
        <v>5.0507999999999997E-27</v>
      </c>
      <c r="P6" s="5">
        <f t="shared" si="0"/>
        <v>-5.3647662428708163</v>
      </c>
      <c r="Q6" s="3">
        <f>-N6*O6*A6</f>
        <v>3.828910464E-25</v>
      </c>
      <c r="R6" s="3">
        <f t="shared" si="1"/>
        <v>-3.9276082890305281E-24</v>
      </c>
      <c r="S6" s="1"/>
    </row>
    <row r="7" spans="1:19" x14ac:dyDescent="0.2">
      <c r="A7" s="1">
        <v>3.3</v>
      </c>
      <c r="B7" s="3">
        <v>18053000</v>
      </c>
      <c r="C7" s="1">
        <v>8</v>
      </c>
      <c r="D7" s="1">
        <f>STDEV(A7,B7,C7,)</f>
        <v>9026498.1166672632</v>
      </c>
      <c r="E7" s="3">
        <v>-0.442</v>
      </c>
      <c r="F7" s="1">
        <v>2</v>
      </c>
      <c r="N7" s="1">
        <v>-23.69</v>
      </c>
      <c r="O7" s="3">
        <v>5.0507999999999997E-27</v>
      </c>
      <c r="P7" s="5">
        <f t="shared" si="0"/>
        <v>-5.3581932453153795</v>
      </c>
      <c r="Q7" s="3">
        <f>-N7*O7*A7</f>
        <v>3.9485639159999997E-25</v>
      </c>
      <c r="R7" s="3">
        <f t="shared" si="1"/>
        <v>-4.1345333793157685E-24</v>
      </c>
      <c r="S7" s="1"/>
    </row>
    <row r="8" spans="1:19" x14ac:dyDescent="0.2">
      <c r="A8" s="1">
        <v>3.41</v>
      </c>
      <c r="B8" s="3">
        <v>18386000</v>
      </c>
      <c r="C8" s="1">
        <v>8.4</v>
      </c>
      <c r="D8" s="1">
        <f>STDEV(A8,B8,C8,)</f>
        <v>9192998.0316673145</v>
      </c>
      <c r="E8" s="3">
        <v>-0.44800000000000001</v>
      </c>
      <c r="F8" s="1">
        <v>2</v>
      </c>
      <c r="N8" s="1">
        <v>-23.69</v>
      </c>
      <c r="O8" s="3">
        <v>5.0507999999999997E-27</v>
      </c>
      <c r="P8" s="5">
        <f t="shared" si="0"/>
        <v>-5.3839435973367733</v>
      </c>
      <c r="Q8" s="3">
        <f>-N8*O8*A8</f>
        <v>4.0801827132000001E-25</v>
      </c>
      <c r="R8" s="3">
        <f t="shared" si="1"/>
        <v>-4.3303468757117185E-24</v>
      </c>
      <c r="S8" s="1"/>
    </row>
    <row r="9" spans="1:19" x14ac:dyDescent="0.2">
      <c r="A9" s="1">
        <v>3.49</v>
      </c>
      <c r="B9" s="3">
        <v>18626300</v>
      </c>
      <c r="C9" s="1">
        <v>8.6</v>
      </c>
      <c r="D9" s="1">
        <f>STDEV(A9,B9,C9,)</f>
        <v>9313147.9850006681</v>
      </c>
      <c r="E9" s="3">
        <v>-0.45700000000000002</v>
      </c>
      <c r="F9" s="1">
        <v>2</v>
      </c>
      <c r="N9" s="1">
        <v>-23.69</v>
      </c>
      <c r="O9" s="3">
        <v>5.0507999999999997E-27</v>
      </c>
      <c r="P9" s="5">
        <f t="shared" si="0"/>
        <v>-5.3468949694300658</v>
      </c>
      <c r="Q9" s="3">
        <f>-N9*O9*A9</f>
        <v>4.1759054748000001E-25</v>
      </c>
      <c r="R9" s="3">
        <f t="shared" si="1"/>
        <v>-4.5209730718991489E-24</v>
      </c>
      <c r="S9" s="1"/>
    </row>
    <row r="10" spans="1:19" x14ac:dyDescent="0.2">
      <c r="A10" s="1">
        <v>3.63</v>
      </c>
      <c r="B10" s="3">
        <v>19185800</v>
      </c>
      <c r="C10" s="1">
        <v>8.5</v>
      </c>
      <c r="D10" s="1">
        <f>STDEV(A10,B10,C10,)</f>
        <v>9592897.9783339668</v>
      </c>
      <c r="E10" s="3">
        <v>-0.46899999999999997</v>
      </c>
      <c r="F10" s="1">
        <v>2</v>
      </c>
      <c r="N10" s="1">
        <v>-23.69</v>
      </c>
      <c r="O10" s="3">
        <v>5.0507999999999997E-27</v>
      </c>
      <c r="P10" s="5">
        <f t="shared" si="0"/>
        <v>-5.3665889234883188</v>
      </c>
      <c r="Q10" s="3">
        <f>-N10*O10*A10</f>
        <v>4.3434203075999995E-25</v>
      </c>
      <c r="R10" s="3">
        <f t="shared" si="1"/>
        <v>-4.8258049103823628E-24</v>
      </c>
      <c r="S10" s="1"/>
    </row>
    <row r="11" spans="1:19" x14ac:dyDescent="0.2">
      <c r="A11" s="1"/>
      <c r="B11" s="1"/>
      <c r="C11" s="1"/>
      <c r="D11" s="1"/>
      <c r="E11" s="1"/>
      <c r="N11" s="1"/>
      <c r="O11" s="1"/>
      <c r="Q11" s="1"/>
      <c r="R11" s="1"/>
      <c r="S11" s="1"/>
    </row>
    <row r="12" spans="1:19" x14ac:dyDescent="0.2">
      <c r="A12" s="1"/>
      <c r="B12" s="1"/>
      <c r="C12" s="1"/>
      <c r="D12" s="1"/>
      <c r="E12" s="1"/>
      <c r="N12" s="1"/>
      <c r="O12" s="1"/>
      <c r="Q12" s="1"/>
      <c r="R12" s="1"/>
      <c r="S12" s="1"/>
    </row>
    <row r="13" spans="1:19" x14ac:dyDescent="0.2">
      <c r="A13" s="1"/>
      <c r="B13" s="1"/>
      <c r="C13" s="1"/>
      <c r="D13" s="1"/>
      <c r="E13" s="1"/>
      <c r="Q13" s="1"/>
      <c r="R13" s="1"/>
      <c r="S13" s="1"/>
    </row>
    <row r="14" spans="1:19" x14ac:dyDescent="0.2">
      <c r="A14" s="1"/>
      <c r="B14" s="1"/>
      <c r="C14" s="1"/>
      <c r="D14" s="1"/>
      <c r="E14" s="1"/>
      <c r="Q14" s="1"/>
      <c r="R14" s="1"/>
      <c r="S14" s="1"/>
    </row>
    <row r="15" spans="1:19" x14ac:dyDescent="0.2">
      <c r="A15" s="1"/>
      <c r="B15" s="1"/>
      <c r="C15" s="1"/>
      <c r="D15" s="1"/>
      <c r="E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G18" t="s">
        <v>21</v>
      </c>
      <c r="Q18" s="1"/>
      <c r="R18" s="1"/>
      <c r="S18" s="1"/>
    </row>
    <row r="19" spans="1:19" x14ac:dyDescent="0.2">
      <c r="A19" s="1"/>
      <c r="B19" s="1"/>
      <c r="C19" s="1"/>
      <c r="D19" s="1"/>
      <c r="E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Q20" s="1"/>
      <c r="R20" s="1"/>
      <c r="S20" s="1"/>
    </row>
    <row r="21" spans="1:19" x14ac:dyDescent="0.2">
      <c r="Q21" s="1"/>
      <c r="R21" s="1"/>
      <c r="S21" s="1"/>
    </row>
    <row r="22" spans="1:19" x14ac:dyDescent="0.2">
      <c r="Q22" s="1"/>
      <c r="R22" s="1"/>
      <c r="S22" s="1"/>
    </row>
    <row r="23" spans="1:19" x14ac:dyDescent="0.2">
      <c r="Q23" s="1"/>
      <c r="R23" s="1"/>
      <c r="S23" s="1"/>
    </row>
    <row r="24" spans="1:19" x14ac:dyDescent="0.2">
      <c r="Q24" s="1"/>
      <c r="R24" s="1"/>
      <c r="S24" s="1"/>
    </row>
    <row r="25" spans="1:19" x14ac:dyDescent="0.2">
      <c r="Q25" s="1"/>
      <c r="R25" s="1"/>
      <c r="S25" s="1"/>
    </row>
    <row r="26" spans="1:19" x14ac:dyDescent="0.2">
      <c r="Q26" s="1"/>
      <c r="R26" s="1"/>
      <c r="S26" s="1"/>
    </row>
    <row r="27" spans="1:19" x14ac:dyDescent="0.2">
      <c r="Q27" s="1"/>
      <c r="R27" s="1"/>
      <c r="S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CB7B-1D39-EA4F-B1F9-01507DEED3E3}">
  <dimension ref="A1:R11"/>
  <sheetViews>
    <sheetView tabSelected="1" topLeftCell="C1" zoomScale="120" zoomScaleNormal="120" workbookViewId="0">
      <selection activeCell="J5" sqref="J5"/>
    </sheetView>
  </sheetViews>
  <sheetFormatPr baseColWidth="10" defaultRowHeight="16" x14ac:dyDescent="0.2"/>
  <sheetData>
    <row r="1" spans="1:18" x14ac:dyDescent="0.2">
      <c r="A1" s="2" t="s">
        <v>2</v>
      </c>
      <c r="B1" s="2" t="s">
        <v>1</v>
      </c>
      <c r="C1" s="2" t="s">
        <v>18</v>
      </c>
      <c r="D1" s="2" t="s">
        <v>19</v>
      </c>
      <c r="E1" s="2" t="s">
        <v>0</v>
      </c>
      <c r="F1" s="2" t="s">
        <v>1</v>
      </c>
      <c r="N1" s="1" t="s">
        <v>5</v>
      </c>
      <c r="O1" s="1" t="s">
        <v>6</v>
      </c>
      <c r="Q1" s="1" t="s">
        <v>3</v>
      </c>
      <c r="R1" s="1" t="s">
        <v>4</v>
      </c>
    </row>
    <row r="2" spans="1:18" x14ac:dyDescent="0.2">
      <c r="A2" s="1">
        <v>2.96</v>
      </c>
      <c r="B2" s="3">
        <v>15850000</v>
      </c>
      <c r="C2" s="1">
        <v>7.5</v>
      </c>
      <c r="D2" s="1">
        <f>STDEV(A2,B2,C2,)</f>
        <v>7924998.2566672666</v>
      </c>
      <c r="E2" s="1">
        <v>-412</v>
      </c>
      <c r="F2" s="3">
        <v>15850000</v>
      </c>
      <c r="G2" s="3">
        <v>-0.41199999999999998</v>
      </c>
      <c r="N2" s="1">
        <v>-9.4121000000000006</v>
      </c>
      <c r="O2" s="3">
        <v>5.0507999999999997E-27</v>
      </c>
      <c r="P2" s="5">
        <f xml:space="preserve"> (6.626E-34 * F2)  / (E2 *O2)</f>
        <v>-5.046883854215924E-3</v>
      </c>
      <c r="Q2" s="3">
        <f>-N2*O2*A2</f>
        <v>1.4071435865280001E-25</v>
      </c>
      <c r="R2" s="3">
        <f>-N2*Q2*E2</f>
        <v>-5.456600574113198E-22</v>
      </c>
    </row>
    <row r="3" spans="1:18" x14ac:dyDescent="0.2">
      <c r="A3" s="1">
        <v>3.09</v>
      </c>
      <c r="B3" s="3">
        <v>16249600</v>
      </c>
      <c r="C3" s="1">
        <v>7.6</v>
      </c>
      <c r="D3" s="1">
        <f>STDEV(A3,B3,C3,)</f>
        <v>8124798.2183339326</v>
      </c>
      <c r="E3" s="1">
        <v>-423</v>
      </c>
      <c r="F3" s="3">
        <v>16249600</v>
      </c>
      <c r="G3" s="3">
        <v>-0.42299999999999999</v>
      </c>
      <c r="N3" s="1">
        <v>-9.4121000000000006</v>
      </c>
      <c r="O3" s="3">
        <v>5.0507999999999997E-27</v>
      </c>
      <c r="P3" s="5">
        <f t="shared" ref="P3:P10" si="0" xml:space="preserve"> (6.626E-34 * F3)  / (E3 *O3)</f>
        <v>-5.0395709894797457E-3</v>
      </c>
      <c r="Q3" s="3">
        <f t="shared" ref="Q3:Q10" si="1">-N3*O3*A3</f>
        <v>1.468943811612E-25</v>
      </c>
      <c r="R3" s="3">
        <f t="shared" ref="R3:R10" si="2">-N3*Q3*E3</f>
        <v>-5.8483328788426083E-22</v>
      </c>
    </row>
    <row r="4" spans="1:18" x14ac:dyDescent="0.2">
      <c r="A4" s="1">
        <v>3.21</v>
      </c>
      <c r="B4" s="3">
        <v>16620200</v>
      </c>
      <c r="C4" s="1">
        <v>8.1999999999999993</v>
      </c>
      <c r="D4" s="1">
        <f>STDEV(A4,B4,C4,)</f>
        <v>8310098.0983340181</v>
      </c>
      <c r="E4" s="1">
        <v>-432</v>
      </c>
      <c r="F4" s="3">
        <v>16620200</v>
      </c>
      <c r="G4" s="3">
        <v>-0.432</v>
      </c>
      <c r="N4" s="1">
        <v>-9.4121000000000006</v>
      </c>
      <c r="O4" s="3">
        <v>5.0507999999999997E-27</v>
      </c>
      <c r="P4" s="5">
        <f t="shared" si="0"/>
        <v>-5.0471214864385256E-3</v>
      </c>
      <c r="Q4" s="3">
        <f t="shared" si="1"/>
        <v>1.5259901732280002E-25</v>
      </c>
      <c r="R4" s="3">
        <f t="shared" si="2"/>
        <v>-6.2047175512777606E-22</v>
      </c>
    </row>
    <row r="5" spans="1:18" x14ac:dyDescent="0.2">
      <c r="A5" s="1">
        <v>3.34</v>
      </c>
      <c r="B5" s="3">
        <v>17077000</v>
      </c>
      <c r="C5" s="1">
        <v>8.5</v>
      </c>
      <c r="D5" s="1">
        <f>STDEV(A5,B5,C5,)</f>
        <v>8538498.0266673807</v>
      </c>
      <c r="E5" s="1">
        <v>-441</v>
      </c>
      <c r="F5" s="3">
        <v>17077000</v>
      </c>
      <c r="G5" s="3">
        <v>-0.441</v>
      </c>
      <c r="N5" s="1">
        <v>-9.4121000000000006</v>
      </c>
      <c r="O5" s="3">
        <v>5.0507999999999997E-27</v>
      </c>
      <c r="P5" s="5">
        <f t="shared" si="0"/>
        <v>-5.0800062745723412E-3</v>
      </c>
      <c r="Q5" s="3">
        <f t="shared" si="1"/>
        <v>1.587790398312E-25</v>
      </c>
      <c r="R5" s="3">
        <f t="shared" si="2"/>
        <v>-6.5904989255069982E-22</v>
      </c>
    </row>
    <row r="6" spans="1:18" x14ac:dyDescent="0.2">
      <c r="A6" s="1">
        <v>3.45</v>
      </c>
      <c r="B6" s="3">
        <v>17445800</v>
      </c>
      <c r="C6" s="1">
        <v>8.6999999999999993</v>
      </c>
      <c r="D6" s="1">
        <f>STDEV(A6,B6,C6,)</f>
        <v>8722897.9750007335</v>
      </c>
      <c r="E6" s="1">
        <v>-453</v>
      </c>
      <c r="F6" s="3">
        <v>17445800</v>
      </c>
      <c r="G6" s="3">
        <v>-0.45300000000000001</v>
      </c>
      <c r="N6" s="1">
        <v>-9.4121000000000006</v>
      </c>
      <c r="O6" s="3">
        <v>5.0507999999999997E-27</v>
      </c>
      <c r="P6" s="5">
        <f t="shared" si="0"/>
        <v>-5.0522396994002305E-3</v>
      </c>
      <c r="Q6" s="3">
        <f t="shared" si="1"/>
        <v>1.6400828964600003E-25</v>
      </c>
      <c r="R6" s="3">
        <f t="shared" si="2"/>
        <v>-6.9927907760863403E-22</v>
      </c>
    </row>
    <row r="7" spans="1:18" x14ac:dyDescent="0.2">
      <c r="A7" s="1">
        <v>3.56</v>
      </c>
      <c r="B7" s="3">
        <v>17725300</v>
      </c>
      <c r="C7" s="1">
        <v>9</v>
      </c>
      <c r="D7" s="1">
        <f>STDEV(A7,B7,C7,)</f>
        <v>8862647.9066674393</v>
      </c>
      <c r="E7" s="1">
        <v>-462</v>
      </c>
      <c r="F7" s="3">
        <v>17725300</v>
      </c>
      <c r="G7" s="3">
        <v>-0.46200000000000002</v>
      </c>
      <c r="N7" s="1">
        <v>-9.4121000000000006</v>
      </c>
      <c r="O7" s="3">
        <v>5.0507999999999997E-27</v>
      </c>
      <c r="P7" s="5">
        <f t="shared" si="0"/>
        <v>-5.0331848248633708E-3</v>
      </c>
      <c r="Q7" s="3">
        <f t="shared" si="1"/>
        <v>1.6923753946080001E-25</v>
      </c>
      <c r="R7" s="3">
        <f t="shared" si="2"/>
        <v>-7.3591085806345614E-22</v>
      </c>
    </row>
    <row r="8" spans="1:18" x14ac:dyDescent="0.2">
      <c r="A8" s="1">
        <v>3.67</v>
      </c>
      <c r="B8" s="3">
        <v>18169900</v>
      </c>
      <c r="C8" s="1">
        <v>9.1999999999999993</v>
      </c>
      <c r="D8" s="1">
        <f>STDEV(A8,B8,C8,)</f>
        <v>9084947.8550007865</v>
      </c>
      <c r="E8" s="1">
        <v>-471</v>
      </c>
      <c r="F8" s="3">
        <v>18169900</v>
      </c>
      <c r="G8" s="3">
        <v>-0.47099999999999997</v>
      </c>
      <c r="N8" s="1">
        <v>-9.4121000000000006</v>
      </c>
      <c r="O8" s="3">
        <v>5.0507999999999997E-27</v>
      </c>
      <c r="P8" s="5">
        <f t="shared" si="0"/>
        <v>-5.0608432928663464E-3</v>
      </c>
      <c r="Q8" s="3">
        <f t="shared" si="1"/>
        <v>1.7446678927560001E-25</v>
      </c>
      <c r="R8" s="3">
        <f t="shared" si="2"/>
        <v>-7.7342856651755209E-22</v>
      </c>
    </row>
    <row r="9" spans="1:18" x14ac:dyDescent="0.2">
      <c r="A9" s="1">
        <v>3.77</v>
      </c>
      <c r="B9" s="3">
        <v>18515600</v>
      </c>
      <c r="C9" s="1">
        <v>9.4</v>
      </c>
      <c r="D9" s="1">
        <f>STDEV(A9,B9,C9,)</f>
        <v>9257797.8050008062</v>
      </c>
      <c r="E9" s="1">
        <v>-482</v>
      </c>
      <c r="F9" s="3">
        <v>18515600</v>
      </c>
      <c r="G9" s="3">
        <v>-0.48199999999999998</v>
      </c>
      <c r="N9" s="1">
        <v>-9.4121000000000006</v>
      </c>
      <c r="O9" s="3">
        <v>5.0507999999999997E-27</v>
      </c>
      <c r="P9" s="5">
        <f t="shared" si="0"/>
        <v>-5.0394368978810139E-3</v>
      </c>
      <c r="Q9" s="3">
        <f t="shared" si="1"/>
        <v>1.7922065274360001E-25</v>
      </c>
      <c r="R9" s="3">
        <f t="shared" si="2"/>
        <v>-8.130581841416342E-22</v>
      </c>
    </row>
    <row r="10" spans="1:18" x14ac:dyDescent="0.2">
      <c r="A10" s="1">
        <v>3.87</v>
      </c>
      <c r="B10" s="3">
        <v>18806700</v>
      </c>
      <c r="C10" s="1">
        <v>9.6</v>
      </c>
      <c r="D10" s="1">
        <f>STDEV(A10,B10,C10,)</f>
        <v>9403347.7550008278</v>
      </c>
      <c r="E10" s="1">
        <v>-487</v>
      </c>
      <c r="F10" s="3">
        <v>18806700</v>
      </c>
      <c r="G10" s="3">
        <v>-0.48699999999999999</v>
      </c>
      <c r="N10" s="1">
        <v>-9.4121000000000006</v>
      </c>
      <c r="O10" s="3">
        <v>5.0507999999999997E-27</v>
      </c>
      <c r="P10" s="5">
        <f t="shared" si="0"/>
        <v>-5.0661132666238329E-3</v>
      </c>
      <c r="Q10" s="3">
        <f t="shared" si="1"/>
        <v>1.8397451621160002E-25</v>
      </c>
      <c r="R10" s="3">
        <f t="shared" si="2"/>
        <v>-8.4328264694514263E-22</v>
      </c>
    </row>
    <row r="11" spans="1:18" x14ac:dyDescent="0.2">
      <c r="A11" s="1">
        <v>3.99</v>
      </c>
      <c r="B11" s="3">
        <v>19119200</v>
      </c>
      <c r="C11" s="1">
        <v>10.1</v>
      </c>
      <c r="D11" s="1">
        <f>STDEV(A11,B11,C11,)</f>
        <v>9559597.6516675688</v>
      </c>
      <c r="E11" s="1">
        <v>-496</v>
      </c>
      <c r="F11" s="3">
        <v>19119200</v>
      </c>
      <c r="G11" s="3">
        <v>-0.496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25D2-795A-5340-ACD5-4C63C8EC9970}">
  <dimension ref="A1:E10"/>
  <sheetViews>
    <sheetView zoomScale="67" workbookViewId="0">
      <selection activeCell="E6" sqref="E6"/>
    </sheetView>
  </sheetViews>
  <sheetFormatPr baseColWidth="10" defaultRowHeight="16" x14ac:dyDescent="0.2"/>
  <sheetData>
    <row r="1" spans="1:5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15</v>
      </c>
    </row>
    <row r="2" spans="1:5" x14ac:dyDescent="0.2">
      <c r="A2" s="1" t="s">
        <v>11</v>
      </c>
      <c r="B2" s="1">
        <v>17.646000000000001</v>
      </c>
      <c r="C2" s="1">
        <v>3.15</v>
      </c>
      <c r="D2" s="1">
        <v>7.5</v>
      </c>
      <c r="E2" s="4">
        <f>STDEV(B2,C2,D2)</f>
        <v>7.4386135805000677</v>
      </c>
    </row>
    <row r="3" spans="1:5" x14ac:dyDescent="0.2">
      <c r="A3" s="1" t="s">
        <v>12</v>
      </c>
      <c r="B3" s="1">
        <v>17.757899999999999</v>
      </c>
      <c r="C3" s="1">
        <v>3.17</v>
      </c>
      <c r="D3" s="1">
        <v>7.6</v>
      </c>
      <c r="E3" s="4">
        <f t="shared" ref="E3:E9" si="0">STDEV(B3,C3,D3)</f>
        <v>7.4790224274299346</v>
      </c>
    </row>
    <row r="4" spans="1:5" x14ac:dyDescent="0.2">
      <c r="A4" s="1" t="s">
        <v>13</v>
      </c>
      <c r="B4" s="1">
        <v>17.829599999999999</v>
      </c>
      <c r="C4" s="1">
        <v>3.16</v>
      </c>
      <c r="D4" s="1">
        <v>7.9</v>
      </c>
      <c r="E4" s="4">
        <f t="shared" si="0"/>
        <v>7.4862286936302773</v>
      </c>
    </row>
    <row r="5" spans="1:5" x14ac:dyDescent="0.2">
      <c r="A5" s="1" t="s">
        <v>14</v>
      </c>
      <c r="B5" s="1">
        <v>16.694700000000001</v>
      </c>
      <c r="C5" s="1">
        <v>3.17</v>
      </c>
      <c r="D5" s="1">
        <v>7.8</v>
      </c>
      <c r="E5" s="4">
        <f t="shared" si="0"/>
        <v>6.873501026648162</v>
      </c>
    </row>
    <row r="6" spans="1:5" x14ac:dyDescent="0.2">
      <c r="A6" s="1"/>
      <c r="B6" s="1">
        <v>1E-4</v>
      </c>
      <c r="C6" s="1">
        <v>0.01</v>
      </c>
      <c r="D6" s="1">
        <v>0.1</v>
      </c>
      <c r="E6" s="1">
        <f t="shared" si="0"/>
        <v>5.5042438172740862E-2</v>
      </c>
    </row>
    <row r="7" spans="1:5" x14ac:dyDescent="0.2">
      <c r="A7" s="1" t="s">
        <v>16</v>
      </c>
      <c r="B7" s="1">
        <v>17.650400000000001</v>
      </c>
      <c r="C7" s="1">
        <v>3.18</v>
      </c>
      <c r="D7" s="1">
        <v>7.9</v>
      </c>
      <c r="E7" s="4">
        <f t="shared" si="0"/>
        <v>7.379489326504916</v>
      </c>
    </row>
    <row r="8" spans="1:5" x14ac:dyDescent="0.2">
      <c r="A8" s="1"/>
      <c r="B8" s="1"/>
      <c r="C8" s="1"/>
      <c r="D8" s="1"/>
      <c r="E8" s="1"/>
    </row>
    <row r="9" spans="1:5" x14ac:dyDescent="0.2">
      <c r="A9" s="1" t="s">
        <v>17</v>
      </c>
      <c r="B9" s="1">
        <v>17.610099999999999</v>
      </c>
      <c r="C9" s="1">
        <v>3.15</v>
      </c>
      <c r="D9" s="1">
        <v>7.9</v>
      </c>
      <c r="E9" s="4">
        <f t="shared" si="0"/>
        <v>7.3704707450293396</v>
      </c>
    </row>
    <row r="10" spans="1:5" x14ac:dyDescent="0.2">
      <c r="A10" s="1"/>
      <c r="B10" s="1"/>
      <c r="C10" s="1"/>
      <c r="D10" s="1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Glycerine</vt:lpstr>
      <vt:lpstr>PTFE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R G Tomaszewski</dc:creator>
  <cp:lastModifiedBy>Łukasz Ryszard Grzegorz Tomaszewski</cp:lastModifiedBy>
  <dcterms:created xsi:type="dcterms:W3CDTF">2020-11-20T11:15:28Z</dcterms:created>
  <dcterms:modified xsi:type="dcterms:W3CDTF">2020-12-02T21:24:35Z</dcterms:modified>
</cp:coreProperties>
</file>