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ztomaszewski/Documents/University of Kent/Academia/Stage 2/PH520 - Labs &amp; Experiments/Exp.6 Rutherford Scattering/"/>
    </mc:Choice>
  </mc:AlternateContent>
  <xr:revisionPtr revIDLastSave="0" documentId="13_ncr:1_{0C2D15BA-FD8D-1843-B973-22D9A7295E1C}" xr6:coauthVersionLast="36" xr6:coauthVersionMax="36" xr10:uidLastSave="{00000000-0000-0000-0000-000000000000}"/>
  <bookViews>
    <workbookView xWindow="0" yWindow="460" windowWidth="28800" windowHeight="16160" xr2:uid="{0D1168C9-3F33-0B4D-BA75-4FF41617FD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3" i="1"/>
  <c r="H37" i="1"/>
  <c r="H35" i="1"/>
  <c r="C30" i="1" l="1"/>
  <c r="F30" i="1" s="1"/>
  <c r="C29" i="1"/>
  <c r="F29" i="1" s="1"/>
  <c r="C28" i="1"/>
  <c r="F28" i="1" s="1"/>
  <c r="C27" i="1"/>
  <c r="F27" i="1" s="1"/>
  <c r="C26" i="1"/>
  <c r="F26" i="1" s="1"/>
  <c r="C25" i="1"/>
  <c r="F25" i="1" s="1"/>
  <c r="C24" i="1"/>
  <c r="F24" i="1" s="1"/>
  <c r="C23" i="1"/>
  <c r="F23" i="1" s="1"/>
  <c r="C22" i="1"/>
  <c r="F22" i="1" s="1"/>
  <c r="C21" i="1"/>
  <c r="F21" i="1" s="1"/>
  <c r="C20" i="1"/>
  <c r="F20" i="1" s="1"/>
  <c r="C19" i="1"/>
  <c r="F19" i="1" s="1"/>
  <c r="F6" i="1"/>
  <c r="F7" i="1"/>
  <c r="F10" i="1"/>
  <c r="F11" i="1"/>
  <c r="F14" i="1"/>
  <c r="D4" i="1"/>
  <c r="E4" i="1" s="1"/>
  <c r="D6" i="1"/>
  <c r="E6" i="1" s="1"/>
  <c r="D7" i="1"/>
  <c r="E7" i="1" s="1"/>
  <c r="D8" i="1"/>
  <c r="E8" i="1" s="1"/>
  <c r="D10" i="1"/>
  <c r="E10" i="1" s="1"/>
  <c r="D11" i="1"/>
  <c r="E11" i="1" s="1"/>
  <c r="D12" i="1"/>
  <c r="E12" i="1" s="1"/>
  <c r="D14" i="1"/>
  <c r="E14" i="1" s="1"/>
  <c r="C4" i="1"/>
  <c r="F4" i="1" s="1"/>
  <c r="C5" i="1"/>
  <c r="D5" i="1" s="1"/>
  <c r="E5" i="1" s="1"/>
  <c r="C6" i="1"/>
  <c r="C7" i="1"/>
  <c r="C8" i="1"/>
  <c r="F8" i="1" s="1"/>
  <c r="C9" i="1"/>
  <c r="D9" i="1" s="1"/>
  <c r="E9" i="1" s="1"/>
  <c r="C10" i="1"/>
  <c r="C11" i="1"/>
  <c r="C12" i="1"/>
  <c r="F12" i="1" s="1"/>
  <c r="C13" i="1"/>
  <c r="D13" i="1" s="1"/>
  <c r="E13" i="1" s="1"/>
  <c r="C14" i="1"/>
  <c r="C3" i="1"/>
  <c r="F3" i="1" s="1"/>
  <c r="F13" i="1" l="1"/>
  <c r="F9" i="1"/>
  <c r="F5" i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" i="1"/>
  <c r="E3" i="1" s="1"/>
</calcChain>
</file>

<file path=xl/sharedStrings.xml><?xml version="1.0" encoding="utf-8"?>
<sst xmlns="http://schemas.openxmlformats.org/spreadsheetml/2006/main" count="17" uniqueCount="11">
  <si>
    <t>Angles</t>
  </si>
  <si>
    <t>Corrected Data</t>
  </si>
  <si>
    <t>Theory</t>
  </si>
  <si>
    <t>Rate/s</t>
  </si>
  <si>
    <t>Rad</t>
  </si>
  <si>
    <t>Sin Rad</t>
  </si>
  <si>
    <t>Ali</t>
  </si>
  <si>
    <t>Gold</t>
  </si>
  <si>
    <t>Na1</t>
  </si>
  <si>
    <t>ali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</si>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</sst>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Corrected experimental data and Theoretical data </a:t>
            </a:r>
          </a:p>
          <a:p>
            <a:pPr>
              <a:defRPr/>
            </a:pPr>
            <a:r>
              <a:rPr lang="en-US" baseline="0"/>
              <a:t>of rate/s of particles vs Angle </a:t>
            </a:r>
            <a:endParaRPr lang="en-US"/>
          </a:p>
        </c:rich>
      </c:tx>
      <c:layout>
        <c:manualLayout>
          <c:xMode val="edge"/>
          <c:yMode val="edge"/>
          <c:x val="0.24422865359915114"/>
          <c:y val="3.8095238095238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Corrected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1.5</c:v>
                </c:pt>
              </c:numLit>
            </c:plus>
            <c:minus>
              <c:numLit>
                <c:formatCode>General</c:formatCode>
                <c:ptCount val="1"/>
                <c:pt idx="0">
                  <c:v>1.5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0.1</c:v>
                </c:pt>
              </c:numLit>
            </c:plus>
            <c:minus>
              <c:numLit>
                <c:formatCode>General</c:formatCode>
                <c:ptCount val="1"/>
                <c:pt idx="0">
                  <c:v>0.1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Sheet1!$A$3:$A$14</c:f>
              <c:numCache>
                <c:formatCode>General</c:formatCode>
                <c:ptCount val="12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Sheet1!$E$3:$E$14</c:f>
              <c:numCache>
                <c:formatCode>General</c:formatCode>
                <c:ptCount val="12"/>
                <c:pt idx="0">
                  <c:v>5.8499999999999996E-2</c:v>
                </c:pt>
                <c:pt idx="1">
                  <c:v>8.4523652348139897E-2</c:v>
                </c:pt>
                <c:pt idx="2">
                  <c:v>0.18811107882911782</c:v>
                </c:pt>
                <c:pt idx="3">
                  <c:v>1.2337903880037164</c:v>
                </c:pt>
                <c:pt idx="4">
                  <c:v>4.1878731007933592</c:v>
                </c:pt>
                <c:pt idx="5">
                  <c:v>3.8886277741722641</c:v>
                </c:pt>
                <c:pt idx="6">
                  <c:v>3.8958617008203205</c:v>
                </c:pt>
                <c:pt idx="7">
                  <c:v>4.4743925939437936</c:v>
                </c:pt>
                <c:pt idx="8">
                  <c:v>1.4752685570843682</c:v>
                </c:pt>
                <c:pt idx="9">
                  <c:v>0.39332316482451901</c:v>
                </c:pt>
                <c:pt idx="10">
                  <c:v>0.12678547852220984</c:v>
                </c:pt>
                <c:pt idx="11">
                  <c:v>4.1499999999999995E-2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39-4346-B17D-A9AC45ADDBC2}"/>
            </c:ext>
          </c:extLst>
        </c:ser>
        <c:ser>
          <c:idx val="1"/>
          <c:order val="1"/>
          <c:tx>
            <c:v>Theory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Sheet1!$A$3:$A$14</c:f>
              <c:numCache>
                <c:formatCode>General</c:formatCode>
                <c:ptCount val="12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Sheet1!$F$3:$F$14</c:f>
              <c:numCache>
                <c:formatCode>General</c:formatCode>
                <c:ptCount val="12"/>
                <c:pt idx="0">
                  <c:v>7.2441448682486531E-2</c:v>
                </c:pt>
                <c:pt idx="1">
                  <c:v>0.14588082373069761</c:v>
                </c:pt>
                <c:pt idx="2">
                  <c:v>0.34421817964402918</c:v>
                </c:pt>
                <c:pt idx="3">
                  <c:v>1.0388304475707975</c:v>
                </c:pt>
                <c:pt idx="4">
                  <c:v>4.8568876447323559</c:v>
                </c:pt>
                <c:pt idx="5">
                  <c:v>62.664328076174677</c:v>
                </c:pt>
                <c:pt idx="6">
                  <c:v>157.27368389752007</c:v>
                </c:pt>
                <c:pt idx="7">
                  <c:v>7.6760300024855876</c:v>
                </c:pt>
                <c:pt idx="8">
                  <c:v>1.4078650635513588</c:v>
                </c:pt>
                <c:pt idx="9">
                  <c:v>0.43189810666408202</c:v>
                </c:pt>
                <c:pt idx="10">
                  <c:v>0.17473149104834057</c:v>
                </c:pt>
                <c:pt idx="11">
                  <c:v>8.4106111897009742E-2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39-4346-B17D-A9AC45ADD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981920"/>
        <c:axId val="2033983600"/>
      </c:scatterChart>
      <c:valAx>
        <c:axId val="2033981920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Angle</a:t>
                </a:r>
                <a:r>
                  <a:rPr lang="en-US" sz="1400" baseline="0"/>
                  <a:t> (</a:t>
                </a:r>
                <a:r>
                  <a:rPr lang="en-US" sz="1400" i="0">
                    <a:effectLst/>
                  </a:rPr>
                  <a:t>𝜃</a:t>
                </a:r>
                <a:r>
                  <a:rPr lang="en-US" sz="1400" baseline="0"/>
                  <a:t>)</a:t>
                </a:r>
              </a:p>
            </c:rich>
          </c:tx>
          <c:layout>
            <c:manualLayout>
              <c:xMode val="edge"/>
              <c:yMode val="edge"/>
              <c:x val="0.47252429217624387"/>
              <c:y val="0.95300520768237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83600"/>
        <c:crosses val="autoZero"/>
        <c:crossBetween val="midCat"/>
      </c:valAx>
      <c:valAx>
        <c:axId val="2033983600"/>
        <c:scaling>
          <c:logBase val="10"/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N</a:t>
                </a:r>
                <a:r>
                  <a:rPr lang="en-US" sz="1400" baseline="0"/>
                  <a:t> (</a:t>
                </a:r>
                <a:r>
                  <a:rPr lang="en-US" sz="1400" i="0">
                    <a:effectLst/>
                  </a:rPr>
                  <a:t>𝜃)</a:t>
                </a:r>
                <a:endParaRPr lang="en-GB" sz="14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8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67953872787179"/>
          <c:y val="0.82884606090905322"/>
          <c:w val="0.76783241190595852"/>
          <c:h val="3.691517772532262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Corrected experimental data and Theoretical data </a:t>
            </a:r>
          </a:p>
          <a:p>
            <a:pPr>
              <a:defRPr/>
            </a:pPr>
            <a:r>
              <a:rPr lang="en-US" baseline="0"/>
              <a:t>of rate/s of particles vs Angle </a:t>
            </a:r>
            <a:endParaRPr lang="en-US"/>
          </a:p>
        </c:rich>
      </c:tx>
      <c:layout>
        <c:manualLayout>
          <c:xMode val="edge"/>
          <c:yMode val="edge"/>
          <c:x val="0.24422865359915114"/>
          <c:y val="3.8095238095238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Corrected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1.5</c:v>
                </c:pt>
              </c:numLit>
            </c:plus>
            <c:minus>
              <c:numLit>
                <c:formatCode>General</c:formatCode>
                <c:ptCount val="1"/>
                <c:pt idx="0">
                  <c:v>1.5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0.1</c:v>
                </c:pt>
              </c:numLit>
            </c:plus>
            <c:minus>
              <c:numLit>
                <c:formatCode>General</c:formatCode>
                <c:ptCount val="1"/>
                <c:pt idx="0">
                  <c:v>0.1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Sheet1!$A$3:$A$14</c:f>
              <c:numCache>
                <c:formatCode>General</c:formatCode>
                <c:ptCount val="12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Sheet1!$E$19:$E$30</c:f>
              <c:numCache>
                <c:formatCode>General</c:formatCode>
                <c:ptCount val="12"/>
                <c:pt idx="0">
                  <c:v>4.5999999999999992E-2</c:v>
                </c:pt>
                <c:pt idx="1">
                  <c:v>9.7624818462101581E-2</c:v>
                </c:pt>
                <c:pt idx="2">
                  <c:v>0.37109185550835055</c:v>
                </c:pt>
                <c:pt idx="3">
                  <c:v>1.0508053231162342</c:v>
                </c:pt>
                <c:pt idx="4">
                  <c:v>3.9227123334959559</c:v>
                </c:pt>
                <c:pt idx="5">
                  <c:v>3.7925821456643449</c:v>
                </c:pt>
                <c:pt idx="6">
                  <c:v>3.8182930897749046</c:v>
                </c:pt>
                <c:pt idx="7">
                  <c:v>4.6902372787837887</c:v>
                </c:pt>
                <c:pt idx="8">
                  <c:v>2.1326689316447709</c:v>
                </c:pt>
                <c:pt idx="9">
                  <c:v>0.39161306410789071</c:v>
                </c:pt>
                <c:pt idx="10">
                  <c:v>0.15679137510579949</c:v>
                </c:pt>
                <c:pt idx="11">
                  <c:v>7.0499999999999979E-2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5-604C-99B8-9957275DB3CD}"/>
            </c:ext>
          </c:extLst>
        </c:ser>
        <c:ser>
          <c:idx val="1"/>
          <c:order val="1"/>
          <c:tx>
            <c:v>Theory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Sheet1!$A$3:$A$14</c:f>
              <c:numCache>
                <c:formatCode>General</c:formatCode>
                <c:ptCount val="12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Sheet1!$F$19:$F$30</c:f>
              <c:numCache>
                <c:formatCode>General</c:formatCode>
                <c:ptCount val="12"/>
                <c:pt idx="0">
                  <c:v>7.2441448682486531E-2</c:v>
                </c:pt>
                <c:pt idx="1">
                  <c:v>0.14588082373069761</c:v>
                </c:pt>
                <c:pt idx="2">
                  <c:v>0.34421817964402918</c:v>
                </c:pt>
                <c:pt idx="3">
                  <c:v>1.0388304475707975</c:v>
                </c:pt>
                <c:pt idx="4">
                  <c:v>4.8568876447323559</c:v>
                </c:pt>
                <c:pt idx="5">
                  <c:v>62.664328076174677</c:v>
                </c:pt>
                <c:pt idx="6">
                  <c:v>157.27368389752007</c:v>
                </c:pt>
                <c:pt idx="7">
                  <c:v>7.6760300024855876</c:v>
                </c:pt>
                <c:pt idx="8">
                  <c:v>1.4078650635513588</c:v>
                </c:pt>
                <c:pt idx="9">
                  <c:v>0.43189810666408202</c:v>
                </c:pt>
                <c:pt idx="10">
                  <c:v>0.17473149104834057</c:v>
                </c:pt>
                <c:pt idx="11">
                  <c:v>8.4106111897009742E-2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05-604C-99B8-9957275DB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981920"/>
        <c:axId val="2033983600"/>
      </c:scatterChart>
      <c:valAx>
        <c:axId val="2033981920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Angle</a:t>
                </a:r>
                <a:r>
                  <a:rPr lang="en-US" sz="1400" baseline="0"/>
                  <a:t> (</a:t>
                </a:r>
                <a:r>
                  <a:rPr lang="en-US" sz="1400" i="0">
                    <a:effectLst/>
                  </a:rPr>
                  <a:t>𝜃</a:t>
                </a:r>
                <a:r>
                  <a:rPr lang="en-US" sz="1400" baseline="0"/>
                  <a:t>)</a:t>
                </a:r>
              </a:p>
            </c:rich>
          </c:tx>
          <c:layout>
            <c:manualLayout>
              <c:xMode val="edge"/>
              <c:yMode val="edge"/>
              <c:x val="0.47252429217624387"/>
              <c:y val="0.95300520768237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83600"/>
        <c:crosses val="autoZero"/>
        <c:crossBetween val="midCat"/>
      </c:valAx>
      <c:valAx>
        <c:axId val="2033983600"/>
        <c:scaling>
          <c:logBase val="10"/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N</a:t>
                </a:r>
                <a:r>
                  <a:rPr lang="en-US" sz="1400" baseline="0"/>
                  <a:t> (</a:t>
                </a:r>
                <a:r>
                  <a:rPr lang="en-US" sz="1400" i="0">
                    <a:effectLst/>
                  </a:rPr>
                  <a:t>𝜃)</a:t>
                </a:r>
                <a:endParaRPr lang="en-GB" sz="14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8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67953872787179"/>
          <c:y val="0.82884606090905322"/>
          <c:w val="0.76783241190595852"/>
          <c:h val="3.691517772532262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Corrected experimental data and Theoretical data </a:t>
            </a:r>
          </a:p>
          <a:p>
            <a:pPr>
              <a:defRPr/>
            </a:pPr>
            <a:r>
              <a:rPr lang="en-US" baseline="0"/>
              <a:t>of rate/s of particles vs Angle </a:t>
            </a:r>
            <a:endParaRPr lang="en-US"/>
          </a:p>
        </c:rich>
      </c:tx>
      <c:layout>
        <c:manualLayout>
          <c:xMode val="edge"/>
          <c:yMode val="edge"/>
          <c:x val="0.24422865359915114"/>
          <c:y val="3.8095238095238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Aluminium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Sheet1!$A$35:$A$38</c:f>
              <c:numCache>
                <c:formatCode>General</c:formatCode>
                <c:ptCount val="4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5</c:v>
                </c:pt>
              </c:numCache>
            </c:numRef>
          </c:xVal>
          <c:yVal>
            <c:numRef>
              <c:f>Sheet1!$B$35:$B$38</c:f>
              <c:numCache>
                <c:formatCode>General</c:formatCode>
                <c:ptCount val="4"/>
                <c:pt idx="0">
                  <c:v>3.5999999999999997E-2</c:v>
                </c:pt>
                <c:pt idx="1">
                  <c:v>0.106</c:v>
                </c:pt>
                <c:pt idx="2">
                  <c:v>1.4890000000000001</c:v>
                </c:pt>
                <c:pt idx="3">
                  <c:v>9.5760000000000005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F6-C34C-99B4-EADB8CAB6858}"/>
            </c:ext>
          </c:extLst>
        </c:ser>
        <c:ser>
          <c:idx val="3"/>
          <c:order val="1"/>
          <c:tx>
            <c:v>Gold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Sheet1!$A$35:$A$38</c:f>
              <c:numCache>
                <c:formatCode>General</c:formatCode>
                <c:ptCount val="4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5</c:v>
                </c:pt>
              </c:numCache>
            </c:numRef>
          </c:xVal>
          <c:yVal>
            <c:numRef>
              <c:f>Sheet1!$C$35:$C$38</c:f>
              <c:numCache>
                <c:formatCode>General</c:formatCode>
                <c:ptCount val="4"/>
                <c:pt idx="0">
                  <c:v>0.379</c:v>
                </c:pt>
                <c:pt idx="1">
                  <c:v>1.2290000000000001</c:v>
                </c:pt>
                <c:pt idx="2">
                  <c:v>3.4169999999999998</c:v>
                </c:pt>
                <c:pt idx="3">
                  <c:v>7.5940000000000003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F6-C34C-99B4-EADB8CAB6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981920"/>
        <c:axId val="2033983600"/>
      </c:scatterChart>
      <c:valAx>
        <c:axId val="2033981920"/>
        <c:scaling>
          <c:orientation val="minMax"/>
          <c:max val="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Angle</a:t>
                </a:r>
                <a:r>
                  <a:rPr lang="en-US" sz="1400" baseline="0"/>
                  <a:t> (</a:t>
                </a:r>
                <a:r>
                  <a:rPr lang="en-US" sz="1400" i="0">
                    <a:effectLst/>
                  </a:rPr>
                  <a:t>𝜃</a:t>
                </a:r>
                <a:r>
                  <a:rPr lang="en-US" sz="1400" baseline="0"/>
                  <a:t>)</a:t>
                </a:r>
              </a:p>
            </c:rich>
          </c:tx>
          <c:layout>
            <c:manualLayout>
              <c:xMode val="edge"/>
              <c:yMode val="edge"/>
              <c:x val="0.47252429217624387"/>
              <c:y val="0.95300520768237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83600"/>
        <c:crosses val="autoZero"/>
        <c:crossBetween val="midCat"/>
      </c:valAx>
      <c:valAx>
        <c:axId val="2033983600"/>
        <c:scaling>
          <c:logBase val="10"/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N</a:t>
                </a:r>
                <a:r>
                  <a:rPr lang="en-US" sz="1400" baseline="0"/>
                  <a:t> (</a:t>
                </a:r>
                <a:r>
                  <a:rPr lang="en-US" sz="1400" i="0">
                    <a:effectLst/>
                  </a:rPr>
                  <a:t>𝜃)</a:t>
                </a:r>
                <a:endParaRPr lang="en-GB" sz="14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8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67953872787179"/>
          <c:y val="0.82884606090905322"/>
          <c:w val="0.22582141901314215"/>
          <c:h val="5.442011684023367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330200</xdr:colOff>
      <xdr:row>3</xdr:row>
      <xdr:rowOff>101600</xdr:rowOff>
    </xdr:from>
    <xdr:to>
      <xdr:col>22</xdr:col>
      <xdr:colOff>63500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4E4ED-645C-DE4C-AF5B-C6AB39AA9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615950</xdr:colOff>
      <xdr:row>16</xdr:row>
      <xdr:rowOff>19050</xdr:rowOff>
    </xdr:from>
    <xdr:ext cx="37465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B9CEA43-D013-4C47-8CCF-1C4929981611}"/>
                </a:ext>
              </a:extLst>
            </xdr:cNvPr>
            <xdr:cNvSpPr txBox="1"/>
          </xdr:nvSpPr>
          <xdr:spPr>
            <a:xfrm>
              <a:off x="8540750" y="3270250"/>
              <a:ext cx="37465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B9CEA43-D013-4C47-8CCF-1C4929981611}"/>
                </a:ext>
              </a:extLst>
            </xdr:cNvPr>
            <xdr:cNvSpPr txBox="1"/>
          </xdr:nvSpPr>
          <xdr:spPr>
            <a:xfrm>
              <a:off x="8540750" y="3270250"/>
              <a:ext cx="37465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13</xdr:col>
      <xdr:colOff>520700</xdr:colOff>
      <xdr:row>33</xdr:row>
      <xdr:rowOff>76200</xdr:rowOff>
    </xdr:from>
    <xdr:to>
      <xdr:col>22</xdr:col>
      <xdr:colOff>254000</xdr:colOff>
      <xdr:row>61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9C1AC1-DC32-CE40-81F7-18CB97127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63500</xdr:rowOff>
    </xdr:from>
    <xdr:to>
      <xdr:col>11</xdr:col>
      <xdr:colOff>0</xdr:colOff>
      <xdr:row>63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AF1B54B-126D-C34B-8077-3A0007966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8F25-864A-4947-8E08-60B6F661083D}">
  <dimension ref="A2:L43"/>
  <sheetViews>
    <sheetView tabSelected="1" topLeftCell="A8" zoomScaleNormal="100" workbookViewId="0">
      <selection activeCell="H20" sqref="H20"/>
    </sheetView>
  </sheetViews>
  <sheetFormatPr baseColWidth="10" defaultRowHeight="16" x14ac:dyDescent="0.2"/>
  <cols>
    <col min="5" max="5" width="14" customWidth="1"/>
    <col min="6" max="6" width="12.1640625" bestFit="1" customWidth="1"/>
    <col min="7" max="9" width="12.1640625" customWidth="1"/>
    <col min="11" max="11" width="12.83203125" customWidth="1"/>
  </cols>
  <sheetData>
    <row r="2" spans="1:12" x14ac:dyDescent="0.2">
      <c r="A2" s="2" t="s">
        <v>0</v>
      </c>
      <c r="B2" s="2" t="s">
        <v>3</v>
      </c>
      <c r="C2" s="2" t="s">
        <v>4</v>
      </c>
      <c r="D2" s="2" t="s">
        <v>5</v>
      </c>
      <c r="E2" s="2" t="s">
        <v>1</v>
      </c>
      <c r="F2" s="2" t="s">
        <v>2</v>
      </c>
      <c r="G2" s="2" t="s">
        <v>8</v>
      </c>
      <c r="H2" s="2"/>
      <c r="I2" s="2"/>
      <c r="J2" s="2"/>
      <c r="K2" s="3">
        <v>3.5E-4</v>
      </c>
    </row>
    <row r="3" spans="1:12" x14ac:dyDescent="0.2">
      <c r="A3" s="1">
        <v>-30</v>
      </c>
      <c r="B3" s="1">
        <v>0.11700000000000001</v>
      </c>
      <c r="C3" s="1">
        <f>RADIANS(A3)</f>
        <v>-0.52359877559829882</v>
      </c>
      <c r="D3" s="1">
        <f xml:space="preserve"> SIN(C3)</f>
        <v>-0.49999999999999994</v>
      </c>
      <c r="E3" s="1">
        <f xml:space="preserve"> ABS(D3*B3)</f>
        <v>5.8499999999999996E-2</v>
      </c>
      <c r="F3" s="1">
        <f xml:space="preserve"> $K$2/ (SIN((C3-$K$3)/2)^4)</f>
        <v>7.2441448682486531E-2</v>
      </c>
      <c r="G3" s="1">
        <v>1.167</v>
      </c>
      <c r="H3" s="1">
        <f>STDEV(G3:G14)</f>
        <v>174.88280692065462</v>
      </c>
      <c r="I3" s="1"/>
      <c r="J3" s="2"/>
      <c r="K3" s="1">
        <v>0.01</v>
      </c>
      <c r="L3" s="1"/>
    </row>
    <row r="4" spans="1:12" x14ac:dyDescent="0.2">
      <c r="A4" s="1">
        <v>-25</v>
      </c>
      <c r="B4" s="1">
        <v>0.2</v>
      </c>
      <c r="C4" s="1">
        <f t="shared" ref="C4:C14" si="0">RADIANS(A4)</f>
        <v>-0.43633231299858238</v>
      </c>
      <c r="D4" s="1">
        <f t="shared" ref="D4:D14" si="1" xml:space="preserve"> SIN(C4)</f>
        <v>-0.42261826174069944</v>
      </c>
      <c r="E4" s="1">
        <f t="shared" ref="E4:E14" si="2" xml:space="preserve"> ABS(D4*B4)</f>
        <v>8.4523652348139897E-2</v>
      </c>
      <c r="F4" s="1">
        <f t="shared" ref="F4:F14" si="3" xml:space="preserve"> $K$2/ (SIN((C4-$K$3)/2)^4)</f>
        <v>0.14588082373069761</v>
      </c>
      <c r="G4" s="1">
        <v>2</v>
      </c>
      <c r="H4" s="1"/>
      <c r="I4" s="1"/>
      <c r="J4" s="1"/>
      <c r="K4" s="1"/>
    </row>
    <row r="5" spans="1:12" x14ac:dyDescent="0.2">
      <c r="A5" s="1">
        <v>-20</v>
      </c>
      <c r="B5" s="1">
        <v>0.55000000000000004</v>
      </c>
      <c r="C5" s="1">
        <f t="shared" si="0"/>
        <v>-0.3490658503988659</v>
      </c>
      <c r="D5" s="1">
        <f t="shared" si="1"/>
        <v>-0.34202014332566871</v>
      </c>
      <c r="E5" s="1">
        <f t="shared" si="2"/>
        <v>0.18811107882911782</v>
      </c>
      <c r="F5" s="1">
        <f t="shared" si="3"/>
        <v>0.34421817964402918</v>
      </c>
      <c r="G5" s="1">
        <v>5.5</v>
      </c>
      <c r="H5" s="1"/>
      <c r="I5" s="1"/>
      <c r="J5" s="1"/>
      <c r="K5" s="1"/>
    </row>
    <row r="6" spans="1:12" x14ac:dyDescent="0.2">
      <c r="A6" s="1">
        <v>-15</v>
      </c>
      <c r="B6" s="1">
        <v>4.7670000000000003</v>
      </c>
      <c r="C6" s="1">
        <f t="shared" si="0"/>
        <v>-0.26179938779914941</v>
      </c>
      <c r="D6" s="1">
        <f t="shared" si="1"/>
        <v>-0.25881904510252074</v>
      </c>
      <c r="E6" s="1">
        <f t="shared" si="2"/>
        <v>1.2337903880037164</v>
      </c>
      <c r="F6" s="1">
        <f t="shared" si="3"/>
        <v>1.0388304475707975</v>
      </c>
      <c r="G6" s="1">
        <v>47.67</v>
      </c>
      <c r="H6" s="1"/>
      <c r="I6" s="1"/>
      <c r="J6" s="1"/>
      <c r="K6" s="1"/>
    </row>
    <row r="7" spans="1:12" x14ac:dyDescent="0.2">
      <c r="A7" s="1">
        <v>-10</v>
      </c>
      <c r="B7" s="1">
        <v>24.117000000000001</v>
      </c>
      <c r="C7" s="1">
        <f t="shared" si="0"/>
        <v>-0.17453292519943295</v>
      </c>
      <c r="D7" s="1">
        <f t="shared" si="1"/>
        <v>-0.17364817766693033</v>
      </c>
      <c r="E7" s="1">
        <f t="shared" si="2"/>
        <v>4.1878731007933592</v>
      </c>
      <c r="F7" s="1">
        <f t="shared" si="3"/>
        <v>4.8568876447323559</v>
      </c>
      <c r="G7" s="1">
        <v>241.167</v>
      </c>
      <c r="H7" s="1"/>
      <c r="I7" s="1"/>
      <c r="J7" s="1"/>
      <c r="K7" s="1"/>
    </row>
    <row r="8" spans="1:12" x14ac:dyDescent="0.2">
      <c r="A8" s="1">
        <v>-5</v>
      </c>
      <c r="B8" s="1">
        <v>44.616999999999997</v>
      </c>
      <c r="C8" s="1">
        <f t="shared" si="0"/>
        <v>-8.7266462599716474E-2</v>
      </c>
      <c r="D8" s="1">
        <f t="shared" si="1"/>
        <v>-8.7155742747658166E-2</v>
      </c>
      <c r="E8" s="1">
        <f t="shared" si="2"/>
        <v>3.8886277741722641</v>
      </c>
      <c r="F8" s="1">
        <f t="shared" si="3"/>
        <v>62.664328076174677</v>
      </c>
      <c r="G8" s="1">
        <v>446.16699999999997</v>
      </c>
      <c r="H8" s="1"/>
      <c r="I8" s="1"/>
      <c r="J8" s="1"/>
      <c r="K8" s="1"/>
    </row>
    <row r="9" spans="1:12" x14ac:dyDescent="0.2">
      <c r="A9" s="1">
        <v>5</v>
      </c>
      <c r="B9" s="1">
        <v>44.7</v>
      </c>
      <c r="C9" s="1">
        <f t="shared" si="0"/>
        <v>8.7266462599716474E-2</v>
      </c>
      <c r="D9" s="1">
        <f t="shared" si="1"/>
        <v>8.7155742747658166E-2</v>
      </c>
      <c r="E9" s="1">
        <f t="shared" si="2"/>
        <v>3.8958617008203205</v>
      </c>
      <c r="F9" s="1">
        <f t="shared" si="3"/>
        <v>157.27368389752007</v>
      </c>
      <c r="G9" s="1">
        <v>447</v>
      </c>
      <c r="H9" s="1"/>
      <c r="I9" s="1"/>
      <c r="J9" s="1"/>
      <c r="K9" s="1"/>
    </row>
    <row r="10" spans="1:12" x14ac:dyDescent="0.2">
      <c r="A10" s="1">
        <v>10</v>
      </c>
      <c r="B10" s="1">
        <v>25.766999999999999</v>
      </c>
      <c r="C10" s="1">
        <f t="shared" si="0"/>
        <v>0.17453292519943295</v>
      </c>
      <c r="D10" s="1">
        <f t="shared" si="1"/>
        <v>0.17364817766693033</v>
      </c>
      <c r="E10" s="1">
        <f t="shared" si="2"/>
        <v>4.4743925939437936</v>
      </c>
      <c r="F10" s="1">
        <f t="shared" si="3"/>
        <v>7.6760300024855876</v>
      </c>
      <c r="G10" s="1">
        <v>257.67</v>
      </c>
      <c r="H10" s="1"/>
      <c r="I10" s="1"/>
      <c r="J10" s="1"/>
      <c r="K10" s="1"/>
    </row>
    <row r="11" spans="1:12" x14ac:dyDescent="0.2">
      <c r="A11" s="1">
        <v>15</v>
      </c>
      <c r="B11" s="1">
        <v>5.7</v>
      </c>
      <c r="C11" s="1">
        <f t="shared" si="0"/>
        <v>0.26179938779914941</v>
      </c>
      <c r="D11" s="1">
        <f t="shared" si="1"/>
        <v>0.25881904510252074</v>
      </c>
      <c r="E11" s="1">
        <f t="shared" si="2"/>
        <v>1.4752685570843682</v>
      </c>
      <c r="F11" s="1">
        <f t="shared" si="3"/>
        <v>1.4078650635513588</v>
      </c>
      <c r="G11" s="1">
        <v>57</v>
      </c>
      <c r="H11" s="1"/>
      <c r="I11" s="1"/>
      <c r="J11" s="1"/>
      <c r="K11" s="1"/>
    </row>
    <row r="12" spans="1:12" x14ac:dyDescent="0.2">
      <c r="A12" s="1">
        <v>20</v>
      </c>
      <c r="B12" s="1">
        <v>1.1499999999999999</v>
      </c>
      <c r="C12" s="1">
        <f t="shared" si="0"/>
        <v>0.3490658503988659</v>
      </c>
      <c r="D12" s="1">
        <f t="shared" si="1"/>
        <v>0.34202014332566871</v>
      </c>
      <c r="E12" s="1">
        <f t="shared" si="2"/>
        <v>0.39332316482451901</v>
      </c>
      <c r="F12" s="1">
        <f t="shared" si="3"/>
        <v>0.43189810666408202</v>
      </c>
      <c r="G12" s="1">
        <v>11.5</v>
      </c>
      <c r="H12" s="1"/>
      <c r="I12" s="1"/>
      <c r="J12" s="1"/>
      <c r="K12" s="1"/>
    </row>
    <row r="13" spans="1:12" x14ac:dyDescent="0.2">
      <c r="A13" s="1">
        <v>25</v>
      </c>
      <c r="B13" s="1">
        <v>0.3</v>
      </c>
      <c r="C13" s="1">
        <f t="shared" si="0"/>
        <v>0.43633231299858238</v>
      </c>
      <c r="D13" s="1">
        <f t="shared" si="1"/>
        <v>0.42261826174069944</v>
      </c>
      <c r="E13" s="1">
        <f t="shared" si="2"/>
        <v>0.12678547852220984</v>
      </c>
      <c r="F13" s="1">
        <f t="shared" si="3"/>
        <v>0.17473149104834057</v>
      </c>
      <c r="G13" s="1">
        <v>3</v>
      </c>
      <c r="H13" s="1"/>
      <c r="I13" s="1"/>
      <c r="J13" s="1"/>
      <c r="K13" s="1"/>
    </row>
    <row r="14" spans="1:12" x14ac:dyDescent="0.2">
      <c r="A14" s="1">
        <v>30</v>
      </c>
      <c r="B14" s="1">
        <v>8.3000000000000004E-2</v>
      </c>
      <c r="C14" s="1">
        <f t="shared" si="0"/>
        <v>0.52359877559829882</v>
      </c>
      <c r="D14" s="1">
        <f t="shared" si="1"/>
        <v>0.49999999999999994</v>
      </c>
      <c r="E14" s="1">
        <f t="shared" si="2"/>
        <v>4.1499999999999995E-2</v>
      </c>
      <c r="F14" s="1">
        <f t="shared" si="3"/>
        <v>8.4106111897009742E-2</v>
      </c>
      <c r="G14" s="1">
        <v>0.83399999999999996</v>
      </c>
      <c r="H14" s="1"/>
      <c r="I14" s="1"/>
      <c r="J14" s="1"/>
      <c r="K14" s="1"/>
    </row>
    <row r="15" spans="1:12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2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">
      <c r="A18" s="2" t="s">
        <v>0</v>
      </c>
      <c r="B18" s="2" t="s">
        <v>3</v>
      </c>
      <c r="C18" s="2" t="s">
        <v>4</v>
      </c>
      <c r="D18" s="2" t="s">
        <v>5</v>
      </c>
      <c r="E18" s="2" t="s">
        <v>1</v>
      </c>
      <c r="F18" s="2" t="s">
        <v>2</v>
      </c>
      <c r="G18" s="2"/>
      <c r="H18" s="2"/>
      <c r="I18" s="2"/>
      <c r="J18" s="2"/>
      <c r="K18" s="1"/>
    </row>
    <row r="19" spans="1:11" x14ac:dyDescent="0.2">
      <c r="A19" s="1">
        <v>-30</v>
      </c>
      <c r="B19" s="1">
        <v>9.1999999999999998E-2</v>
      </c>
      <c r="C19" s="1">
        <f>RADIANS(A19)</f>
        <v>-0.52359877559829882</v>
      </c>
      <c r="D19" s="1">
        <f xml:space="preserve"> SIN(C19)</f>
        <v>-0.49999999999999994</v>
      </c>
      <c r="E19" s="1">
        <f xml:space="preserve"> ABS(D19*B19)</f>
        <v>4.5999999999999992E-2</v>
      </c>
      <c r="F19" s="1">
        <f xml:space="preserve"> $K$2/ (SIN((C19-$K$3)/2)^4)</f>
        <v>7.2441448682486531E-2</v>
      </c>
      <c r="G19" s="1">
        <v>103</v>
      </c>
      <c r="H19" s="1">
        <f>STDEV(G19:G30)</f>
        <v>3397.220587435701</v>
      </c>
      <c r="I19" s="1"/>
      <c r="J19" s="2"/>
      <c r="K19" s="1"/>
    </row>
    <row r="20" spans="1:11" x14ac:dyDescent="0.2">
      <c r="A20" s="1">
        <v>-25</v>
      </c>
      <c r="B20" s="1">
        <v>0.23100000000000001</v>
      </c>
      <c r="C20" s="1">
        <f t="shared" ref="C20:C30" si="4">RADIANS(A20)</f>
        <v>-0.43633231299858238</v>
      </c>
      <c r="D20" s="1">
        <f t="shared" ref="D20:D30" si="5" xml:space="preserve"> SIN(C20)</f>
        <v>-0.42261826174069944</v>
      </c>
      <c r="E20" s="1">
        <f t="shared" ref="E20:E30" si="6" xml:space="preserve"> ABS(D20*B20)</f>
        <v>9.7624818462101581E-2</v>
      </c>
      <c r="F20" s="1">
        <f t="shared" ref="F20:F30" si="7" xml:space="preserve"> $K$2/ (SIN((C20-$K$3)/2)^4)</f>
        <v>0.14588082373069761</v>
      </c>
      <c r="G20" s="1">
        <v>111</v>
      </c>
      <c r="H20" s="1"/>
      <c r="I20" s="1"/>
      <c r="J20" s="1"/>
      <c r="K20" s="1"/>
    </row>
    <row r="21" spans="1:11" x14ac:dyDescent="0.2">
      <c r="A21" s="1">
        <v>-20</v>
      </c>
      <c r="B21" s="1">
        <v>1.085</v>
      </c>
      <c r="C21" s="1">
        <f t="shared" si="4"/>
        <v>-0.3490658503988659</v>
      </c>
      <c r="D21" s="1">
        <f t="shared" si="5"/>
        <v>-0.34202014332566871</v>
      </c>
      <c r="E21" s="1">
        <f t="shared" si="6"/>
        <v>0.37109185550835055</v>
      </c>
      <c r="F21" s="1">
        <f t="shared" si="7"/>
        <v>0.34421817964402918</v>
      </c>
      <c r="G21" s="1">
        <v>217</v>
      </c>
      <c r="H21" s="1"/>
      <c r="I21" s="1"/>
      <c r="J21" s="1"/>
      <c r="K21" s="1"/>
    </row>
    <row r="22" spans="1:11" x14ac:dyDescent="0.2">
      <c r="A22" s="1">
        <v>-15</v>
      </c>
      <c r="B22" s="1">
        <v>4.0599999999999996</v>
      </c>
      <c r="C22" s="1">
        <f t="shared" si="4"/>
        <v>-0.26179938779914941</v>
      </c>
      <c r="D22" s="1">
        <f t="shared" si="5"/>
        <v>-0.25881904510252074</v>
      </c>
      <c r="E22" s="1">
        <f t="shared" si="6"/>
        <v>1.0508053231162342</v>
      </c>
      <c r="F22" s="1">
        <f t="shared" si="7"/>
        <v>1.0388304475707975</v>
      </c>
      <c r="G22" s="1">
        <v>812</v>
      </c>
      <c r="H22" s="1"/>
      <c r="I22" s="1"/>
      <c r="J22" s="1"/>
      <c r="K22" s="1"/>
    </row>
    <row r="23" spans="1:11" x14ac:dyDescent="0.2">
      <c r="A23" s="1">
        <v>-10</v>
      </c>
      <c r="B23" s="1">
        <v>22.59</v>
      </c>
      <c r="C23" s="1">
        <f t="shared" si="4"/>
        <v>-0.17453292519943295</v>
      </c>
      <c r="D23" s="1">
        <f t="shared" si="5"/>
        <v>-0.17364817766693033</v>
      </c>
      <c r="E23" s="1">
        <f t="shared" si="6"/>
        <v>3.9227123334959559</v>
      </c>
      <c r="F23" s="1">
        <f t="shared" si="7"/>
        <v>4.8568876447323559</v>
      </c>
      <c r="G23" s="1">
        <v>4518</v>
      </c>
      <c r="H23" s="1"/>
      <c r="I23" s="1"/>
      <c r="J23" s="1"/>
      <c r="K23" s="1"/>
    </row>
    <row r="24" spans="1:11" x14ac:dyDescent="0.2">
      <c r="A24" s="1">
        <v>-5</v>
      </c>
      <c r="B24" s="1">
        <v>43.515000000000001</v>
      </c>
      <c r="C24" s="1">
        <f t="shared" si="4"/>
        <v>-8.7266462599716474E-2</v>
      </c>
      <c r="D24" s="1">
        <f t="shared" si="5"/>
        <v>-8.7155742747658166E-2</v>
      </c>
      <c r="E24" s="1">
        <f t="shared" si="6"/>
        <v>3.7925821456643449</v>
      </c>
      <c r="F24" s="1">
        <f t="shared" si="7"/>
        <v>62.664328076174677</v>
      </c>
      <c r="G24" s="1">
        <v>8703</v>
      </c>
      <c r="H24" s="1"/>
      <c r="I24" s="1"/>
      <c r="J24" s="1"/>
      <c r="K24" s="1"/>
    </row>
    <row r="25" spans="1:11" x14ac:dyDescent="0.2">
      <c r="A25" s="1">
        <v>5</v>
      </c>
      <c r="B25" s="1">
        <v>43.81</v>
      </c>
      <c r="C25" s="1">
        <f t="shared" si="4"/>
        <v>8.7266462599716474E-2</v>
      </c>
      <c r="D25" s="1">
        <f t="shared" si="5"/>
        <v>8.7155742747658166E-2</v>
      </c>
      <c r="E25" s="1">
        <f t="shared" si="6"/>
        <v>3.8182930897749046</v>
      </c>
      <c r="F25" s="1">
        <f t="shared" si="7"/>
        <v>157.27368389752007</v>
      </c>
      <c r="G25" s="1">
        <v>8762</v>
      </c>
      <c r="H25" s="1"/>
      <c r="I25" s="1"/>
      <c r="J25" s="1"/>
      <c r="K25" s="1"/>
    </row>
    <row r="26" spans="1:11" x14ac:dyDescent="0.2">
      <c r="A26" s="1">
        <v>10</v>
      </c>
      <c r="B26" s="1">
        <v>27.01</v>
      </c>
      <c r="C26" s="1">
        <f t="shared" si="4"/>
        <v>0.17453292519943295</v>
      </c>
      <c r="D26" s="1">
        <f t="shared" si="5"/>
        <v>0.17364817766693033</v>
      </c>
      <c r="E26" s="1">
        <f t="shared" si="6"/>
        <v>4.6902372787837887</v>
      </c>
      <c r="F26" s="1">
        <f t="shared" si="7"/>
        <v>7.6760300024855876</v>
      </c>
      <c r="G26" s="1">
        <v>5402</v>
      </c>
      <c r="H26" s="1"/>
      <c r="I26" s="1"/>
      <c r="J26" s="1"/>
      <c r="K26" s="1"/>
    </row>
    <row r="27" spans="1:11" x14ac:dyDescent="0.2">
      <c r="A27" s="1">
        <v>15</v>
      </c>
      <c r="B27" s="1">
        <v>8.24</v>
      </c>
      <c r="C27" s="1">
        <f t="shared" si="4"/>
        <v>0.26179938779914941</v>
      </c>
      <c r="D27" s="1">
        <f t="shared" si="5"/>
        <v>0.25881904510252074</v>
      </c>
      <c r="E27" s="1">
        <f t="shared" si="6"/>
        <v>2.1326689316447709</v>
      </c>
      <c r="F27" s="1">
        <f t="shared" si="7"/>
        <v>1.4078650635513588</v>
      </c>
      <c r="G27" s="1">
        <v>1648</v>
      </c>
      <c r="H27" s="1"/>
      <c r="I27" s="1"/>
      <c r="J27" s="1"/>
      <c r="K27" s="1"/>
    </row>
    <row r="28" spans="1:11" x14ac:dyDescent="0.2">
      <c r="A28" s="1">
        <v>20</v>
      </c>
      <c r="B28" s="1">
        <v>1.145</v>
      </c>
      <c r="C28" s="1">
        <f t="shared" si="4"/>
        <v>0.3490658503988659</v>
      </c>
      <c r="D28" s="1">
        <f t="shared" si="5"/>
        <v>0.34202014332566871</v>
      </c>
      <c r="E28" s="1">
        <f t="shared" si="6"/>
        <v>0.39161306410789071</v>
      </c>
      <c r="F28" s="1">
        <f t="shared" si="7"/>
        <v>0.43189810666408202</v>
      </c>
      <c r="G28" s="1">
        <v>229</v>
      </c>
      <c r="H28" s="1"/>
      <c r="I28" s="1"/>
      <c r="J28" s="1"/>
      <c r="K28" s="1"/>
    </row>
    <row r="29" spans="1:11" x14ac:dyDescent="0.2">
      <c r="A29" s="1">
        <v>25</v>
      </c>
      <c r="B29" s="1">
        <v>0.371</v>
      </c>
      <c r="C29" s="1">
        <f t="shared" si="4"/>
        <v>0.43633231299858238</v>
      </c>
      <c r="D29" s="1">
        <f t="shared" si="5"/>
        <v>0.42261826174069944</v>
      </c>
      <c r="E29" s="1">
        <f t="shared" si="6"/>
        <v>0.15679137510579949</v>
      </c>
      <c r="F29" s="1">
        <f t="shared" si="7"/>
        <v>0.17473149104834057</v>
      </c>
      <c r="G29" s="1">
        <v>104</v>
      </c>
      <c r="H29" s="1"/>
      <c r="I29" s="1"/>
    </row>
    <row r="30" spans="1:11" x14ac:dyDescent="0.2">
      <c r="A30" s="1">
        <v>30</v>
      </c>
      <c r="B30" s="1">
        <v>0.14099999999999999</v>
      </c>
      <c r="C30" s="1">
        <f t="shared" si="4"/>
        <v>0.52359877559829882</v>
      </c>
      <c r="D30" s="1">
        <f t="shared" si="5"/>
        <v>0.49999999999999994</v>
      </c>
      <c r="E30" s="1">
        <f t="shared" si="6"/>
        <v>7.0499999999999979E-2</v>
      </c>
      <c r="F30" s="1">
        <f t="shared" si="7"/>
        <v>8.4106111897009742E-2</v>
      </c>
      <c r="G30" s="1">
        <v>118</v>
      </c>
      <c r="H30" s="1"/>
      <c r="I30" s="1"/>
    </row>
    <row r="32" spans="1:11" x14ac:dyDescent="0.2">
      <c r="A32" s="1"/>
    </row>
    <row r="33" spans="1:8" x14ac:dyDescent="0.2">
      <c r="A33" s="1"/>
    </row>
    <row r="34" spans="1:8" x14ac:dyDescent="0.2">
      <c r="A34" s="1"/>
      <c r="B34" t="s">
        <v>6</v>
      </c>
      <c r="C34" t="s">
        <v>7</v>
      </c>
      <c r="E34" t="s">
        <v>9</v>
      </c>
      <c r="F34" t="s">
        <v>10</v>
      </c>
    </row>
    <row r="35" spans="1:8" x14ac:dyDescent="0.2">
      <c r="A35" s="1">
        <v>-15</v>
      </c>
      <c r="B35">
        <v>3.5999999999999997E-2</v>
      </c>
      <c r="C35">
        <v>0.379</v>
      </c>
      <c r="E35">
        <v>13</v>
      </c>
      <c r="F35">
        <v>70</v>
      </c>
      <c r="H35">
        <f>STDEV(E35:E38)</f>
        <v>2508.1651992376155</v>
      </c>
    </row>
    <row r="36" spans="1:8" x14ac:dyDescent="0.2">
      <c r="A36" s="1">
        <v>-10</v>
      </c>
      <c r="B36">
        <v>0.106</v>
      </c>
      <c r="C36">
        <v>1.2290000000000001</v>
      </c>
      <c r="E36">
        <v>29</v>
      </c>
      <c r="F36">
        <v>338</v>
      </c>
    </row>
    <row r="37" spans="1:8" x14ac:dyDescent="0.2">
      <c r="A37" s="1">
        <v>-5</v>
      </c>
      <c r="B37">
        <v>1.4890000000000001</v>
      </c>
      <c r="C37">
        <v>3.4169999999999998</v>
      </c>
      <c r="E37">
        <v>816</v>
      </c>
      <c r="F37">
        <v>1872</v>
      </c>
      <c r="H37">
        <f>STDEV(F35:F38)</f>
        <v>1876.2309736987786</v>
      </c>
    </row>
    <row r="38" spans="1:8" x14ac:dyDescent="0.2">
      <c r="A38" s="1">
        <v>5</v>
      </c>
      <c r="B38">
        <v>9.5760000000000005</v>
      </c>
      <c r="C38">
        <v>7.5940000000000003</v>
      </c>
      <c r="E38">
        <v>5246</v>
      </c>
      <c r="F38">
        <v>4160</v>
      </c>
    </row>
    <row r="39" spans="1:8" x14ac:dyDescent="0.2">
      <c r="A39" s="1"/>
    </row>
    <row r="40" spans="1:8" x14ac:dyDescent="0.2">
      <c r="A40" s="1"/>
    </row>
    <row r="41" spans="1:8" x14ac:dyDescent="0.2">
      <c r="A41" s="1"/>
    </row>
    <row r="42" spans="1:8" x14ac:dyDescent="0.2">
      <c r="A42" s="1"/>
    </row>
    <row r="43" spans="1:8" x14ac:dyDescent="0.2">
      <c r="A4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2020-01-09T15:02:44Z</dcterms:created>
  <dcterms:modified xsi:type="dcterms:W3CDTF">2020-01-13T10:38:05Z</dcterms:modified>
</cp:coreProperties>
</file>