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24f7f1abac4e5d/Desktop/Class Folder/Crowdfunding Analysis/"/>
    </mc:Choice>
  </mc:AlternateContent>
  <xr:revisionPtr revIDLastSave="154" documentId="113_{A1B996BC-1B2E-4B5C-9391-6CB416AC4E28}" xr6:coauthVersionLast="45" xr6:coauthVersionMax="45" xr10:uidLastSave="{7F690200-D7AE-43F2-9CB3-462633A23337}"/>
  <bookViews>
    <workbookView xWindow="-24120" yWindow="5385" windowWidth="24240" windowHeight="13140" activeTab="2" xr2:uid="{00000000-000D-0000-FFFF-FFFF00000000}"/>
  </bookViews>
  <sheets>
    <sheet name="Kickstarter" sheetId="1" r:id="rId1"/>
    <sheet name="Outcomes Based on Goals" sheetId="14" r:id="rId2"/>
    <sheet name="Outcomes Based on Launch Date" sheetId="13" r:id="rId3"/>
    <sheet name="Chart1" sheetId="12" r:id="rId4"/>
    <sheet name="Descriptive Statistics" sheetId="9" r:id="rId5"/>
    <sheet name="Successful U.S. Kickstarters" sheetId="7" r:id="rId6"/>
    <sheet name="Failed U.S. Kickstarters" sheetId="8" r:id="rId7"/>
    <sheet name="Edinburgh Research" sheetId="6" r:id="rId8"/>
    <sheet name="Parent Category Outcomes" sheetId="2" r:id="rId9"/>
    <sheet name="Subcategory Statistics" sheetId="5" r:id="rId10"/>
    <sheet name="Outcomes Based on Launch Date2" sheetId="4" r:id="rId11"/>
    <sheet name="Category Statistics" sheetId="3" r:id="rId12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3" r:id="rId13"/>
    <pivotCache cacheId="4" r:id="rId14"/>
    <pivotCache cacheId="1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" i="14" l="1"/>
  <c r="I2" i="14"/>
  <c r="J2" i="14"/>
  <c r="I3" i="14"/>
  <c r="J3" i="14"/>
  <c r="I4" i="14"/>
  <c r="J4" i="14"/>
  <c r="I5" i="14"/>
  <c r="J5" i="14"/>
  <c r="I6" i="14"/>
  <c r="J6" i="14"/>
  <c r="I7" i="14"/>
  <c r="J7" i="14"/>
  <c r="I8" i="14"/>
  <c r="J8" i="14"/>
  <c r="I9" i="14"/>
  <c r="J9" i="14"/>
  <c r="J10" i="14"/>
  <c r="I11" i="14"/>
  <c r="J11" i="14"/>
  <c r="I12" i="14"/>
  <c r="J12" i="14"/>
  <c r="I13" i="14"/>
  <c r="J13" i="14"/>
  <c r="H3" i="14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13" i="14"/>
  <c r="F4" i="14"/>
  <c r="F5" i="14"/>
  <c r="F6" i="14"/>
  <c r="F7" i="14"/>
  <c r="F8" i="14"/>
  <c r="F9" i="14"/>
  <c r="F10" i="14"/>
  <c r="F11" i="14"/>
  <c r="F12" i="14"/>
  <c r="F3" i="14"/>
  <c r="F2" i="14"/>
  <c r="E13" i="14"/>
  <c r="E4" i="14"/>
  <c r="E5" i="14"/>
  <c r="E6" i="14"/>
  <c r="E7" i="14"/>
  <c r="E8" i="14"/>
  <c r="E9" i="14"/>
  <c r="E10" i="14"/>
  <c r="E11" i="14"/>
  <c r="E12" i="14"/>
  <c r="E3" i="14"/>
  <c r="E2" i="14"/>
  <c r="D13" i="14"/>
  <c r="D4" i="14"/>
  <c r="D5" i="14"/>
  <c r="D6" i="14"/>
  <c r="D7" i="14"/>
  <c r="D8" i="14"/>
  <c r="D9" i="14"/>
  <c r="D10" i="14"/>
  <c r="D11" i="14"/>
  <c r="D12" i="14"/>
  <c r="D3" i="14"/>
  <c r="D2" i="14"/>
  <c r="C13" i="9" l="1"/>
  <c r="C12" i="9"/>
  <c r="C11" i="9"/>
  <c r="B13" i="9"/>
  <c r="B12" i="9"/>
  <c r="B11" i="9"/>
  <c r="C7" i="9"/>
  <c r="C6" i="9"/>
  <c r="C5" i="9"/>
  <c r="C4" i="9"/>
  <c r="B7" i="9"/>
  <c r="B6" i="9"/>
  <c r="B5" i="9"/>
  <c r="B4" i="9"/>
  <c r="D4116" i="1"/>
  <c r="C10" i="9"/>
  <c r="B10" i="9"/>
  <c r="B9" i="9"/>
  <c r="C3" i="9"/>
  <c r="B3" i="9"/>
  <c r="C2" i="9"/>
  <c r="B2" i="9"/>
  <c r="C14" i="9" l="1"/>
  <c r="B14" i="9"/>
  <c r="C9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<sst xmlns="http://schemas.openxmlformats.org/spreadsheetml/2006/main" count="38460" uniqueCount="8443">
  <si>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</si>
  <si>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</si>
  <si>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</si>
  <si>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</si>
  <si>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</si>
  <si>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</si>
  <si>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</si>
  <si>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</si>
  <si>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</si>
  <si>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</si>
  <si>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</si>
  <si>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</si>
  <si>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</si>
  <si>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</si>
  <si>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</si>
  <si>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</si>
  <si>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</si>
  <si>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</si>
  <si>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</si>
  <si>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</si>
  <si>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</si>
  <si>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</si>
  <si>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</si>
  <si>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</si>
  <si>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</si>
  <si>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</si>
  <si>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</si>
  <si>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</si>
  <si>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</si>
  <si>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</si>
  <si>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</si>
  <si>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</si>
  <si>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</si>
  <si>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</si>
  <si>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</si>
  <si>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</si>
  <si>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</si>
  <si>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</si>
  <si>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</si>
  <si>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</si>
  <si>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</si>
  <si>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</si>
  <si>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</si>
  <si>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</si>
  <si>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</si>
  <si>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</si>
  <si>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</si>
  <si>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</si>
  <si>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</si>
  <si>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</si>
  <si>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</si>
  <si>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</si>
  <si>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</si>
  <si>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</si>
  <si>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</si>
  <si>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</si>
  <si>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</si>
  <si>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</si>
  <si>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</si>
  <si>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</si>
  <si>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</si>
  <si>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</si>
  <si>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</si>
  <si>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</si>
  <si>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</si>
  <si>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</si>
  <si>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</si>
  <si>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</si>
  <si>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</si>
  <si>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</si>
  <si>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</si>
  <si>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</si>
  <si>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</si>
  <si>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</si>
  <si>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</si>
  <si>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</si>
  <si>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</si>
  <si>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</si>
  <si>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</si>
  <si>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</si>
  <si>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</si>
  <si>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</si>
  <si>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</si>
  <si>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</si>
  <si>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</si>
  <si>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</si>
  <si>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</si>
  <si>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</si>
  <si>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</si>
  <si>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</si>
  <si>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</si>
  <si>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</si>
  <si>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</si>
  <si>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</si>
  <si>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</si>
  <si>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</si>
  <si>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</si>
  <si>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</si>
  <si>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</si>
  <si>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</si>
  <si>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</si>
  <si>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</si>
  <si>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</si>
  <si>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</si>
  <si>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</si>
  <si>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</si>
  <si>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</si>
  <si>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</si>
  <si>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</si>
  <si>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</si>
  <si>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</si>
  <si>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</si>
  <si>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</si>
  <si>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</si>
  <si>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</si>
  <si>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</si>
  <si>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</si>
  <si>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</si>
  <si>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</si>
  <si>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</si>
  <si>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</si>
  <si>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</si>
  <si>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</si>
  <si>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</si>
  <si>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</si>
  <si>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</si>
  <si>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</si>
  <si>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</si>
  <si>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</si>
  <si>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</si>
  <si>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</si>
  <si>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</si>
  <si>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</si>
  <si>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</si>
  <si>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</si>
  <si>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</si>
  <si>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</si>
  <si>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</si>
  <si>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</si>
  <si>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</si>
  <si>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</si>
  <si>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</si>
  <si>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</si>
  <si>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</si>
  <si>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</si>
  <si>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</si>
  <si>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</si>
  <si>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</si>
  <si>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</si>
  <si>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</si>
  <si>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</si>
  <si>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</si>
  <si>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</si>
  <si>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</si>
  <si>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</si>
  <si>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</si>
  <si>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</si>
  <si>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</si>
  <si>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</si>
  <si>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</si>
  <si>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</si>
  <si>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</si>
  <si>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</si>
  <si>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</si>
  <si>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</si>
  <si>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</si>
  <si>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</si>
  <si>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</si>
  <si>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</si>
  <si>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</si>
  <si>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</si>
  <si>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</si>
  <si>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</si>
  <si>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</si>
  <si>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</si>
  <si>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</si>
  <si>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</si>
  <si>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</si>
  <si>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</si>
  <si>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</si>
  <si>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</si>
  <si>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</si>
  <si>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</si>
  <si>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</si>
  <si>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</si>
  <si>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</si>
  <si>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</si>
  <si>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</si>
  <si>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</si>
  <si>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</si>
  <si>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</si>
  <si>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</si>
  <si>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</si>
  <si>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</si>
  <si>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</si>
  <si>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</si>
  <si>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</si>
  <si>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</si>
  <si>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</si>
  <si>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</si>
  <si>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</si>
  <si>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</si>
  <si>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</si>
  <si>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</si>
  <si>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</si>
  <si>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</si>
  <si>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</si>
  <si>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</si>
  <si>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</si>
  <si>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</si>
  <si>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</si>
  <si>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</si>
  <si>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</si>
  <si>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</si>
  <si>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</si>
  <si>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</si>
  <si>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</si>
  <si>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</si>
  <si>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</si>
  <si>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</si>
  <si>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</si>
  <si>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</si>
  <si>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</si>
  <si>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</si>
  <si>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</si>
  <si>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</si>
  <si>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</si>
  <si>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</si>
  <si>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</si>
  <si>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</si>
  <si>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</si>
  <si>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</si>
  <si>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</si>
  <si>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</si>
  <si>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</si>
  <si>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</si>
  <si>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</si>
  <si>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</si>
  <si>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</si>
  <si>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</si>
  <si>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</si>
  <si>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</si>
  <si>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</si>
  <si>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</si>
  <si>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</si>
  <si>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</si>
  <si>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</si>
  <si>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</si>
  <si>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</si>
  <si>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</si>
  <si>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</si>
  <si>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</si>
  <si>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</si>
  <si>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</si>
  <si>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</si>
  <si>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</si>
  <si>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</si>
  <si>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</si>
  <si>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</si>
  <si>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</si>
  <si>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</si>
  <si>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</si>
  <si>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</si>
  <si>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</si>
  <si>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</si>
  <si>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</si>
  <si>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</si>
  <si>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</si>
  <si>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</si>
  <si>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</si>
  <si>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</si>
  <si>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</si>
  <si>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</si>
  <si>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</si>
  <si>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</si>
  <si>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</si>
  <si>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</si>
  <si>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</si>
  <si>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</si>
  <si>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</si>
  <si>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</si>
  <si>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</si>
  <si>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</si>
  <si>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</si>
  <si>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</si>
  <si>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</si>
  <si>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</si>
  <si>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</si>
  <si>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</si>
  <si>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</si>
  <si>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</si>
  <si>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</si>
  <si>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</si>
  <si>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</si>
  <si>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</si>
  <si>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</si>
  <si>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</si>
  <si>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</si>
  <si>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</si>
  <si>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</si>
  <si>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</si>
  <si>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</si>
  <si>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</si>
  <si>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</si>
  <si>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</si>
  <si>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</si>
  <si>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</si>
  <si>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</si>
  <si>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</si>
  <si>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</si>
  <si>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</si>
  <si>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</si>
  <si>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</si>
  <si>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</si>
  <si>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</si>
  <si>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</si>
  <si>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</si>
  <si>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</si>
  <si>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</si>
  <si>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</si>
  <si>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</si>
  <si>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</si>
  <si>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</si>
  <si>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</si>
  <si>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</si>
  <si>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</si>
  <si>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</si>
  <si>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</si>
  <si>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</si>
  <si>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</si>
  <si>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</si>
  <si>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</si>
  <si>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</si>
  <si>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</si>
  <si>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</si>
  <si>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</si>
  <si>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</si>
  <si>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</si>
  <si>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</si>
  <si>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</si>
  <si>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</si>
  <si>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</si>
  <si>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</si>
  <si>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</si>
  <si>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</si>
  <si>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</si>
  <si>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</si>
  <si>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</si>
  <si>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</si>
  <si>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</si>
  <si>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</si>
  <si>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</si>
  <si>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</si>
  <si>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</si>
  <si>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</si>
  <si>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</si>
  <si>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</si>
  <si>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</si>
  <si>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</si>
  <si>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</si>
  <si>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</si>
  <si>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</si>
  <si>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</si>
  <si>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</si>
  <si>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</si>
  <si>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</si>
  <si>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</si>
  <si>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</si>
  <si>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</si>
  <si>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</si>
  <si>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</si>
  <si>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</si>
  <si>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</si>
  <si>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</si>
  <si>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</si>
  <si>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</si>
  <si>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</si>
  <si>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</si>
  <si>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</si>
  <si>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</si>
  <si>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</si>
  <si>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</si>
  <si>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</si>
  <si>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</si>
  <si>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</si>
  <si>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</si>
  <si>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</si>
  <si>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</si>
  <si>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</si>
  <si>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</si>
  <si>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</si>
  <si>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</si>
  <si>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</si>
  <si>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</si>
  <si>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</si>
  <si>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</si>
  <si>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</si>
  <si>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</si>
  <si>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</si>
  <si>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</si>
  <si>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</si>
  <si>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</si>
  <si>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</si>
  <si>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</si>
  <si>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</si>
  <si>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</si>
  <si>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</si>
  <si>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</si>
  <si>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</si>
  <si>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</si>
  <si>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</si>
  <si>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</si>
  <si>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</si>
  <si>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</si>
  <si>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</si>
  <si>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</si>
  <si>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</si>
  <si>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</si>
  <si>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</si>
  <si>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</si>
  <si>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</si>
  <si>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</si>
  <si>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</si>
  <si>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</si>
  <si>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</si>
  <si>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</si>
  <si>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</si>
  <si>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</si>
  <si>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</si>
  <si>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</si>
  <si>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</si>
  <si>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</si>
  <si>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</si>
  <si>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</si>
  <si>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</si>
  <si>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</si>
  <si>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</si>
  <si>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</si>
  <si>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</si>
  <si>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</si>
  <si>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</si>
  <si>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</si>
  <si>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</si>
  <si>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</si>
  <si>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</si>
  <si>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</si>
  <si>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</si>
  <si>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</si>
  <si>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</si>
  <si>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</si>
  <si>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</si>
  <si>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</si>
  <si>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</si>
  <si>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</si>
  <si>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</si>
  <si>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</si>
  <si>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</si>
  <si>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</si>
  <si>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</si>
  <si>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</si>
  <si>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</si>
  <si>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</si>
  <si>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</si>
  <si>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</si>
  <si>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</si>
  <si>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</si>
  <si>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</si>
  <si>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</si>
  <si>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</si>
  <si>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</si>
  <si>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</si>
  <si>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</si>
  <si>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</si>
  <si>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</si>
  <si>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</si>
  <si>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</si>
  <si>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</si>
  <si>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</si>
  <si>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</si>
  <si>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</si>
  <si>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</si>
  <si>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</si>
  <si>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</si>
  <si>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</si>
  <si>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</si>
  <si>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</si>
  <si>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</si>
  <si>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</si>
  <si>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</si>
  <si>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</si>
  <si>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</si>
  <si>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</si>
  <si>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</si>
  <si>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</si>
  <si>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</si>
  <si>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</si>
  <si>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</si>
  <si>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</si>
  <si>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</si>
  <si>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</si>
  <si>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</si>
  <si>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</si>
  <si>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</si>
  <si>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</si>
  <si>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</si>
  <si>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</si>
  <si>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</si>
  <si>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</si>
  <si>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</si>
  <si>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</si>
  <si>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</si>
  <si>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</si>
  <si>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</si>
  <si>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</si>
  <si>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</si>
  <si>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</si>
  <si>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</si>
  <si>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</si>
  <si>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</si>
  <si>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</si>
  <si>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</si>
  <si>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</si>
  <si>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</si>
  <si>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</si>
  <si>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</si>
  <si>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</si>
  <si>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</si>
  <si>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</si>
  <si>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</si>
  <si>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</si>
  <si>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</si>
  <si>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</si>
  <si>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</si>
  <si>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</si>
  <si>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</si>
  <si>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</si>
  <si>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</si>
  <si>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</si>
  <si>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</si>
  <si>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</si>
  <si>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</si>
  <si>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</si>
  <si>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</si>
  <si>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</si>
  <si>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</si>
  <si>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</si>
  <si>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</si>
  <si>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</si>
  <si>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</si>
  <si>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</si>
  <si>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</si>
  <si>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</si>
  <si>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</si>
  <si>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</si>
  <si>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</si>
  <si>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</si>
  <si>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</si>
  <si>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</si>
  <si>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</si>
  <si>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</si>
  <si>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</si>
  <si>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</si>
  <si>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</si>
  <si>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</si>
  <si>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</si>
  <si>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</si>
  <si>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</si>
  <si>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</si>
  <si>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</si>
  <si>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</si>
  <si>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</si>
  <si>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</si>
  <si>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</si>
  <si>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</si>
  <si>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</si>
  <si>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</si>
  <si>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</si>
  <si>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</si>
  <si>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</si>
  <si>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</si>
  <si>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</si>
  <si>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</si>
  <si>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</si>
  <si>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</si>
  <si>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</si>
  <si>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</si>
  <si>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</si>
  <si>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</si>
  <si>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</si>
  <si>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</si>
  <si>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</si>
  <si>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</si>
  <si>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</si>
  <si>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</si>
  <si>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</si>
  <si>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</si>
  <si>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</si>
  <si>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</si>
  <si>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</si>
  <si>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</si>
  <si>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</si>
  <si>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</si>
  <si>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</si>
  <si>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</si>
  <si>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</si>
  <si>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</si>
  <si>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</si>
  <si>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</si>
  <si>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</si>
  <si>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</si>
  <si>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</si>
  <si>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</si>
  <si>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</si>
  <si>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</si>
  <si>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</si>
  <si>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</si>
  <si>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</si>
  <si>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</si>
  <si>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</si>
  <si>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</si>
  <si>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</si>
  <si>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</si>
  <si>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</si>
  <si>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</si>
  <si>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</si>
  <si>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</si>
  <si>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</si>
  <si>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</si>
  <si>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</si>
  <si>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</si>
  <si>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</si>
  <si>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</si>
  <si>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</si>
  <si>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</si>
  <si>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</si>
  <si>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</si>
  <si>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</si>
  <si>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</si>
  <si>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</si>
  <si>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</si>
  <si>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</si>
  <si>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</si>
  <si>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</si>
  <si>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</si>
  <si>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</si>
  <si>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</si>
  <si>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</si>
  <si>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</si>
  <si>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</si>
  <si>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</si>
  <si>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</si>
  <si>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</si>
  <si>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</si>
  <si>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</si>
  <si>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</si>
  <si>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</si>
  <si>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</si>
  <si>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</si>
  <si>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</si>
  <si>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</si>
  <si>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</si>
  <si>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</si>
  <si>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</si>
  <si>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</si>
  <si>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</si>
  <si>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</si>
  <si>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</si>
  <si>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</si>
  <si>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</si>
  <si>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</si>
  <si>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</si>
  <si>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</si>
  <si>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</si>
  <si>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</si>
  <si>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</si>
  <si>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</si>
  <si>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</si>
  <si>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</si>
  <si>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</si>
  <si>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</si>
  <si>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</si>
  <si>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</si>
  <si>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</si>
  <si>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</si>
  <si>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</si>
  <si>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</si>
  <si>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</si>
  <si>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</si>
  <si>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</si>
  <si>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</si>
  <si>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</si>
  <si>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</si>
  <si>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</si>
  <si>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</si>
  <si>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</si>
  <si>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</si>
  <si>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</si>
  <si>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</si>
  <si>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</si>
  <si>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</si>
  <si>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</si>
  <si>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</si>
  <si>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</si>
  <si>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</si>
  <si>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</si>
  <si>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</si>
  <si>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</si>
  <si>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</si>
  <si>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</si>
  <si>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</si>
  <si>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</si>
  <si>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</si>
  <si>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</si>
  <si>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</si>
  <si>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</si>
  <si>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</si>
  <si>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</si>
  <si>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</si>
  <si>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</si>
  <si>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</si>
  <si>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</si>
  <si>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</si>
  <si>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</si>
  <si>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</si>
  <si>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</si>
  <si>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</si>
  <si>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</si>
  <si>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</si>
  <si>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</si>
  <si>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</si>
  <si>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</si>
  <si>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</si>
  <si>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</si>
  <si>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</si>
  <si>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</si>
  <si>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</si>
  <si>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</si>
  <si>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</si>
  <si>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</si>
  <si>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</si>
  <si>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</si>
  <si>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</si>
  <si>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</si>
  <si>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</si>
  <si>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</si>
  <si>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</si>
  <si>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</si>
  <si>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</si>
  <si>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</si>
  <si>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</si>
  <si>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</si>
  <si>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</si>
  <si>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</si>
  <si>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</si>
  <si>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</si>
  <si>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</si>
  <si>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</si>
  <si>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</si>
  <si>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</si>
  <si>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</si>
  <si>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</si>
  <si>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</si>
  <si>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</si>
  <si>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</si>
  <si>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</si>
  <si>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</si>
  <si>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</si>
  <si>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</si>
  <si>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</si>
  <si>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</si>
  <si>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</si>
  <si>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</si>
  <si>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</si>
  <si>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</si>
  <si>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</si>
  <si>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</si>
  <si>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</si>
  <si>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</si>
  <si>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</si>
  <si>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</si>
  <si>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</si>
  <si>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</si>
  <si>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</si>
  <si>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</si>
  <si>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</si>
  <si>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</si>
  <si>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</si>
  <si>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</si>
  <si>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</si>
  <si>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</si>
  <si>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</si>
  <si>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</si>
  <si>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</si>
  <si>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</si>
  <si>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</si>
  <si>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</si>
  <si>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</si>
  <si>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</si>
  <si>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</si>
  <si>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</si>
  <si>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</si>
  <si>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</si>
  <si>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</si>
  <si>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</si>
  <si>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</si>
  <si>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</si>
  <si>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</si>
  <si>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</si>
  <si>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</si>
  <si>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</si>
  <si>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</si>
  <si>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</si>
  <si>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</si>
  <si>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</si>
  <si>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</si>
  <si>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</si>
  <si>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</si>
  <si>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</si>
  <si>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</si>
  <si>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</si>
  <si>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</si>
  <si>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</si>
  <si>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</si>
  <si>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</si>
  <si>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</si>
  <si>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</si>
  <si>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</si>
  <si>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</si>
  <si>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</si>
  <si>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</si>
  <si>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</si>
  <si>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</si>
  <si>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</si>
  <si>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</si>
  <si>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</si>
  <si>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</si>
  <si>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</si>
  <si>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</si>
  <si>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</si>
  <si>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</si>
  <si>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</si>
  <si>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</si>
  <si>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</si>
  <si>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</si>
  <si>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</si>
  <si>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</si>
  <si>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</si>
  <si>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</si>
  <si>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</si>
  <si>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</si>
  <si>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</si>
  <si>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</si>
  <si>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</si>
  <si>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</si>
  <si>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</si>
  <si>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</si>
  <si>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</si>
  <si>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</si>
  <si>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</si>
  <si>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</si>
  <si>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</si>
  <si>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</si>
  <si>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</si>
  <si>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</si>
  <si>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</si>
  <si>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</si>
  <si>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</si>
  <si>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</si>
  <si>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</si>
  <si>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</si>
  <si>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</si>
  <si>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</si>
  <si>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</si>
  <si>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</si>
  <si>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</si>
  <si>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</si>
  <si>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</si>
  <si>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</si>
  <si>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</si>
  <si>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</si>
  <si>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</si>
  <si>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</si>
  <si>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</si>
  <si>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</si>
  <si>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</si>
  <si>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</si>
  <si>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</si>
  <si>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</si>
  <si>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</si>
  <si>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</si>
  <si>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</si>
  <si>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</si>
  <si>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</si>
  <si>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</si>
  <si>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</si>
  <si>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</si>
  <si>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</si>
  <si>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</si>
  <si>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</si>
  <si>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</si>
  <si>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</si>
  <si>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</si>
  <si>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</si>
  <si>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</si>
  <si>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</si>
  <si>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</si>
  <si>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</si>
  <si>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</si>
  <si>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</si>
  <si>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</si>
  <si>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</si>
  <si>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</si>
  <si>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</si>
  <si>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</si>
  <si>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</si>
  <si>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</si>
  <si>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</si>
  <si>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</si>
  <si>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</si>
  <si>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</si>
  <si>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</si>
  <si>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</si>
  <si>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</si>
  <si>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</si>
  <si>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</si>
  <si>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</si>
  <si>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</si>
  <si>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</si>
  <si>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</si>
  <si>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</si>
  <si>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</si>
  <si>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</si>
  <si>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</si>
  <si>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</si>
  <si>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</si>
  <si>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</si>
  <si>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</si>
  <si>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</si>
  <si>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</si>
  <si>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</si>
  <si>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</si>
  <si>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</si>
  <si>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</si>
  <si>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</si>
  <si>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</si>
  <si>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</si>
  <si>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</si>
  <si>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</si>
  <si>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</si>
  <si>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</si>
  <si>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</si>
  <si>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</si>
  <si>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</si>
  <si>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</si>
  <si>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</si>
  <si>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</si>
  <si>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</si>
  <si>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</si>
  <si>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</si>
  <si>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</si>
  <si>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</si>
  <si>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</si>
  <si>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</si>
  <si>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</si>
  <si>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</si>
  <si>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</si>
  <si>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</si>
  <si>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</si>
  <si>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</si>
  <si>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</si>
  <si>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</si>
  <si>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</si>
  <si>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</si>
  <si>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</si>
  <si>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</si>
  <si>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</si>
  <si>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</si>
  <si>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</si>
  <si>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</si>
  <si>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</si>
  <si>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</si>
  <si>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</si>
  <si>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</si>
  <si>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</si>
  <si>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</si>
  <si>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</si>
  <si>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</si>
  <si>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</si>
  <si>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</si>
  <si>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</si>
  <si>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</si>
  <si>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</si>
  <si>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</si>
  <si>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</si>
  <si>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</si>
  <si>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</si>
  <si>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</si>
  <si>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</si>
  <si>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</si>
  <si>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</si>
  <si>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</si>
  <si>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</si>
  <si>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</si>
  <si>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</si>
  <si>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</si>
  <si>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</si>
  <si>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</si>
  <si>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</si>
  <si>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</si>
  <si>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</si>
  <si>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</si>
  <si>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</si>
  <si>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</si>
  <si>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</si>
  <si>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</si>
  <si>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</si>
  <si>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</si>
  <si>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</si>
  <si>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</si>
  <si>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</si>
  <si>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</si>
  <si>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</si>
  <si>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</si>
  <si>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</si>
  <si>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</si>
  <si>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</si>
  <si>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</si>
  <si>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</si>
  <si>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</si>
  <si>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</si>
  <si>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</si>
  <si>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</si>
  <si>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</si>
  <si>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</si>
  <si>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</si>
  <si>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</si>
  <si>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</si>
  <si>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</si>
  <si>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</si>
  <si>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</si>
  <si>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</si>
  <si>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</si>
  <si>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</si>
  <si>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</si>
  <si>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</si>
  <si>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</si>
  <si>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</si>
  <si>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</si>
  <si>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</si>
  <si>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</si>
  <si>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</si>
  <si>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</si>
  <si>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</si>
  <si>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</si>
  <si>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</si>
  <si>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</si>
  <si>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</si>
  <si>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</si>
  <si>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</si>
  <si>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</si>
  <si>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</si>
  <si>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</si>
  <si>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</si>
  <si>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</si>
  <si>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</si>
  <si>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</si>
  <si>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</si>
  <si>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</si>
  <si>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</si>
  <si>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</si>
  <si>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</si>
  <si>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</si>
  <si>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</si>
  <si>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</si>
  <si>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</si>
  <si>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</si>
  <si>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</si>
  <si>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</si>
  <si>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</si>
  <si>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</si>
  <si>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</si>
  <si>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</si>
  <si>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</si>
  <si>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</si>
  <si>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</si>
  <si>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</si>
  <si>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</si>
  <si>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</si>
  <si>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</si>
  <si>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</si>
  <si>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</si>
  <si>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</si>
  <si>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</si>
  <si>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</si>
  <si>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</si>
  <si>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</si>
  <si>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</si>
  <si>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</si>
  <si>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</si>
  <si>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</si>
  <si>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</si>
  <si>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</si>
  <si>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</si>
  <si>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</si>
  <si>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</si>
  <si>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</si>
  <si>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</si>
  <si>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</si>
  <si>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</si>
  <si>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</si>
  <si>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</si>
  <si>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</si>
  <si>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</si>
  <si>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</si>
  <si>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</si>
  <si>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</si>
  <si>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</si>
  <si>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</si>
  <si>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</si>
  <si>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</si>
  <si>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</si>
  <si>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</si>
  <si>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</si>
  <si>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</si>
  <si>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</si>
  <si>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</si>
  <si>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</si>
  <si>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</si>
  <si>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</si>
  <si>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</si>
  <si>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</si>
  <si>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</si>
  <si>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</si>
  <si>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</si>
  <si>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</si>
  <si>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</si>
  <si>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</si>
  <si>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</si>
  <si>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</si>
  <si>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</si>
  <si>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</si>
  <si>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</si>
  <si>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</si>
  <si>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</si>
  <si>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</si>
  <si>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</si>
  <si>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</si>
  <si>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</si>
  <si>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</si>
  <si>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</si>
  <si>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</si>
  <si>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</si>
  <si>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</si>
  <si>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</si>
  <si>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</si>
  <si>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</si>
  <si>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</si>
  <si>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</si>
  <si>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</si>
  <si>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</si>
  <si>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</si>
  <si>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</si>
  <si>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</si>
  <si>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</si>
  <si>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</si>
  <si>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</si>
  <si>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</si>
  <si>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</si>
  <si>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</si>
  <si>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</si>
  <si>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</si>
  <si>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</si>
  <si>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</si>
  <si>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</si>
  <si>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</si>
  <si>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</si>
  <si>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</si>
  <si>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</si>
  <si>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</si>
  <si>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</si>
  <si>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</si>
  <si>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</si>
  <si>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</si>
  <si>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</si>
  <si>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</si>
  <si>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</si>
  <si>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</si>
  <si>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</si>
  <si>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</si>
  <si>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</si>
  <si>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</si>
  <si>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</si>
  <si>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</si>
  <si>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</si>
  <si>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</si>
  <si>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</si>
  <si>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</si>
  <si>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</si>
  <si>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</si>
  <si>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</si>
  <si>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</si>
  <si>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</si>
  <si>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</si>
  <si>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</si>
  <si>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</si>
  <si>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</si>
  <si>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</si>
  <si>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</si>
  <si>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</si>
  <si>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</si>
  <si>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</si>
  <si>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</si>
  <si>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</si>
  <si>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</si>
  <si>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</si>
  <si>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</si>
  <si>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</si>
  <si>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</si>
  <si>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</si>
  <si>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</si>
  <si>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</si>
  <si>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</si>
  <si>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</si>
  <si>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</si>
  <si>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</si>
  <si>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</si>
  <si>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</si>
  <si>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</si>
  <si>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</si>
  <si>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</si>
  <si>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</si>
  <si>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</si>
  <si>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</si>
  <si>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</si>
  <si>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</si>
  <si>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</si>
  <si>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</si>
  <si>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</si>
  <si>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</si>
  <si>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</si>
  <si>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</si>
  <si>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</si>
  <si>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</si>
  <si>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</si>
  <si>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</si>
  <si>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</si>
  <si>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</si>
  <si>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</si>
  <si>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</si>
  <si>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</si>
  <si>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</si>
  <si>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</si>
  <si>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</si>
  <si>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</si>
  <si>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</si>
  <si>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</si>
  <si>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</si>
  <si>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</si>
  <si>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</si>
  <si>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</si>
  <si>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</si>
  <si>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</si>
  <si>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</si>
  <si>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</si>
  <si>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</si>
  <si>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</si>
  <si>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</si>
  <si>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</si>
  <si>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</si>
  <si>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</si>
  <si>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</si>
  <si>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</si>
  <si>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</si>
  <si>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</si>
  <si>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</si>
  <si>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</si>
  <si>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</si>
  <si>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</si>
  <si>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</si>
  <si>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</si>
  <si>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</si>
  <si>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</si>
  <si>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</si>
  <si>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</si>
  <si>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</si>
  <si>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</si>
  <si>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</si>
  <si>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</si>
  <si>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</si>
  <si>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</si>
  <si>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</si>
  <si>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</si>
  <si>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</si>
  <si>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</si>
  <si>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</si>
  <si>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</si>
  <si>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</si>
  <si>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</si>
  <si>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</si>
  <si>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</si>
  <si>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</si>
  <si>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</si>
  <si>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</si>
  <si>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</si>
  <si>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</si>
  <si>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</si>
  <si>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</si>
  <si>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</si>
  <si>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</si>
  <si>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</si>
  <si>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</si>
  <si>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</si>
  <si>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</si>
  <si>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</si>
  <si>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</si>
  <si>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</si>
  <si>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</si>
  <si>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</si>
  <si>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</si>
  <si>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</si>
  <si>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</si>
  <si>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</si>
  <si>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</si>
  <si>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</si>
  <si>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</si>
  <si>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</si>
  <si>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</si>
  <si>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</si>
  <si>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</si>
  <si>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</si>
  <si>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</si>
  <si>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</si>
  <si>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</si>
  <si>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</si>
  <si>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</si>
  <si>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</si>
  <si>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</si>
  <si>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</si>
  <si>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</si>
  <si>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</si>
  <si>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</si>
  <si>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</si>
  <si>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</si>
  <si>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</si>
  <si>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</si>
  <si>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</si>
  <si>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</si>
  <si>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</si>
  <si>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</si>
  <si>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</si>
  <si>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</si>
  <si>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</si>
  <si>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</si>
  <si>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</si>
  <si>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</si>
  <si>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</si>
  <si>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</si>
  <si>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</si>
  <si>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</si>
  <si>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</si>
  <si>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</si>
  <si>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</si>
  <si>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</si>
  <si>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</si>
  <si>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</si>
  <si>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</si>
  <si>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</si>
  <si>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</si>
  <si>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</si>
  <si>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</si>
  <si>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</si>
  <si>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</si>
  <si>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</si>
  <si>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</si>
  <si>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</si>
  <si>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</si>
  <si>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</si>
  <si>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</si>
  <si>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</si>
  <si>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</si>
  <si>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</si>
  <si>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</si>
  <si>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</si>
  <si>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</si>
  <si>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</si>
  <si>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</si>
  <si>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</si>
  <si>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</si>
  <si>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</si>
  <si>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</si>
  <si>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</si>
  <si>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</si>
  <si>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</si>
  <si>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</si>
  <si>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</si>
  <si>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</si>
  <si>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</si>
  <si>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</si>
  <si>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</si>
  <si>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</si>
  <si>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</si>
  <si>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</si>
  <si>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</si>
  <si>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</si>
  <si>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</si>
  <si>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</si>
  <si>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</si>
  <si>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</si>
  <si>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</si>
  <si>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</si>
  <si>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</si>
  <si>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</si>
  <si>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</si>
  <si>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</si>
  <si>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</si>
  <si>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</si>
  <si>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</si>
  <si>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</si>
  <si>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</si>
  <si>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</si>
  <si>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</si>
  <si>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</si>
  <si>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</si>
  <si>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</si>
  <si>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</si>
  <si>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</si>
  <si>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</si>
  <si>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</si>
  <si>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</si>
  <si>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</si>
  <si>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</si>
  <si>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</si>
  <si>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</si>
  <si>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</si>
  <si>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</si>
  <si>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</si>
  <si>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</si>
  <si>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</si>
  <si>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</si>
  <si>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</si>
  <si>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</si>
  <si>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</si>
  <si>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</si>
  <si>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</si>
  <si>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</si>
  <si>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</si>
  <si>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</si>
  <si>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</si>
  <si>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</si>
  <si>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</si>
  <si>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</si>
  <si>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</si>
  <si>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</si>
  <si>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</si>
  <si>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</si>
  <si>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</si>
  <si>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</si>
  <si>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</si>
  <si>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</si>
  <si>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</si>
  <si>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</si>
  <si>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</si>
  <si>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</si>
  <si>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</si>
  <si>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</si>
  <si>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</si>
  <si>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</si>
  <si>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</si>
  <si>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</si>
  <si>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</si>
  <si>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</si>
  <si>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</si>
  <si>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</si>
  <si>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</si>
  <si>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</si>
  <si>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</si>
  <si>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</si>
  <si>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</si>
  <si>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</si>
  <si>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</si>
  <si>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</si>
  <si>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</si>
  <si>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</si>
  <si>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</si>
  <si>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</si>
  <si>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</si>
  <si>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</si>
  <si>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</si>
  <si>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</si>
  <si>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</si>
  <si>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</si>
  <si>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</si>
  <si>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</si>
  <si>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</si>
  <si>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</si>
  <si>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</si>
  <si>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</si>
  <si>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</si>
  <si>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</si>
  <si>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</si>
  <si>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</si>
  <si>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</si>
  <si>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</si>
  <si>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</si>
  <si>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</si>
  <si>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</si>
  <si>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</si>
  <si>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</si>
  <si>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</si>
  <si>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</si>
  <si>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</si>
  <si>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</si>
  <si>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</si>
  <si>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</si>
  <si>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</si>
  <si>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</si>
  <si>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</si>
  <si>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</si>
  <si>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</si>
  <si>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</si>
  <si>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</si>
  <si>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</si>
  <si>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</si>
  <si>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</si>
  <si>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</si>
  <si>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</si>
  <si>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</si>
  <si>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</si>
  <si>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</si>
  <si>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</si>
  <si>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</si>
  <si>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</si>
  <si>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</si>
  <si>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</si>
  <si>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</si>
  <si>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</si>
  <si>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</si>
  <si>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</si>
  <si>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</si>
  <si>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</si>
  <si>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</si>
  <si>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</si>
  <si>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</si>
  <si>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</si>
  <si>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</si>
  <si>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</si>
  <si>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</si>
  <si>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</si>
  <si>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</si>
  <si>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</si>
  <si>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</si>
  <si>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</si>
  <si>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</si>
  <si>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</si>
  <si>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</si>
  <si>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</si>
  <si>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</si>
  <si>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</si>
  <si>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</si>
  <si>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</si>
  <si>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</si>
  <si>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</si>
  <si>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</si>
  <si>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</si>
  <si>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</si>
  <si>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</si>
  <si>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</si>
  <si>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</si>
  <si>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</si>
  <si>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</si>
  <si>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</si>
  <si>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</si>
  <si>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</si>
  <si>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</si>
  <si>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</si>
  <si>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</si>
  <si>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</si>
  <si>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</si>
  <si>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</si>
  <si>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</si>
  <si>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</si>
  <si>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</si>
  <si>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</si>
  <si>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</si>
  <si>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</si>
  <si>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</si>
  <si>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</si>
  <si>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</si>
  <si>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</si>
  <si>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</si>
  <si>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</si>
  <si>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</si>
  <si>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</si>
  <si>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</si>
  <si>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</si>
  <si>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</si>
  <si>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</si>
  <si>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</si>
  <si>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</si>
  <si>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</si>
  <si>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</si>
  <si>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</si>
  <si>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</si>
  <si>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</si>
  <si>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</si>
  <si>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</si>
  <si>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</si>
  <si>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</si>
  <si>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</si>
  <si>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</si>
  <si>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</si>
  <si>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</si>
  <si>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</si>
  <si>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</si>
  <si>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</si>
  <si>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</si>
  <si>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</si>
  <si>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</si>
  <si>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</si>
  <si>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</si>
  <si>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</si>
  <si>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</si>
  <si>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</si>
  <si>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</si>
  <si>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</si>
  <si>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</si>
  <si>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</si>
  <si>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</si>
  <si>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</si>
  <si>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</si>
  <si>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</si>
  <si>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</si>
  <si>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</si>
  <si>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</si>
  <si>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</si>
  <si>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</si>
  <si>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</si>
  <si>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</si>
  <si>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</si>
  <si>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</si>
  <si>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</si>
  <si>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</si>
  <si>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</si>
  <si>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</si>
  <si>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</si>
  <si>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</si>
  <si>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</si>
  <si>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</si>
  <si>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</si>
  <si>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</si>
  <si>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</si>
  <si>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</si>
  <si>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</si>
  <si>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</si>
  <si>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</si>
  <si>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</si>
  <si>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</si>
  <si>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</si>
  <si>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</si>
  <si>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</si>
  <si>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</si>
  <si>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</si>
  <si>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</si>
  <si>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</si>
  <si>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</si>
  <si>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</si>
  <si>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</si>
  <si>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</si>
  <si>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</si>
  <si>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</si>
  <si>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</si>
  <si>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</si>
  <si>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</si>
  <si>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</si>
  <si>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</si>
  <si>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</si>
  <si>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</si>
  <si>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</si>
  <si>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</si>
  <si>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</si>
  <si>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</si>
  <si>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</si>
  <si>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</si>
  <si>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</si>
  <si>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</si>
  <si>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</si>
  <si>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</si>
  <si>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</si>
  <si>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</si>
  <si>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</si>
  <si>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</si>
  <si>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</si>
  <si>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</si>
  <si>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</si>
  <si>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</si>
  <si>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</si>
  <si>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</si>
  <si>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</si>
  <si>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</si>
  <si>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</si>
  <si>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</si>
  <si>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</si>
  <si>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</si>
  <si>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</si>
  <si>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</si>
  <si>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</si>
  <si>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</si>
  <si>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</si>
  <si>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</si>
  <si>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</si>
  <si>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</si>
  <si>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</si>
  <si>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</si>
  <si>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</si>
  <si>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</si>
  <si>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</si>
  <si>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</si>
  <si>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</si>
  <si>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</si>
  <si>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</si>
  <si>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</si>
  <si>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</si>
  <si>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</si>
  <si>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</si>
  <si>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</si>
  <si>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</si>
  <si>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</si>
  <si>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</si>
  <si>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</si>
  <si>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</si>
  <si>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</si>
  <si>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</si>
  <si>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</si>
  <si>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</si>
  <si>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</si>
  <si>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</si>
  <si>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</si>
  <si>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</si>
  <si>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</si>
  <si>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</si>
  <si>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</si>
  <si>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</si>
  <si>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</si>
  <si>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</si>
  <si>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</si>
  <si>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</si>
  <si>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</si>
  <si>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</si>
  <si>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</si>
  <si>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</si>
  <si>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</si>
  <si>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</si>
  <si>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</si>
  <si>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</si>
  <si>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</si>
  <si>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</si>
  <si>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</si>
  <si>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</si>
  <si>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</si>
  <si>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</si>
  <si>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</si>
  <si>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</si>
  <si>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</si>
  <si>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</si>
  <si>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</si>
  <si>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</si>
  <si>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</si>
  <si>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</si>
  <si>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</si>
  <si>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</si>
  <si>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</si>
  <si>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</si>
  <si>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</si>
  <si>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</si>
  <si>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</si>
  <si>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</si>
  <si>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</si>
  <si>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</si>
  <si>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</si>
  <si>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</si>
  <si>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</si>
  <si>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</si>
  <si>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</si>
  <si>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</si>
  <si>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</si>
  <si>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</si>
  <si>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</si>
  <si>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</si>
  <si>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</si>
  <si>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</si>
  <si>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</si>
  <si>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</si>
  <si>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</si>
  <si>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</si>
  <si>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</si>
  <si>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</si>
  <si>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</si>
  <si>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</si>
  <si>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</si>
  <si>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</si>
  <si>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</si>
  <si>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</si>
  <si>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</si>
  <si>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</si>
  <si>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</si>
  <si>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</si>
  <si>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</si>
  <si>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</si>
  <si>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</si>
  <si>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</si>
  <si>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</si>
  <si>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</si>
  <si>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</si>
  <si>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</si>
  <si>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</si>
  <si>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</si>
  <si>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</si>
  <si>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</si>
  <si>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</si>
  <si>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</si>
  <si>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</si>
  <si>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</si>
  <si>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</si>
  <si>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</si>
  <si>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</si>
  <si>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</si>
  <si>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</si>
  <si>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</si>
  <si>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</si>
  <si>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</si>
  <si>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</si>
  <si>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</si>
  <si>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</si>
  <si>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</si>
  <si>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</si>
  <si>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</si>
  <si>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</si>
  <si>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</si>
  <si>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</si>
  <si>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</si>
  <si>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</si>
  <si>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</si>
  <si>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</si>
  <si>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</si>
  <si>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</si>
  <si>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</si>
  <si>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</si>
  <si>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</si>
  <si>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</si>
  <si>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</si>
  <si>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</si>
  <si>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</si>
  <si>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</si>
  <si>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</si>
  <si>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</si>
  <si>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</si>
  <si>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</si>
  <si>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</si>
  <si>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</si>
  <si>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</si>
  <si>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</si>
  <si>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</si>
  <si>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</si>
  <si>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</si>
  <si>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</si>
  <si>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</si>
  <si>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</si>
  <si>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</si>
  <si>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</si>
  <si>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</si>
  <si>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</si>
  <si>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</si>
  <si>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</si>
  <si>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</si>
  <si>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</si>
  <si>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</si>
  <si>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</si>
  <si>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</si>
  <si>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</si>
  <si>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</si>
  <si>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</si>
  <si>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</si>
  <si>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</si>
  <si>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</si>
  <si>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</si>
  <si>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</si>
  <si>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</si>
  <si>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</si>
  <si>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</si>
  <si>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</si>
  <si>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</si>
  <si>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</si>
  <si>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</si>
  <si>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</si>
  <si>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</si>
  <si>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</si>
  <si>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</si>
  <si>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</si>
  <si>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</si>
  <si>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</si>
  <si>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</si>
  <si>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</si>
  <si>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</si>
  <si>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</si>
  <si>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</si>
  <si>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</si>
  <si>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</si>
  <si>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</si>
  <si>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</si>
  <si>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</si>
  <si>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</si>
  <si>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</si>
  <si>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</si>
  <si>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</si>
  <si>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</si>
  <si>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</si>
  <si>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</si>
  <si>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</si>
  <si>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</si>
  <si>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</si>
  <si>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</si>
  <si>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</si>
  <si>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</si>
  <si>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</si>
  <si>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</si>
  <si>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</si>
  <si>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</si>
  <si>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</si>
  <si>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</si>
  <si>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</si>
  <si>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</si>
  <si>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</si>
  <si>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</si>
  <si>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</si>
  <si>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</si>
  <si>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</si>
  <si>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</si>
  <si>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</si>
  <si>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</si>
  <si>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</si>
  <si>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</si>
  <si>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</si>
  <si>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</si>
  <si>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</si>
  <si>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</si>
  <si>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</si>
  <si>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</si>
  <si>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</si>
  <si>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</si>
  <si>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</si>
  <si>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</si>
  <si>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</si>
  <si>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</si>
  <si>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</si>
  <si>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</si>
  <si>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</si>
  <si>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</si>
  <si>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</si>
  <si>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</si>
  <si>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</si>
  <si>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</si>
  <si>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</si>
  <si>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</si>
  <si>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</si>
  <si>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</si>
  <si>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</si>
  <si>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</si>
  <si>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</si>
  <si>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</si>
  <si>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</si>
  <si>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</si>
  <si>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</si>
  <si>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</si>
  <si>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</si>
  <si>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</si>
  <si>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</si>
  <si>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</si>
  <si>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</si>
  <si>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</si>
  <si>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</si>
  <si>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</si>
  <si>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</si>
  <si>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</si>
  <si>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</si>
  <si>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</si>
  <si>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</si>
  <si>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</si>
  <si>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</si>
  <si>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</si>
  <si>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</si>
  <si>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</si>
  <si>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</si>
  <si>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</si>
  <si>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</si>
  <si>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</si>
  <si>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</si>
  <si>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</si>
  <si>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</si>
  <si>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</si>
  <si>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</si>
  <si>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</si>
  <si>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</si>
  <si>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</si>
  <si>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</si>
  <si>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</si>
  <si>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</si>
  <si>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</si>
  <si>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</si>
  <si>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</si>
  <si>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</si>
  <si>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</si>
  <si>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</si>
  <si>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</si>
  <si>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</si>
  <si>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</si>
  <si>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</si>
  <si>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</si>
  <si>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</si>
  <si>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</si>
  <si>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</si>
  <si>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</si>
  <si>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</si>
  <si>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</si>
  <si>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</si>
  <si>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</si>
  <si>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</si>
  <si>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</si>
  <si>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</si>
  <si>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</si>
  <si>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</si>
  <si>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</si>
  <si>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</si>
  <si>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</si>
  <si>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</si>
  <si>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</si>
  <si>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</si>
  <si>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</si>
  <si>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</si>
  <si>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</si>
  <si>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</si>
  <si>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</si>
  <si>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</si>
  <si>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</si>
  <si>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</si>
  <si>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</si>
  <si>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</si>
  <si>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</si>
  <si>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</si>
  <si>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</si>
  <si>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</si>
  <si>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</si>
  <si>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</si>
  <si>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</si>
  <si>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</si>
  <si>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</si>
  <si>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</si>
  <si>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</si>
  <si>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</si>
  <si>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</si>
  <si>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</si>
  <si>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</si>
  <si>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</si>
  <si>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</si>
  <si>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</si>
  <si>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</si>
  <si>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</si>
  <si>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</si>
  <si>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</si>
  <si>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</si>
  <si>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</si>
  <si>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</si>
  <si>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</si>
  <si>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</si>
  <si>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</si>
  <si>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</si>
  <si>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</si>
  <si>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</si>
  <si>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</si>
  <si>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</si>
  <si>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</si>
  <si>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</si>
  <si>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</si>
  <si>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</si>
  <si>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</si>
  <si>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</si>
  <si>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</si>
  <si>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</si>
  <si>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</si>
  <si>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</si>
  <si>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</si>
  <si>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</si>
  <si>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</si>
  <si>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</si>
  <si>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</si>
  <si>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</si>
  <si>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</si>
  <si>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</si>
  <si>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</si>
  <si>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</si>
  <si>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</si>
  <si>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</si>
  <si>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</si>
  <si>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</si>
  <si>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</si>
  <si>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</si>
  <si>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</si>
  <si>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</si>
  <si>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</si>
  <si>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</si>
  <si>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</si>
  <si>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</si>
  <si>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</si>
  <si>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</si>
  <si>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</si>
  <si>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</si>
  <si>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</si>
  <si>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</si>
  <si>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</si>
  <si>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</si>
  <si>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</si>
  <si>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</si>
  <si>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</si>
  <si>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</si>
  <si>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</si>
  <si>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</si>
  <si>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</si>
  <si>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</si>
  <si>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</si>
  <si>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</si>
  <si>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</si>
  <si>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</si>
  <si>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</si>
  <si>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</si>
  <si>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</si>
  <si>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</si>
  <si>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</si>
  <si>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</si>
  <si>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</si>
  <si>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</si>
  <si>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</si>
  <si>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</si>
  <si>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</si>
  <si>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</si>
  <si>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</si>
  <si>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</si>
  <si>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</si>
  <si>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</si>
  <si>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</si>
  <si>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</si>
  <si>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</si>
  <si>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</si>
  <si>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</si>
  <si>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</si>
  <si>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</si>
  <si>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</si>
  <si>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</si>
  <si>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</si>
  <si>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</si>
  <si>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</si>
  <si>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</si>
  <si>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</si>
  <si>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</si>
  <si>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</si>
  <si>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</si>
  <si>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</si>
  <si>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</si>
  <si>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</si>
  <si>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</si>
  <si>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</si>
  <si>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</si>
  <si>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</si>
  <si>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</si>
  <si>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</si>
  <si>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</si>
  <si>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</si>
  <si>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</si>
  <si>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</si>
  <si>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</si>
  <si>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</si>
  <si>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</si>
  <si>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</si>
  <si>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</si>
  <si>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</si>
  <si>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</si>
  <si>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</si>
  <si>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</si>
  <si>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</si>
  <si>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</si>
  <si>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</si>
  <si>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</si>
  <si>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</si>
  <si>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</si>
  <si>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</si>
  <si>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</si>
  <si>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</si>
  <si>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</si>
  <si>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</si>
  <si>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</si>
  <si>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</si>
  <si>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</si>
  <si>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</si>
  <si>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</si>
  <si>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</si>
  <si>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</si>
  <si>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</si>
  <si>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</si>
  <si>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</si>
  <si>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</si>
  <si>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</si>
  <si>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</si>
  <si>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</si>
  <si>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</si>
  <si>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</si>
  <si>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</si>
  <si>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</si>
  <si>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</si>
  <si>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</si>
  <si>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</si>
  <si>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</si>
  <si>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</si>
  <si>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</si>
  <si>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</si>
  <si>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</si>
  <si>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</si>
  <si>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</si>
  <si>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</si>
  <si>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</si>
  <si>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</si>
  <si>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</si>
  <si>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</si>
  <si>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</si>
  <si>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</si>
  <si>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</si>
  <si>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</si>
  <si>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</si>
  <si>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</si>
  <si>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</si>
  <si>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</si>
  <si>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</si>
  <si>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</si>
  <si>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</si>
  <si>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</si>
  <si>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</si>
  <si>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</si>
  <si>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</si>
  <si>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</si>
  <si>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</si>
  <si>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</si>
  <si>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</si>
  <si>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</si>
  <si>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</si>
  <si>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</si>
  <si>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</si>
  <si>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</si>
  <si>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</si>
  <si>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</si>
  <si>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</si>
  <si>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</si>
  <si>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</si>
  <si>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</si>
  <si>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</si>
  <si>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</si>
  <si>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</si>
  <si>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</si>
  <si>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</si>
  <si>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</si>
  <si>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</si>
  <si>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</si>
  <si>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</si>
  <si>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</si>
  <si>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</si>
  <si>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</si>
  <si>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</si>
  <si>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</si>
  <si>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</si>
  <si>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</si>
  <si>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</si>
  <si>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</si>
  <si>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</si>
  <si>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</si>
  <si>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</si>
  <si>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</si>
  <si>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</si>
  <si>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</si>
  <si>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</si>
  <si>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</si>
  <si>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</si>
  <si>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</si>
  <si>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</si>
  <si>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</si>
  <si>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</si>
  <si>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</si>
  <si>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</si>
  <si>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</si>
  <si>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</si>
  <si>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</si>
  <si>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</si>
  <si>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</si>
  <si>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</si>
  <si>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</si>
  <si>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</si>
  <si>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</si>
  <si>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</si>
  <si>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</si>
  <si>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</si>
  <si>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</si>
  <si>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</si>
  <si>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</si>
  <si>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</si>
  <si>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</si>
  <si>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</si>
  <si>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</si>
  <si>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</si>
  <si>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</si>
  <si>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</si>
  <si>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</si>
  <si>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</si>
  <si>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</si>
  <si>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</si>
  <si>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</si>
  <si>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</si>
  <si>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</si>
  <si>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</si>
  <si>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</si>
  <si>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</si>
  <si>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</si>
  <si>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</si>
  <si>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</si>
  <si>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</si>
  <si>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</si>
  <si>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</si>
  <si>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</si>
  <si>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</si>
  <si>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</si>
  <si>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</si>
  <si>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</si>
  <si>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</si>
  <si>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</si>
  <si>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</si>
  <si>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</si>
  <si>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</si>
  <si>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</si>
  <si>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</si>
  <si>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</si>
  <si>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</si>
  <si>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</si>
  <si>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</si>
  <si>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</si>
  <si>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</si>
  <si>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</si>
  <si>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</si>
  <si>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</si>
  <si>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</si>
  <si>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</si>
  <si>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</si>
  <si>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</si>
  <si>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</si>
  <si>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</si>
  <si>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</si>
  <si>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</si>
  <si>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</si>
  <si>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</si>
  <si>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</si>
  <si>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</si>
  <si>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</si>
  <si>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</si>
  <si>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</si>
  <si>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</si>
  <si>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</si>
  <si>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</si>
  <si>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</si>
  <si>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</si>
  <si>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</si>
  <si>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</si>
  <si>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</si>
  <si>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</si>
  <si>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</si>
  <si>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</si>
  <si>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</si>
  <si>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</si>
  <si>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</si>
  <si>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</si>
  <si>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</si>
  <si>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</si>
  <si>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</si>
  <si>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</si>
  <si>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</si>
  <si>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</si>
  <si>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</si>
  <si>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</si>
  <si>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</si>
  <si>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</si>
  <si>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</si>
  <si>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</si>
  <si>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</si>
  <si>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</si>
  <si>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</si>
  <si>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</si>
  <si>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</si>
  <si>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</si>
  <si>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</si>
  <si>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</si>
  <si>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</si>
  <si>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</si>
  <si>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</si>
  <si>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</si>
  <si>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</si>
  <si>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</si>
  <si>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</si>
  <si>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</si>
  <si>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</si>
  <si>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</si>
  <si>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</si>
  <si>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</si>
  <si>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</si>
  <si>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</si>
  <si>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</si>
  <si>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</si>
  <si>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</si>
  <si>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</si>
  <si>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</si>
  <si>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</si>
  <si>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</si>
  <si>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</si>
  <si>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</si>
  <si>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</si>
  <si>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</si>
  <si>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</si>
  <si>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</si>
  <si>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</si>
  <si>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</si>
  <si>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</si>
  <si>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</si>
  <si>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</si>
  <si>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</si>
  <si>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</si>
  <si>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</si>
  <si>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</si>
  <si>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</si>
  <si>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</si>
  <si>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</si>
  <si>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</si>
  <si>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</si>
  <si>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</si>
  <si>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</si>
  <si>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</si>
  <si>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</si>
  <si>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</si>
  <si>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</si>
  <si>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</si>
  <si>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</si>
  <si>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</si>
  <si>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</si>
  <si>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</si>
  <si>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</si>
  <si>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</si>
  <si>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</si>
  <si>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</si>
  <si>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</si>
  <si>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</si>
  <si>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</si>
  <si>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</si>
  <si>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</si>
  <si>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</si>
  <si>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</si>
  <si>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</si>
  <si>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</si>
  <si>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</si>
  <si>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</si>
  <si>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</si>
  <si>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</si>
  <si>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</si>
  <si>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</si>
  <si>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</si>
  <si>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</si>
  <si>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</si>
  <si>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</si>
  <si>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</si>
  <si>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</si>
  <si>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</si>
  <si>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</si>
  <si>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</si>
  <si>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</si>
  <si>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</si>
  <si>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</si>
  <si>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</si>
  <si>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</si>
  <si>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</si>
  <si>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</si>
  <si>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</si>
  <si>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</si>
  <si>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</si>
  <si>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</si>
  <si>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</si>
  <si>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</si>
  <si>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</si>
  <si>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</si>
  <si>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</si>
  <si>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</si>
  <si>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</si>
  <si>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</si>
  <si>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</si>
  <si>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</si>
  <si>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</si>
  <si>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</si>
  <si>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</si>
  <si>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</si>
  <si>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</si>
  <si>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</si>
  <si>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</si>
  <si>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</si>
  <si>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</si>
  <si>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</si>
  <si>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</si>
  <si>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</si>
  <si>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</si>
  <si>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</si>
  <si>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</si>
  <si>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</si>
  <si>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</si>
  <si>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</si>
  <si>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</si>
  <si>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</si>
  <si>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</si>
  <si>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</si>
  <si>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</si>
  <si>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</si>
  <si>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</si>
  <si>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</si>
  <si>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</si>
  <si>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</si>
  <si>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</si>
  <si>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</si>
  <si>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</si>
  <si>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</si>
  <si>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</si>
  <si>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</si>
  <si>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</si>
  <si>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</si>
  <si>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</si>
  <si>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</si>
  <si>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</si>
  <si>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</si>
  <si>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</si>
  <si>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</si>
  <si>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</si>
  <si>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</si>
  <si>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</si>
  <si>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</si>
  <si>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</si>
  <si>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</si>
  <si>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</si>
  <si>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</si>
  <si>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</si>
  <si>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</si>
  <si>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</si>
  <si>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</si>
  <si>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</si>
  <si>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</si>
  <si>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</si>
  <si>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</si>
  <si>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</si>
  <si>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</si>
  <si>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</si>
  <si>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</si>
  <si>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</si>
  <si>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</si>
  <si>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</si>
  <si>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</si>
  <si>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</si>
  <si>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</si>
  <si>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</si>
  <si>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</si>
  <si>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</si>
  <si>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</si>
  <si>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</si>
  <si>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</si>
  <si>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</si>
  <si>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</si>
  <si>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</si>
  <si>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</si>
  <si>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</si>
  <si>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</si>
  <si>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</si>
  <si>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</si>
  <si>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</si>
  <si>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</si>
  <si>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</si>
  <si>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</si>
  <si>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</si>
  <si>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</si>
  <si>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</si>
  <si>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</si>
  <si>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</si>
  <si>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</si>
  <si>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</si>
  <si>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</si>
  <si>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</si>
  <si>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</si>
  <si>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</si>
  <si>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</si>
  <si>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</si>
  <si>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</si>
  <si>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</si>
  <si>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</si>
  <si>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</si>
  <si>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</si>
  <si>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</si>
  <si>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</si>
  <si>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</si>
  <si>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</si>
  <si>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</si>
  <si>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</si>
  <si>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</si>
  <si>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</si>
  <si>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</si>
  <si>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</si>
  <si>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</si>
  <si>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</si>
  <si>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</si>
  <si>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</si>
  <si>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</si>
  <si>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</si>
  <si>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</si>
  <si>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</si>
  <si>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</si>
  <si>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</si>
  <si>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</si>
  <si>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</si>
  <si>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</si>
  <si>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</si>
  <si>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</si>
  <si>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</si>
  <si>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</si>
  <si>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</si>
  <si>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</si>
  <si>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</si>
  <si>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</si>
  <si>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</si>
  <si>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</si>
  <si>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</si>
  <si>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</si>
  <si>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</si>
  <si>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</si>
  <si>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</si>
  <si>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</si>
  <si>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</si>
  <si>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</si>
  <si>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</si>
  <si>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</si>
  <si>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</si>
  <si>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</si>
  <si>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</si>
  <si>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</si>
  <si>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</si>
  <si>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</si>
  <si>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</si>
  <si>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</si>
  <si>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</si>
  <si>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</si>
  <si>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</si>
  <si>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</si>
  <si>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</si>
  <si>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</si>
  <si>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</si>
  <si>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</si>
  <si>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</si>
  <si>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</si>
  <si>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</si>
  <si>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</si>
  <si>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</si>
  <si>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</si>
  <si>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</si>
  <si>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</si>
  <si>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</si>
  <si>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</si>
  <si>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</si>
  <si>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</si>
  <si>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</si>
  <si>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</si>
  <si>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</si>
  <si>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</si>
  <si>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</si>
  <si>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</si>
  <si>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</si>
  <si>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</si>
  <si>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</si>
  <si>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</si>
  <si>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</si>
  <si>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</si>
  <si>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</si>
  <si>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</si>
  <si>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</si>
  <si>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</si>
  <si>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</si>
  <si>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</si>
  <si>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</si>
  <si>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</si>
  <si>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</si>
  <si>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</si>
  <si>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</si>
  <si>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</si>
  <si>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</si>
  <si>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</si>
  <si>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</si>
  <si>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</si>
  <si>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</si>
  <si>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</si>
  <si>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</si>
  <si>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</si>
  <si>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</si>
  <si>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</si>
  <si>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</si>
  <si>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</si>
  <si>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</si>
  <si>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</si>
  <si>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</si>
  <si>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</si>
  <si>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</si>
  <si>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</si>
  <si>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</si>
  <si>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</si>
  <si>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</si>
  <si>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</si>
  <si>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</si>
  <si>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</si>
  <si>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</si>
  <si>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</si>
  <si>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</si>
  <si>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</si>
  <si>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</si>
  <si>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</si>
  <si>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</si>
  <si>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</si>
  <si>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</si>
  <si>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</si>
  <si>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</si>
  <si>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</si>
  <si>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</si>
  <si>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</si>
  <si>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</si>
  <si>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</si>
  <si>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</si>
  <si>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</si>
  <si>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</si>
  <si>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</si>
  <si>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</si>
  <si>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</si>
  <si>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</si>
  <si>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</si>
  <si>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</si>
  <si>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</si>
  <si>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</si>
  <si>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</si>
  <si>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</si>
  <si>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</si>
  <si>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</si>
  <si>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</si>
  <si>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</si>
  <si>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</si>
  <si>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</si>
  <si>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</si>
  <si>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</si>
  <si>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</si>
  <si>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</si>
  <si>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</si>
  <si>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</si>
  <si>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</si>
  <si>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</si>
  <si>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</si>
  <si>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</si>
  <si>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</si>
  <si>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</si>
  <si>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</si>
  <si>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</si>
  <si>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</si>
  <si>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</si>
  <si>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</si>
  <si>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</si>
  <si>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</si>
  <si>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</si>
  <si>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</si>
  <si>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</si>
  <si>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</si>
  <si>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</si>
  <si>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</si>
  <si>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</si>
  <si>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</si>
  <si>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</si>
  <si>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</si>
  <si>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</si>
  <si>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</si>
  <si>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</si>
  <si>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</si>
  <si>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</si>
  <si>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</si>
  <si>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</si>
  <si>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</si>
  <si>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</si>
  <si>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</si>
  <si>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</si>
  <si>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</si>
  <si>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</si>
  <si>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</si>
  <si>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</si>
  <si>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</si>
  <si>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</si>
  <si>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</si>
  <si>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</si>
  <si>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</si>
  <si>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</si>
  <si>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</si>
  <si>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</si>
  <si>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</si>
  <si>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</si>
  <si>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</si>
  <si>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</si>
  <si>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</si>
  <si>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</si>
  <si>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</si>
  <si>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</si>
  <si>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</si>
  <si>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</si>
  <si>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</si>
  <si>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</si>
  <si>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</si>
  <si>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</si>
  <si>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</si>
  <si>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</si>
  <si>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</si>
  <si>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</si>
  <si>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</si>
  <si>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</si>
  <si>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</si>
  <si>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</si>
  <si>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</si>
  <si>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</si>
  <si>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</si>
  <si>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</si>
  <si>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</si>
  <si>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</si>
  <si>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</si>
  <si>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</si>
  <si>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</si>
  <si>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</si>
  <si>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</si>
  <si>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</si>
  <si>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</si>
  <si>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</si>
  <si>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</si>
  <si>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</si>
  <si>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</si>
  <si>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</si>
  <si>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</si>
  <si>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</si>
  <si>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</si>
  <si>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</si>
  <si>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</si>
  <si>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</si>
  <si>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</si>
  <si>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</si>
  <si>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</si>
  <si>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</si>
  <si>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</si>
  <si>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</si>
  <si>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</si>
  <si>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</si>
  <si>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</si>
  <si>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</si>
  <si>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</si>
  <si>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</si>
  <si>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</si>
  <si>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</si>
  <si>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</si>
  <si>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</si>
  <si>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</si>
  <si>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</si>
  <si>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</si>
  <si>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</si>
  <si>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</si>
  <si>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</si>
  <si>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</si>
  <si>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</si>
  <si>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</si>
  <si>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</si>
  <si>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</si>
  <si>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</si>
  <si>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</si>
  <si>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</si>
  <si>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</si>
  <si>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</si>
  <si>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</si>
  <si>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</si>
  <si>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</si>
  <si>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</si>
  <si>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</si>
  <si>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</si>
  <si>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</si>
  <si>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</si>
  <si>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</si>
  <si>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</si>
  <si>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</si>
  <si>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</si>
  <si>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</si>
  <si>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</si>
  <si>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</si>
  <si>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</si>
  <si>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</si>
  <si>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</si>
  <si>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</si>
  <si>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</si>
  <si>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</si>
  <si>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</si>
  <si>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</si>
  <si>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</si>
  <si>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</si>
  <si>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</si>
  <si>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</si>
  <si>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</si>
  <si>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</si>
  <si>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</si>
  <si>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</si>
  <si>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</si>
  <si>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</si>
  <si>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</si>
  <si>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</si>
  <si>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</si>
  <si>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</si>
  <si>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</si>
  <si>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</si>
  <si>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</si>
  <si>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</si>
  <si>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</si>
  <si>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</si>
  <si>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</si>
  <si>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</si>
  <si>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</si>
  <si>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</si>
  <si>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</si>
  <si>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</si>
  <si>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</si>
  <si>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</si>
  <si>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</si>
  <si>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</si>
  <si>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</si>
  <si>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</si>
  <si>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</si>
  <si>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</si>
  <si>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</si>
  <si>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</si>
  <si>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</si>
  <si>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</si>
  <si>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</si>
  <si>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</si>
  <si>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</si>
  <si>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</si>
  <si>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</si>
  <si>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</si>
  <si>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</si>
  <si>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</si>
  <si>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</si>
  <si>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</si>
  <si>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</si>
  <si>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</si>
  <si>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</si>
  <si>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</si>
  <si>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</si>
  <si>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</si>
  <si>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</si>
  <si>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</si>
  <si>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</si>
  <si>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</si>
  <si>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</si>
  <si>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</si>
  <si>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</si>
  <si>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</si>
  <si>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</si>
  <si>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</si>
  <si>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</si>
  <si>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</si>
  <si>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</si>
  <si>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</si>
  <si>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</si>
  <si>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</si>
  <si>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</si>
  <si>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</si>
  <si>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</si>
  <si>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</si>
  <si>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</si>
  <si>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</si>
  <si>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</si>
  <si>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</si>
  <si>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</si>
  <si>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</si>
  <si>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</si>
  <si>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</si>
  <si>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</si>
  <si>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</si>
  <si>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</si>
  <si>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</si>
  <si>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</si>
  <si>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</si>
  <si>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</si>
  <si>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</si>
  <si>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</si>
  <si>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</si>
  <si>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</si>
  <si>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</si>
  <si>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</si>
  <si>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</si>
  <si>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</si>
  <si>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</si>
  <si>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</si>
  <si>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</si>
  <si>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</si>
  <si>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</si>
  <si>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</si>
  <si>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</si>
  <si>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</si>
  <si>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</si>
  <si>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</si>
  <si>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</si>
  <si>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</si>
  <si>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</si>
  <si>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</si>
  <si>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</si>
  <si>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</si>
  <si>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</si>
  <si>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</si>
  <si>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</si>
  <si>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</si>
  <si>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</si>
  <si>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</si>
  <si>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</si>
  <si>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</si>
  <si>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</si>
  <si>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</si>
  <si>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</si>
  <si>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</si>
  <si>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</si>
  <si>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</si>
  <si>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</si>
  <si>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</si>
  <si>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</si>
  <si>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</si>
  <si>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</si>
  <si>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</si>
  <si>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</si>
  <si>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</si>
  <si>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</si>
  <si>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</si>
  <si>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</si>
  <si>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</si>
  <si>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</si>
  <si>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</si>
  <si>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</si>
  <si>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</si>
  <si>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</si>
  <si>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</si>
  <si>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</si>
  <si>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</si>
  <si>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</si>
  <si>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</si>
  <si>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</si>
  <si>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</si>
  <si>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</si>
  <si>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</si>
  <si>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</si>
  <si>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</si>
  <si>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</si>
  <si>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</si>
  <si>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</si>
  <si>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</si>
  <si>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</si>
  <si>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</si>
  <si>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</si>
  <si>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</si>
  <si>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</si>
  <si>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</si>
  <si>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</si>
  <si>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</si>
  <si>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</si>
  <si>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</si>
  <si>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</si>
  <si>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</si>
  <si>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</si>
  <si>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</si>
  <si>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</si>
  <si>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</si>
  <si>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</si>
  <si>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</si>
  <si>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</si>
  <si>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</si>
  <si>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</si>
  <si>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</si>
  <si>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</si>
  <si>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</si>
  <si>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</si>
  <si>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</si>
  <si>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</si>
  <si>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</si>
  <si>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</si>
  <si>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</si>
  <si>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</si>
  <si>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</si>
  <si>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</si>
  <si>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</si>
  <si>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</si>
  <si>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</si>
  <si>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</si>
  <si>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</si>
  <si>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</si>
  <si>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</si>
  <si>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</si>
  <si>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</si>
  <si>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</si>
  <si>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</si>
  <si>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</si>
  <si>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</si>
  <si>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</si>
  <si>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</si>
  <si>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</si>
  <si>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</si>
  <si>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</si>
  <si>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</si>
  <si>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</si>
  <si>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</si>
  <si>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</si>
  <si>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</si>
  <si>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</si>
  <si>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</si>
  <si>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</si>
  <si>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</si>
  <si>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</si>
  <si>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</si>
  <si>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</si>
  <si>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</si>
  <si>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</si>
  <si>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</si>
  <si>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</si>
  <si>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</si>
  <si>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</si>
  <si>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</si>
  <si>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</si>
  <si>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</si>
  <si>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</si>
  <si>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</si>
  <si>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</si>
  <si>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</si>
  <si>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</si>
  <si>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</si>
  <si>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</si>
  <si>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</si>
  <si>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</si>
  <si>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</si>
  <si>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</si>
  <si>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</si>
  <si>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</si>
  <si>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</si>
  <si>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</si>
  <si>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</si>
  <si>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</si>
  <si>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</si>
  <si>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</si>
  <si>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</si>
  <si>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</si>
  <si>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</si>
  <si>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</si>
  <si>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</si>
  <si>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</si>
  <si>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</si>
  <si>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</si>
  <si>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</si>
  <si>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</si>
  <si>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</si>
  <si>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</si>
  <si>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</si>
  <si>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</si>
  <si>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</si>
  <si>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</si>
  <si>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</si>
  <si>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</si>
  <si>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</si>
  <si>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</si>
  <si>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</si>
  <si>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</si>
  <si>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</si>
  <si>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</si>
  <si>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</si>
  <si>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</si>
  <si>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</si>
  <si>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</si>
  <si>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</si>
  <si>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</si>
  <si>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</si>
  <si>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</si>
  <si>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</si>
  <si>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</si>
  <si>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</si>
  <si>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</si>
  <si>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</si>
  <si>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</si>
  <si>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</si>
  <si>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</si>
  <si>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</si>
  <si>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</si>
  <si>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</si>
  <si>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</si>
  <si>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</si>
  <si>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</si>
  <si>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</si>
  <si>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</si>
  <si>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</si>
  <si>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</si>
  <si>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</si>
  <si>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</si>
  <si>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</si>
  <si>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</si>
  <si>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</si>
  <si>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</si>
  <si>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</si>
  <si>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</si>
  <si>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</si>
  <si>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</si>
  <si>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</si>
  <si>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</si>
  <si>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</si>
  <si>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</si>
  <si>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</si>
  <si>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</si>
  <si>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</si>
  <si>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</si>
  <si>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</si>
  <si>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</si>
  <si>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</si>
  <si>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</si>
  <si>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</si>
  <si>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</si>
  <si>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</si>
  <si>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</si>
  <si>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</si>
  <si>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</si>
  <si>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</si>
  <si>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</si>
  <si>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</si>
  <si>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</si>
  <si>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</si>
  <si>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</si>
  <si>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</si>
  <si>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</si>
  <si>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</si>
  <si>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</si>
  <si>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</si>
  <si>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</si>
  <si>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</si>
  <si>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</si>
  <si>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</si>
  <si>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</si>
  <si>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</si>
  <si>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</si>
  <si>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</si>
  <si>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</si>
  <si>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</si>
  <si>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</si>
  <si>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</si>
  <si>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</si>
  <si>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</si>
  <si>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</si>
  <si>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</si>
  <si>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</si>
  <si>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</si>
  <si>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</si>
  <si>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</si>
  <si>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</si>
  <si>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</si>
  <si>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</si>
  <si>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</si>
  <si>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</si>
  <si>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</si>
  <si>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</si>
  <si>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</si>
  <si>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</si>
  <si>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</si>
  <si>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</si>
  <si>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</si>
  <si>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</si>
  <si>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</si>
  <si>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</si>
  <si>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</si>
  <si>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</si>
  <si>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</si>
  <si>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</si>
  <si>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</si>
  <si>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</si>
  <si>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</si>
  <si>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</si>
  <si>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</si>
  <si>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</si>
  <si>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</si>
  <si>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</si>
  <si>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</si>
  <si>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</si>
  <si>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</si>
  <si>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</si>
  <si>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</si>
  <si>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</si>
  <si>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</si>
  <si>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</si>
  <si>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</si>
  <si>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</si>
  <si>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</si>
  <si>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</si>
  <si>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</si>
  <si>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</si>
  <si>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</si>
  <si>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</si>
  <si>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</si>
  <si>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</si>
  <si>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</si>
  <si>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</si>
  <si>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</si>
  <si>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</si>
  <si>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</si>
  <si>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</si>
  <si>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</si>
  <si>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</si>
  <si>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</si>
  <si>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</si>
  <si>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</si>
  <si>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</si>
  <si>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</si>
  <si>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</si>
  <si>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</si>
  <si>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</si>
  <si>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</si>
  <si>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</si>
  <si>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</si>
  <si>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</si>
  <si>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</si>
  <si>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</si>
  <si>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</si>
  <si>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</si>
  <si>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</si>
  <si>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</si>
  <si>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</si>
  <si>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</si>
  <si>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</si>
  <si>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</si>
  <si>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</si>
  <si>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</si>
  <si>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</si>
  <si>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</si>
  <si>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</si>
  <si>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</si>
  <si>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</si>
  <si>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</si>
  <si>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</si>
  <si>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</si>
  <si>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</si>
  <si>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</si>
  <si>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</si>
  <si>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</si>
  <si>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</si>
  <si>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</si>
  <si>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</si>
  <si>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</si>
  <si>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</si>
  <si>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</si>
  <si>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</si>
  <si>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</si>
  <si>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</si>
  <si>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</si>
  <si>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</si>
  <si>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</si>
  <si>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</si>
  <si>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</si>
  <si>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</si>
  <si>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</si>
  <si>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</si>
  <si>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</si>
  <si>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</si>
  <si>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</si>
  <si>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</si>
  <si>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</si>
  <si>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</si>
  <si>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</si>
  <si>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</si>
  <si>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</si>
  <si>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</si>
  <si>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</si>
  <si>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</si>
  <si>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</si>
  <si>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</si>
  <si>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</si>
  <si>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</si>
  <si>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</si>
  <si>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</si>
  <si>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</si>
  <si>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</si>
  <si>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</si>
  <si>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</si>
  <si>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</si>
  <si>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</si>
  <si>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</si>
  <si>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</si>
  <si>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</si>
  <si>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</si>
  <si>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</si>
  <si>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</si>
  <si>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</si>
  <si>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</si>
  <si>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</si>
  <si>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</si>
  <si>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</si>
  <si>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</si>
  <si>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</si>
  <si>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</si>
  <si>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</si>
  <si>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</si>
  <si>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</si>
  <si>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</si>
  <si>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</si>
  <si>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</si>
  <si>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</si>
  <si>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</si>
  <si>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</si>
  <si>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</si>
  <si>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</si>
  <si>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</si>
  <si>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</si>
  <si>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</si>
  <si>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</si>
  <si>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</si>
  <si>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</si>
  <si>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</si>
  <si>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</si>
  <si>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</si>
  <si>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</si>
  <si>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</si>
  <si>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</si>
  <si>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</si>
  <si>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</si>
  <si>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</si>
  <si>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</si>
  <si>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</si>
  <si>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</si>
  <si>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</si>
  <si>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</si>
  <si>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</si>
  <si>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</si>
  <si>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</si>
  <si>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</si>
  <si>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</si>
  <si>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</si>
  <si>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</si>
  <si>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</si>
  <si>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</si>
  <si>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</si>
  <si>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</si>
  <si>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</si>
  <si>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</si>
  <si>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</si>
  <si>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</si>
  <si>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</si>
  <si>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</si>
  <si>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</si>
  <si>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</si>
  <si>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</si>
  <si>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</si>
  <si>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</si>
  <si>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</si>
  <si>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</si>
  <si>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</si>
  <si>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</si>
  <si>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</si>
  <si>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</si>
  <si>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</si>
  <si>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</si>
  <si>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</si>
  <si>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</si>
  <si>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</si>
  <si>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</si>
  <si>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</si>
  <si>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</si>
  <si>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</si>
  <si>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</si>
  <si>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</si>
  <si>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</si>
  <si>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</si>
  <si>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</si>
  <si>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</si>
  <si>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</si>
  <si>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</si>
  <si>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</si>
  <si>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</si>
  <si>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</si>
  <si>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</si>
  <si>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</si>
  <si>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</si>
  <si>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</si>
  <si>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</si>
  <si>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</si>
  <si>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</si>
  <si>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</si>
  <si>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</si>
  <si>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</si>
  <si>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</si>
  <si>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</si>
  <si>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</si>
  <si>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</si>
  <si>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</si>
  <si>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</si>
  <si>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</si>
  <si>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</si>
  <si>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</si>
  <si>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</si>
  <si>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</si>
  <si>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</si>
  <si>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</si>
  <si>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</si>
  <si>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</si>
  <si>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</si>
  <si>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</si>
  <si>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</si>
  <si>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</si>
  <si>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</si>
  <si>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</si>
  <si>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</si>
  <si>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</si>
  <si>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</si>
  <si>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</si>
  <si>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</si>
  <si>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</si>
  <si>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</si>
  <si>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</si>
  <si>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</si>
  <si>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</si>
  <si>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</si>
  <si>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</si>
  <si>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</si>
  <si>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</si>
  <si>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</si>
  <si>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</si>
  <si>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</si>
  <si>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</si>
  <si>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</si>
  <si>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</si>
  <si>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</si>
  <si>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</si>
  <si>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</si>
  <si>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</si>
  <si>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</si>
  <si>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</si>
  <si>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</si>
  <si>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</si>
  <si>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</si>
  <si>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</si>
  <si>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</si>
  <si>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</si>
  <si>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</si>
  <si>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</si>
  <si>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</si>
  <si>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</si>
  <si>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</si>
  <si>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</si>
  <si>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</si>
  <si>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</si>
  <si>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</si>
  <si>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</si>
  <si>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</si>
  <si>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</si>
  <si>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</si>
  <si>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</si>
  <si>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</si>
  <si>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</si>
  <si>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</si>
  <si>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</si>
  <si>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</si>
  <si>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</si>
  <si>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</si>
  <si>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</si>
  <si>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</si>
  <si>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</si>
  <si>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</si>
  <si>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</si>
  <si>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</si>
  <si>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</si>
  <si>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</si>
  <si>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</si>
  <si>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</si>
  <si>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</si>
  <si>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</si>
  <si>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</si>
  <si>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</si>
  <si>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</si>
  <si>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</si>
  <si>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</si>
  <si>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</si>
  <si>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</si>
  <si>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</si>
  <si>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</si>
  <si>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</si>
  <si>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</si>
  <si>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</si>
  <si>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</si>
  <si>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</si>
  <si>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</si>
  <si>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</si>
  <si>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</si>
  <si>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</si>
  <si>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</si>
  <si>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</si>
  <si>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</si>
  <si>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</si>
  <si>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</si>
  <si>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</si>
  <si>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</si>
  <si>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</si>
  <si>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</si>
  <si>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</si>
  <si>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</si>
  <si>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</si>
  <si>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</si>
  <si>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</si>
  <si>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</si>
  <si>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</si>
  <si>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</si>
  <si>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</si>
  <si>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</si>
  <si>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</si>
  <si>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</si>
  <si>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</si>
  <si>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</si>
  <si>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</si>
  <si>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</si>
  <si>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</si>
  <si>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</si>
  <si>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</si>
  <si>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</si>
  <si>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</si>
  <si>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</si>
  <si>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</si>
  <si>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</si>
  <si>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</si>
  <si>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</si>
  <si>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</si>
  <si>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</si>
  <si>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</si>
  <si>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</si>
  <si>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</si>
  <si>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</si>
  <si>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</si>
  <si>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</si>
  <si>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</si>
  <si>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</si>
  <si>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</si>
  <si>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</si>
  <si>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</si>
  <si>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</si>
  <si>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</si>
  <si>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</si>
  <si>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</si>
  <si>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</si>
  <si>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</si>
  <si>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</si>
  <si>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</si>
  <si>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</si>
  <si>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</si>
  <si>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</si>
  <si>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</si>
  <si>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</si>
  <si>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</si>
  <si>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</si>
  <si>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</si>
  <si>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</si>
  <si>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</si>
  <si>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</si>
  <si>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</si>
  <si>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</si>
  <si>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</si>
  <si>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</si>
  <si>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</si>
  <si>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</si>
  <si>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</si>
  <si>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</si>
  <si>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</si>
  <si>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</si>
  <si>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</si>
  <si>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</si>
  <si>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</si>
  <si>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</si>
  <si>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</si>
  <si>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</si>
  <si>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</si>
  <si>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</si>
  <si>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</si>
  <si>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</si>
  <si>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</si>
  <si>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</si>
  <si>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</si>
  <si>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</si>
  <si>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</si>
  <si>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</si>
  <si>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</si>
  <si>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</si>
  <si>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</si>
  <si>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</si>
  <si>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</si>
  <si>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</si>
  <si>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</si>
  <si>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</si>
  <si>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</si>
  <si>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</si>
  <si>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</si>
  <si>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</si>
  <si>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</si>
  <si>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</si>
  <si>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</si>
  <si>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</si>
  <si>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</si>
  <si>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</si>
  <si>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</si>
  <si>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</si>
  <si>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</si>
  <si>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</si>
  <si>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</si>
  <si>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</si>
  <si>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</si>
  <si>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</si>
  <si>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</si>
  <si>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</si>
  <si>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</si>
  <si>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</si>
  <si>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</si>
  <si>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</si>
  <si>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</si>
  <si>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</si>
  <si>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</si>
  <si>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</si>
  <si>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</si>
  <si>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</si>
  <si>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</si>
  <si>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</si>
  <si>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</si>
  <si>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</si>
  <si>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</si>
  <si>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</si>
  <si>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</si>
  <si>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</si>
  <si>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</si>
  <si>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</si>
  <si>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</si>
  <si>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</si>
  <si>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</si>
  <si>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</si>
  <si>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</si>
  <si>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</si>
  <si>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</si>
  <si>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</si>
  <si>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</si>
  <si>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</si>
  <si>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</si>
  <si>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</si>
  <si>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</si>
  <si>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</si>
  <si>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</si>
  <si>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</si>
  <si>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</si>
  <si>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</si>
  <si>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</si>
  <si>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</si>
  <si>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</si>
  <si>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</si>
  <si>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</si>
  <si>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</si>
  <si>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</si>
  <si>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</si>
  <si>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</si>
  <si>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</si>
  <si>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</si>
  <si>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</si>
  <si>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</si>
  <si>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</si>
  <si>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</si>
  <si>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</si>
  <si>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</si>
  <si>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</si>
  <si>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</si>
  <si>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</si>
  <si>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</si>
  <si>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</si>
  <si>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</si>
  <si>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</si>
  <si>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</si>
  <si>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</si>
  <si>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</si>
  <si>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</si>
  <si>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</si>
  <si>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</si>
  <si>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</si>
  <si>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</si>
  <si>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</si>
  <si>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</si>
  <si>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</si>
  <si>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</si>
  <si>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</si>
  <si>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</si>
  <si>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</si>
  <si>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</si>
  <si>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</si>
  <si>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</si>
  <si>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</si>
  <si>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</si>
  <si>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</si>
  <si>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</si>
  <si>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</si>
  <si>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</si>
  <si>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</si>
  <si>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</si>
  <si>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</si>
  <si>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</si>
  <si>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</si>
  <si>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</si>
  <si>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</si>
  <si>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</si>
  <si>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</si>
  <si>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</si>
  <si>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</si>
  <si>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</si>
  <si>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</si>
  <si>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</si>
  <si>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</si>
  <si>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</si>
  <si>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</si>
  <si>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</si>
  <si>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</si>
  <si>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</si>
  <si>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</si>
  <si>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</si>
  <si>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</si>
  <si>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</si>
  <si>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</si>
  <si>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</si>
  <si>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</si>
  <si>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</si>
  <si>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</si>
  <si>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</si>
  <si>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</si>
  <si>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</si>
  <si>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</si>
  <si>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</si>
  <si>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</si>
  <si>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</si>
  <si>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</si>
  <si>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</si>
  <si>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</si>
  <si>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</si>
  <si>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</si>
  <si>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</si>
  <si>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</si>
  <si>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</si>
  <si>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</si>
  <si>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</si>
  <si>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</si>
  <si>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</si>
  <si>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</si>
  <si>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</si>
  <si>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</si>
  <si>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</si>
  <si>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</si>
  <si>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</si>
  <si>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</si>
  <si>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</si>
  <si>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</si>
  <si>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</si>
  <si>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</si>
  <si>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</si>
  <si>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</si>
  <si>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</si>
  <si>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</si>
  <si>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</si>
  <si>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</si>
  <si>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</si>
  <si>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</si>
  <si>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</si>
  <si>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</si>
  <si>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</si>
  <si>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</si>
  <si>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</si>
  <si>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</si>
  <si>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</si>
  <si>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</si>
  <si>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</si>
  <si>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</si>
  <si>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</si>
  <si>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</si>
  <si>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</si>
  <si>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</si>
  <si>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</si>
  <si>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</si>
  <si>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</si>
  <si>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</si>
  <si>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</si>
  <si>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</si>
  <si>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</si>
  <si>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</si>
  <si>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</si>
  <si>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</si>
  <si>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</si>
  <si>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</si>
  <si>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</si>
  <si>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</si>
  <si>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</si>
  <si>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</si>
  <si>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</si>
  <si>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</si>
  <si>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</si>
  <si>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</si>
  <si>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</si>
  <si>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</si>
  <si>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</si>
  <si>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</si>
  <si>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</si>
  <si>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</si>
  <si>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</si>
  <si>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</si>
  <si>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</si>
  <si>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</si>
  <si>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</si>
  <si>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</si>
  <si>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</si>
  <si>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</si>
  <si>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</si>
  <si>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</si>
  <si>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</si>
  <si>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</si>
  <si>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</si>
  <si>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</si>
  <si>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</si>
  <si>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</si>
  <si>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</si>
  <si>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</si>
  <si>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</si>
  <si>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</si>
  <si>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</si>
  <si>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</si>
  <si>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</si>
  <si>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</si>
  <si>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</si>
  <si>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</si>
  <si>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</si>
  <si>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</si>
  <si>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</si>
  <si>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</si>
  <si>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</si>
  <si>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</si>
  <si>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</si>
  <si>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</si>
  <si>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</si>
  <si>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</si>
  <si>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</si>
  <si>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</si>
  <si>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</si>
  <si>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</si>
  <si>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</si>
  <si>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</si>
  <si>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</si>
  <si>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</si>
  <si>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</si>
  <si>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</si>
  <si>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</si>
  <si>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</si>
  <si>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</si>
  <si>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</si>
  <si>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</si>
  <si>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</si>
  <si>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</si>
  <si>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</si>
  <si>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</si>
  <si>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</si>
  <si>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</si>
  <si>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</si>
  <si>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</si>
  <si>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</si>
  <si>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</si>
  <si>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</si>
  <si>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</si>
  <si>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</si>
  <si>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</si>
  <si>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</si>
  <si>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</si>
  <si>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</si>
  <si>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</si>
  <si>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</si>
  <si>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</si>
  <si>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</si>
  <si>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</si>
  <si>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</si>
  <si>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</si>
  <si>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</si>
  <si>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</si>
  <si>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</si>
  <si>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</si>
  <si>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</si>
  <si>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</si>
  <si>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</si>
  <si>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</si>
  <si>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</si>
  <si>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</si>
  <si>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</si>
  <si>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</si>
  <si>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</si>
  <si>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</si>
  <si>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</si>
  <si>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</si>
  <si>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</si>
  <si>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</si>
  <si>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</si>
  <si>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</si>
  <si>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</si>
  <si>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</si>
  <si>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</si>
  <si>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</si>
  <si>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</si>
  <si>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</si>
  <si>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</si>
  <si>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</si>
  <si>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</si>
  <si>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</si>
  <si>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</si>
  <si>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</si>
  <si>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</si>
  <si>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</si>
  <si>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</si>
  <si>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</si>
  <si>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</si>
  <si>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</si>
  <si>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</si>
  <si>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</si>
  <si>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</si>
  <si>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</si>
  <si>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</si>
  <si>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</si>
  <si>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</si>
  <si>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</si>
  <si>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</si>
  <si>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</si>
  <si>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</si>
  <si>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</si>
  <si>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</si>
  <si>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</si>
  <si>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</si>
  <si>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</si>
  <si>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</si>
  <si>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</si>
  <si>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</si>
  <si>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</si>
  <si>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</si>
  <si>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</si>
  <si>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</si>
  <si>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</si>
  <si>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</si>
  <si>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</si>
  <si>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</si>
  <si>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</si>
  <si>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</si>
  <si>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</si>
  <si>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</si>
  <si>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</si>
  <si>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</si>
  <si>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</si>
  <si>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</si>
  <si>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</si>
  <si>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</si>
  <si>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</si>
  <si>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</si>
  <si>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</si>
  <si>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</si>
  <si>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</si>
  <si>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</si>
  <si>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</si>
  <si>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</si>
  <si>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</si>
  <si>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</si>
  <si>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</si>
  <si>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</si>
  <si>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</si>
  <si>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</si>
  <si>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</si>
  <si>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</si>
  <si>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</si>
  <si>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</si>
  <si>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</si>
  <si>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</si>
  <si>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</si>
  <si>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</si>
  <si>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</si>
  <si>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</si>
  <si>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</si>
  <si>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</si>
  <si>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</si>
  <si>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</si>
  <si>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</si>
  <si>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</si>
  <si>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</si>
  <si>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</si>
  <si>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</si>
  <si>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</si>
  <si>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</si>
  <si>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</si>
  <si>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</si>
  <si>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</si>
  <si>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</si>
  <si>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</si>
  <si>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</si>
  <si>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</si>
  <si>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</si>
  <si>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</si>
  <si>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</si>
  <si>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</si>
  <si>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</si>
  <si>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</si>
  <si>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</si>
  <si>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</si>
  <si>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</si>
  <si>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</si>
  <si>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</si>
  <si>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</si>
  <si>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</si>
  <si>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</si>
  <si>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</si>
  <si>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</si>
  <si>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</si>
  <si>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</si>
  <si>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</si>
  <si>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</si>
  <si>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</si>
  <si>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</si>
  <si>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</si>
  <si>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</si>
  <si>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</si>
  <si>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</si>
  <si>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</si>
  <si>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</si>
  <si>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</si>
  <si>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</si>
  <si>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</si>
  <si>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</si>
  <si>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</si>
  <si>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</si>
  <si>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</si>
  <si>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</si>
  <si>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</si>
  <si>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</si>
  <si>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</si>
  <si>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</si>
  <si>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</si>
  <si>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</si>
  <si>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</si>
  <si>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</si>
  <si>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</si>
  <si>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</si>
  <si>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</si>
  <si>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</si>
  <si>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</si>
  <si>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</si>
  <si>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</si>
  <si>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</si>
  <si>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</si>
  <si>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</si>
  <si>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</si>
  <si>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</si>
  <si>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</si>
  <si>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</si>
  <si>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</si>
  <si>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</si>
  <si>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</si>
  <si>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</si>
  <si>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</si>
  <si>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</si>
  <si>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</si>
  <si>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</si>
  <si>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</si>
  <si>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</si>
  <si>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</si>
  <si>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</si>
  <si>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</si>
  <si>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</si>
  <si>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</si>
  <si>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</si>
  <si>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</si>
  <si>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</si>
  <si>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</si>
  <si>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</si>
  <si>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</si>
  <si>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</si>
  <si>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</si>
  <si>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</si>
  <si>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</si>
  <si>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</si>
  <si>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</si>
  <si>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</si>
  <si>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</si>
  <si>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</si>
  <si>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</si>
  <si>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</si>
  <si>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</si>
  <si>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</si>
  <si>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</si>
  <si>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</si>
  <si>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</si>
  <si>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</si>
  <si>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</si>
  <si>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</si>
  <si>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</si>
  <si>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</si>
  <si>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</si>
  <si>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</si>
  <si>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</si>
  <si>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</si>
  <si>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</si>
  <si>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</si>
  <si>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</si>
  <si>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</si>
  <si>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</si>
  <si>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</si>
  <si>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</si>
  <si>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</si>
  <si>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</si>
  <si>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</si>
  <si>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</si>
  <si>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</si>
  <si>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</si>
  <si>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</si>
  <si>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</si>
  <si>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</si>
  <si>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</si>
  <si>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</si>
  <si>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</si>
  <si>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</si>
  <si>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</si>
  <si>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</si>
  <si>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</si>
  <si>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</si>
  <si>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</si>
  <si>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</si>
  <si>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</si>
  <si>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</si>
  <si>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</si>
  <si>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</si>
  <si>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</si>
  <si>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</si>
  <si>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</si>
  <si>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</si>
  <si>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</si>
  <si>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</si>
  <si>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</si>
  <si>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</si>
  <si>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</si>
  <si>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</si>
  <si>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</si>
  <si>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</si>
  <si>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</si>
  <si>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</si>
  <si>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</si>
  <si>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</si>
  <si>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</si>
  <si>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</si>
  <si>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</si>
  <si>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</si>
  <si>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</si>
  <si>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</si>
  <si>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</si>
  <si>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</si>
  <si>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</si>
  <si>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</si>
  <si>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</si>
  <si>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</si>
  <si>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</si>
  <si>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</si>
  <si>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</si>
  <si>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</si>
  <si>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</si>
  <si>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</si>
  <si>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</si>
  <si>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</si>
  <si>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</si>
  <si>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</si>
  <si>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</si>
  <si>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</si>
  <si>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</si>
  <si>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</si>
  <si>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</si>
  <si>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</si>
  <si>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</si>
  <si>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</si>
  <si>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</si>
  <si>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</si>
  <si>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</si>
  <si>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</si>
  <si>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</si>
  <si>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</si>
  <si>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</si>
  <si>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</si>
  <si>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</si>
  <si>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</si>
  <si>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</si>
  <si>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</si>
  <si>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</si>
  <si>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</si>
  <si>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</si>
  <si>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</si>
  <si>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</si>
  <si>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</si>
  <si>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</si>
  <si>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</si>
  <si>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</si>
  <si>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</si>
  <si>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</si>
  <si>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</si>
  <si>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</si>
  <si>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</si>
  <si>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</si>
  <si>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</si>
  <si>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</si>
  <si>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</si>
  <si>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</si>
  <si>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</si>
  <si>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</si>
  <si>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</si>
  <si>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</si>
  <si>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</si>
  <si>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</si>
  <si>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</si>
  <si>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</si>
  <si>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</si>
  <si>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</si>
  <si>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</si>
  <si>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</si>
  <si>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</si>
  <si>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</si>
  <si>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</si>
  <si>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</si>
  <si>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</si>
  <si>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</si>
  <si>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</si>
  <si>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</si>
  <si>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</si>
  <si>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</si>
  <si>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</si>
  <si>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</si>
  <si>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</si>
  <si>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</si>
  <si>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</si>
  <si>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</si>
  <si>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</si>
  <si>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</si>
  <si>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</si>
  <si>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</si>
  <si>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</si>
  <si>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</si>
  <si>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</si>
  <si>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</si>
  <si>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</si>
  <si>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</si>
  <si>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</si>
  <si>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</si>
  <si>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</si>
  <si>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</si>
  <si>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</si>
  <si>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</si>
  <si>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</si>
  <si>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</si>
  <si>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</si>
  <si>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</si>
  <si>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</si>
  <si>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</si>
  <si>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</si>
  <si>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</si>
  <si>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</si>
  <si>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</si>
  <si>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</si>
  <si>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</si>
  <si>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</si>
  <si>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</si>
  <si>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</si>
  <si>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</si>
  <si>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</si>
  <si>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</si>
  <si>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</si>
  <si>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</si>
  <si>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</si>
  <si>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</si>
  <si>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</si>
  <si>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</si>
  <si>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</si>
  <si>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</si>
  <si>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</si>
  <si>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</si>
  <si>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</si>
  <si>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</si>
  <si>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</si>
  <si>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</si>
  <si>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</si>
  <si>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</si>
  <si>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</si>
  <si>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</si>
  <si>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</si>
  <si>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</si>
  <si>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</si>
  <si>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</si>
  <si>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</si>
  <si>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</si>
  <si>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</si>
  <si>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</si>
  <si>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</si>
  <si>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</si>
  <si>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</si>
  <si>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</si>
  <si>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</si>
  <si>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</si>
  <si>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</si>
  <si>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</si>
  <si>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</si>
  <si>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</si>
  <si>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</si>
  <si>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</si>
  <si>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</si>
  <si>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</si>
  <si>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</si>
  <si>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</si>
  <si>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</si>
  <si>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</si>
  <si>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</si>
  <si>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</si>
  <si>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</si>
  <si>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</si>
  <si>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</si>
  <si>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</si>
  <si>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</si>
  <si>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</si>
  <si>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</si>
  <si>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</si>
  <si>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</si>
  <si>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</si>
  <si>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</si>
  <si>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</si>
  <si>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</si>
  <si>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</si>
  <si>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</si>
  <si>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</si>
  <si>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</si>
  <si>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</si>
  <si>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</si>
  <si>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</si>
  <si>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</si>
  <si>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</si>
  <si>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</si>
  <si>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</si>
  <si>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</si>
  <si>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</si>
  <si>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</si>
  <si>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</si>
  <si>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</si>
  <si>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</si>
  <si>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</si>
  <si>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</si>
  <si>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</si>
  <si>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</si>
  <si>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</si>
  <si>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</si>
  <si>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</si>
  <si>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</si>
  <si>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</si>
  <si>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</si>
  <si>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</si>
  <si>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</si>
  <si>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</si>
  <si>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</si>
  <si>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</si>
  <si>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</si>
  <si>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</si>
  <si>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</si>
  <si>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</si>
  <si>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</si>
  <si>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</si>
  <si>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</si>
  <si>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</si>
  <si>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</si>
  <si>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</si>
  <si>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</si>
  <si>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</si>
  <si>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</si>
  <si>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</si>
  <si>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</si>
  <si>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</si>
  <si>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</si>
  <si>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</si>
  <si>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</si>
  <si>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</si>
  <si>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</si>
  <si>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</si>
  <si>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</si>
  <si>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</si>
  <si>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</si>
  <si>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</si>
  <si>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</si>
  <si>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</si>
  <si>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</si>
  <si>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</si>
  <si>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</si>
  <si>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</si>
  <si>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</si>
  <si>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</si>
  <si>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</si>
  <si>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</si>
  <si>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</si>
  <si>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</si>
  <si>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</si>
  <si>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</si>
  <si>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</si>
  <si>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</si>
  <si>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</si>
  <si>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</si>
  <si>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</si>
  <si>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</si>
  <si>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</si>
  <si>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</si>
  <si>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</si>
  <si>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</si>
  <si>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</si>
  <si>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</si>
  <si>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</si>
  <si>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</si>
  <si>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</si>
  <si>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</si>
  <si>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</si>
  <si>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</si>
  <si>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</si>
  <si>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</si>
  <si>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</si>
  <si>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</si>
  <si>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</si>
  <si>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</si>
  <si>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</si>
  <si>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</si>
  <si>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</si>
  <si>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</si>
  <si>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</si>
  <si>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</si>
  <si>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</si>
  <si>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</si>
  <si>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</si>
  <si>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</si>
  <si>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</si>
  <si>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</si>
  <si>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</si>
  <si>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</si>
  <si>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</si>
  <si>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</si>
  <si>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</si>
  <si>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</si>
  <si>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</si>
  <si>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</si>
  <si>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</si>
  <si>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</si>
  <si>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</si>
  <si>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</si>
  <si>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</si>
  <si>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</si>
  <si>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</si>
  <si>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</si>
  <si>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</si>
  <si>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</si>
  <si>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</si>
  <si>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</si>
  <si>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</si>
  <si>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</si>
  <si>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</si>
  <si>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</si>
  <si>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</si>
  <si>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</si>
  <si>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</si>
  <si>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</si>
  <si>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</si>
  <si>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</si>
  <si>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</si>
  <si>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</si>
  <si>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</si>
  <si>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</si>
  <si>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</si>
  <si>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</si>
  <si>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</si>
  <si>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</si>
  <si>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</si>
  <si>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</si>
  <si>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</si>
  <si>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</si>
  <si>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</si>
  <si>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</si>
  <si>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</si>
  <si>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</si>
  <si>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</si>
  <si>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</si>
  <si>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</si>
  <si>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</si>
  <si>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</si>
  <si>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</si>
  <si>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</si>
  <si>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</si>
  <si>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</si>
  <si>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</si>
  <si>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</si>
  <si>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</si>
  <si>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</si>
  <si>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</si>
  <si>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</si>
  <si>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</si>
  <si>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</si>
  <si>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</si>
  <si>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</si>
  <si>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</si>
  <si>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</si>
  <si>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</si>
  <si>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</si>
  <si>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</si>
  <si>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</si>
  <si>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</si>
  <si>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</si>
  <si>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</si>
  <si>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</si>
  <si>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</si>
  <si>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</si>
  <si>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</si>
  <si>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</si>
  <si>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</si>
  <si>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</si>
  <si>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</si>
  <si>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</si>
  <si>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</si>
  <si>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</si>
  <si>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</si>
  <si>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</si>
  <si>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</si>
  <si>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</si>
  <si>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</si>
  <si>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</si>
  <si>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</si>
  <si>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</si>
  <si>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</si>
  <si>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</si>
  <si>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</si>
  <si>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</si>
  <si>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</si>
  <si>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</si>
  <si>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</si>
  <si>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</si>
  <si>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</si>
  <si>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</si>
  <si>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</si>
  <si>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</si>
  <si>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</si>
  <si>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</si>
  <si>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</si>
  <si>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</si>
  <si>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</si>
  <si>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</si>
  <si>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</si>
  <si>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</si>
  <si>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</si>
  <si>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</si>
  <si>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</si>
  <si>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</si>
  <si>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</si>
  <si>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</si>
  <si>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</si>
  <si>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</si>
  <si>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</si>
  <si>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</si>
  <si>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</si>
  <si>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</si>
  <si>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</si>
  <si>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</si>
  <si>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</si>
  <si>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</si>
  <si>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</si>
  <si>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</si>
  <si>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</si>
  <si>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</si>
  <si>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</si>
  <si>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</si>
  <si>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</si>
  <si>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</si>
  <si>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</si>
  <si>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</si>
  <si>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</si>
  <si>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</si>
  <si>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</si>
  <si>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</si>
  <si>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</si>
  <si>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</si>
  <si>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</si>
  <si>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</si>
  <si>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</si>
  <si>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</si>
  <si>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</si>
  <si>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</si>
  <si>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</si>
  <si>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</si>
  <si>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</si>
  <si>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</si>
  <si>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</si>
  <si>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</si>
  <si>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</si>
  <si>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</si>
  <si>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</si>
  <si>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</si>
  <si>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</si>
  <si>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</si>
  <si>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</si>
  <si>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</si>
  <si>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</si>
  <si>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</si>
  <si>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</si>
  <si>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</si>
  <si>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</si>
  <si>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</si>
  <si>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</si>
  <si>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</si>
  <si>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</si>
  <si>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</si>
  <si>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</si>
  <si>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</si>
  <si>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</si>
  <si>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</si>
  <si>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</si>
  <si>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</si>
  <si>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</si>
  <si>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</si>
  <si>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</si>
  <si>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</si>
  <si>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</si>
  <si>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</si>
  <si>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</si>
  <si>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</si>
  <si>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</si>
  <si>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</si>
  <si>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</si>
  <si>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</si>
  <si>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</si>
  <si>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</si>
  <si>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</si>
  <si>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</si>
  <si>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</si>
  <si>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</si>
  <si>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</si>
  <si>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</si>
  <si>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</si>
  <si>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</si>
  <si>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</si>
  <si>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</si>
  <si>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</si>
  <si>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</si>
  <si>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</si>
  <si>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</si>
  <si>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</si>
  <si>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</si>
  <si>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</si>
  <si>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</si>
  <si>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</si>
  <si>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</si>
  <si>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</si>
  <si>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</si>
  <si>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</si>
  <si>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</si>
  <si>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</si>
  <si>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</si>
  <si>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</si>
  <si>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</si>
  <si>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</si>
  <si>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</si>
  <si>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</si>
  <si>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</si>
  <si>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</si>
  <si>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</si>
  <si>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</si>
  <si>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</si>
  <si>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</si>
  <si>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</si>
  <si>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</si>
  <si>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</si>
  <si>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</si>
  <si>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</si>
  <si>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</si>
  <si>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</si>
  <si>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</si>
  <si>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</si>
  <si>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</si>
  <si>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</si>
  <si>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</si>
  <si>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</si>
  <si>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</si>
  <si>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</si>
  <si>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</si>
  <si>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</si>
  <si>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</si>
  <si>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</si>
  <si>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</si>
  <si>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</si>
  <si>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</si>
  <si>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</si>
  <si>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</si>
  <si>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</si>
  <si>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</si>
  <si>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</si>
  <si>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</si>
  <si>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</si>
  <si>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</si>
  <si>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</si>
  <si>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</si>
  <si>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</si>
  <si>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</si>
  <si>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</si>
  <si>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</si>
  <si>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</si>
  <si>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</si>
  <si>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</si>
  <si>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</si>
  <si>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</si>
  <si>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</si>
  <si>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</si>
  <si>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</si>
  <si>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</si>
  <si>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</si>
  <si>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</si>
  <si>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</si>
  <si>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</si>
  <si>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</si>
  <si>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</si>
  <si>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</si>
  <si>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</si>
  <si>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</si>
  <si>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</si>
  <si>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</si>
  <si>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</si>
  <si>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</si>
  <si>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</si>
  <si>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</si>
  <si>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</si>
  <si>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</si>
  <si>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</si>
  <si>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</si>
  <si>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</si>
  <si>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</si>
  <si>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</si>
  <si>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</si>
  <si>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</si>
  <si>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</si>
  <si>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</si>
  <si>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</si>
  <si>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</si>
  <si>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</si>
  <si>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</si>
  <si>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</si>
  <si>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</si>
  <si>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</si>
  <si>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</si>
  <si>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</si>
  <si>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</si>
  <si>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</si>
  <si>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</si>
  <si>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</si>
  <si>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</si>
  <si>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</si>
  <si>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</si>
  <si>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</si>
  <si>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</si>
  <si>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</si>
  <si>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</si>
  <si>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</si>
  <si>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</si>
  <si>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</si>
  <si>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</si>
  <si>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</si>
  <si>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</si>
  <si>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</si>
  <si>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</si>
  <si>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</si>
  <si>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</si>
  <si>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</si>
  <si>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</si>
  <si>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</si>
  <si>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</si>
  <si>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</si>
  <si>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</si>
  <si>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</si>
  <si>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</si>
  <si>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</si>
  <si>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</si>
  <si>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</si>
  <si>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</si>
  <si>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</si>
  <si>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</si>
  <si>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</si>
  <si>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</si>
  <si>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</si>
  <si>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</si>
  <si>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</si>
  <si>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</si>
  <si>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</si>
  <si>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</si>
  <si>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</si>
  <si>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</si>
  <si>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</si>
  <si>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</si>
  <si>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</si>
  <si>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</si>
  <si>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</si>
  <si>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</si>
  <si>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</si>
  <si>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</si>
  <si>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</si>
  <si>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</si>
  <si>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</si>
  <si>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</si>
  <si>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</si>
  <si>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</si>
  <si>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</si>
  <si>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</si>
  <si>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</si>
  <si>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</si>
  <si>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</si>
  <si>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</si>
  <si>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</si>
  <si>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</si>
  <si>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</si>
  <si>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</si>
  <si>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</si>
  <si>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</si>
  <si>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</si>
  <si>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</si>
  <si>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</si>
  <si>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</si>
  <si>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</si>
  <si>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</si>
  <si>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</si>
  <si>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</si>
  <si>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</si>
  <si>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</si>
  <si>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</si>
  <si>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</si>
  <si>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</si>
  <si>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</si>
  <si>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</si>
  <si>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</si>
  <si>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</si>
  <si>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</si>
  <si>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</si>
  <si>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</si>
  <si>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</si>
  <si>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</si>
  <si>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</si>
  <si>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</si>
  <si>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</si>
  <si>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</si>
  <si>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</si>
  <si>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</si>
  <si>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</si>
  <si>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</si>
  <si>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</si>
  <si>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</si>
  <si>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</si>
  <si>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</si>
  <si>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</si>
  <si>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</si>
  <si>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</si>
  <si>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</si>
  <si>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</si>
  <si>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</si>
  <si>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</si>
  <si>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</si>
  <si>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</si>
  <si>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</si>
  <si>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</si>
  <si>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</si>
  <si>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</si>
  <si>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</si>
  <si>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</si>
  <si>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</si>
  <si>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</si>
  <si>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</si>
  <si>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</si>
  <si>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</si>
  <si>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</si>
  <si>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</si>
  <si>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</si>
  <si>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</si>
  <si>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</si>
  <si>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</si>
  <si>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</si>
  <si>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</si>
  <si>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</si>
  <si>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</si>
  <si>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</si>
  <si>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</si>
  <si>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</si>
  <si>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</si>
  <si>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</si>
  <si>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</si>
  <si>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</si>
  <si>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</si>
  <si>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</si>
  <si>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</si>
  <si>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</si>
  <si>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</si>
  <si>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</si>
  <si>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</si>
  <si>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</si>
  <si>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</si>
  <si>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</si>
  <si>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</si>
  <si>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</si>
  <si>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</si>
  <si>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</si>
  <si>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</si>
  <si>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</si>
  <si>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</si>
  <si>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</si>
  <si>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</si>
  <si>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</si>
  <si>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</si>
  <si>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</si>
  <si>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</si>
  <si>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</si>
  <si>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</si>
  <si>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</si>
  <si>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</si>
  <si>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</si>
  <si>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</si>
  <si>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</si>
  <si>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</si>
  <si>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</si>
  <si>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</si>
  <si>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</si>
  <si>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</si>
  <si>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</si>
  <si>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</si>
  <si>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</si>
  <si>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</si>
  <si>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</si>
  <si>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</si>
  <si>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</si>
  <si>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</si>
  <si>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</si>
  <si>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</si>
  <si>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</si>
  <si>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</si>
  <si>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</si>
  <si>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</si>
  <si>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</si>
  <si>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</si>
  <si>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</si>
  <si>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</si>
  <si>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</si>
  <si>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</si>
  <si>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</si>
  <si>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</si>
  <si>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</si>
  <si>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</si>
  <si>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</si>
  <si>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</si>
  <si>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</si>
  <si>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</si>
  <si>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</si>
  <si>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</si>
  <si>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</si>
  <si>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</si>
  <si>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</si>
  <si>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</si>
  <si>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</si>
  <si>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</si>
  <si>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</si>
  <si>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</si>
  <si>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</si>
  <si>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</si>
  <si>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</si>
  <si>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</si>
  <si>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</si>
  <si>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</si>
  <si>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</si>
  <si>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</si>
  <si>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</si>
  <si>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</si>
  <si>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</si>
  <si>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</si>
  <si>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</si>
  <si>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</si>
  <si>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</si>
  <si>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</si>
  <si>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</si>
  <si>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</si>
  <si>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</si>
  <si>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</si>
  <si>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</si>
  <si>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</si>
  <si>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</si>
  <si>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</si>
  <si>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</si>
  <si>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</si>
  <si>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</si>
  <si>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</si>
  <si>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</si>
  <si>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</si>
  <si>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</si>
  <si>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</si>
  <si>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</si>
  <si>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</si>
  <si>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</si>
  <si>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</si>
  <si>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</si>
  <si>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</si>
  <si>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</si>
  <si>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</si>
  <si>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</si>
  <si>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</si>
  <si>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</si>
  <si>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</si>
  <si>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</si>
  <si>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</si>
  <si>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</si>
  <si>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</si>
  <si>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</si>
  <si>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</si>
  <si>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</si>
  <si>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</si>
  <si>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</si>
  <si>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</si>
  <si>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</si>
  <si>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</si>
  <si>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</si>
  <si>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</si>
  <si>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</si>
  <si>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</si>
  <si>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</si>
  <si>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</si>
  <si>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</si>
  <si>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</si>
  <si>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</si>
  <si>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</si>
  <si>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</si>
  <si>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</si>
  <si>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</si>
  <si>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</si>
  <si>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</si>
  <si>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</si>
  <si>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</si>
  <si>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</si>
  <si>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</si>
  <si>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</si>
  <si>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</si>
  <si>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</si>
  <si>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</si>
  <si>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</si>
  <si>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</si>
  <si>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</si>
  <si>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</si>
  <si>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</si>
  <si>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</si>
  <si>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</si>
  <si>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</si>
  <si>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</si>
  <si>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</si>
  <si>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</si>
  <si>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</si>
  <si>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</si>
  <si>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</si>
  <si>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</si>
  <si>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</si>
  <si>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</si>
  <si>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</si>
  <si>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</si>
  <si>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</si>
  <si>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</si>
  <si>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</si>
  <si>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</si>
  <si>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</si>
  <si>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</si>
  <si>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</si>
  <si>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</si>
  <si>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</si>
  <si>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</si>
  <si>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</si>
  <si>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</si>
  <si>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</si>
  <si>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</si>
  <si>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</si>
  <si>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</si>
  <si>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</si>
  <si>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</si>
  <si>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</si>
  <si>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</si>
  <si>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</si>
  <si>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</si>
  <si>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</si>
  <si>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</si>
  <si>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</si>
  <si>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</si>
  <si>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</si>
  <si>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</si>
  <si>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</si>
  <si>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</si>
  <si>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</si>
  <si>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</si>
  <si>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</si>
  <si>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</si>
  <si>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</si>
  <si>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</si>
  <si>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</si>
  <si>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</si>
  <si>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</si>
  <si>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</si>
  <si>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</si>
  <si>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</si>
  <si>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</si>
  <si>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</si>
  <si>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</si>
  <si>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</si>
  <si>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</si>
  <si>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</si>
  <si>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</si>
  <si>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</si>
  <si>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</si>
  <si>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</si>
  <si>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</si>
  <si>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</si>
  <si>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</si>
  <si>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</si>
  <si>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</si>
  <si>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</si>
  <si>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</si>
  <si>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</si>
  <si>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</si>
  <si>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</si>
  <si>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</si>
  <si>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</si>
  <si>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</si>
  <si>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</si>
  <si>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</si>
  <si>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</si>
  <si>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</si>
  <si>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</si>
  <si>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</si>
  <si>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</si>
  <si>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</si>
  <si>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</si>
  <si>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</si>
  <si>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</si>
  <si>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</si>
  <si>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</si>
  <si>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</si>
  <si>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</si>
  <si>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</si>
  <si>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</si>
  <si>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</si>
  <si>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</si>
  <si>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</si>
  <si>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</si>
  <si>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</si>
  <si>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</si>
  <si>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</si>
  <si>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</si>
  <si>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</si>
  <si>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</si>
  <si>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</si>
  <si>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</si>
  <si>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</si>
  <si>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</si>
  <si>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</si>
  <si>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</si>
  <si>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</si>
  <si>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</si>
  <si>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</si>
  <si>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</si>
  <si>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</si>
  <si>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</si>
  <si>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</si>
  <si>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</si>
  <si>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</si>
  <si>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</si>
  <si>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</si>
  <si>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</si>
  <si>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</si>
  <si>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</si>
  <si>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</si>
  <si>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</si>
  <si>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</si>
  <si>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</si>
  <si>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</si>
  <si>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</si>
  <si>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</si>
  <si>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</si>
  <si>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</si>
  <si>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</si>
  <si>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</si>
  <si>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</si>
  <si>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</si>
  <si>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</si>
  <si>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</si>
  <si>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</si>
  <si>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</si>
  <si>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</si>
  <si>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</si>
  <si>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</si>
  <si>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</si>
  <si>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</si>
  <si>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</si>
  <si>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</si>
  <si>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</si>
  <si>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</si>
  <si>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</si>
  <si>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</si>
  <si>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</si>
  <si>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</si>
  <si>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</si>
  <si>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</si>
  <si>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</si>
  <si>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</si>
  <si>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</si>
  <si>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</si>
  <si>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</si>
  <si>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</si>
  <si>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</si>
  <si>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</si>
  <si>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</si>
  <si>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</si>
  <si>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</si>
  <si>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</si>
  <si>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</si>
  <si>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</si>
  <si>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</si>
  <si>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</si>
  <si>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</si>
  <si>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</si>
  <si>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</si>
  <si>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</si>
  <si>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</si>
  <si>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</si>
  <si>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</si>
  <si>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</si>
  <si>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</si>
  <si>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</si>
  <si>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</si>
  <si>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</si>
  <si>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</si>
  <si>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</si>
  <si>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</si>
  <si>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</si>
  <si>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</si>
  <si>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</si>
  <si>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</si>
  <si>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</si>
  <si>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</si>
  <si>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</si>
  <si>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</si>
  <si>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</si>
  <si>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</si>
  <si>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</si>
  <si>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</si>
  <si>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</si>
  <si>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</si>
  <si>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</si>
  <si>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</si>
  <si>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</si>
  <si>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</si>
  <si>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</si>
  <si>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</si>
  <si>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</si>
  <si>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</si>
  <si>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</si>
  <si>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</si>
  <si>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</si>
  <si>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</si>
  <si>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</si>
  <si>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</si>
  <si>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</si>
  <si>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</si>
  <si>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</si>
  <si>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</si>
  <si>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</si>
  <si>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</si>
  <si>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</si>
  <si>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</si>
  <si>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</si>
  <si>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</si>
  <si>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</si>
  <si>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</si>
  <si>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</si>
  <si>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</si>
  <si>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</si>
  <si>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</si>
  <si>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</si>
  <si>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</si>
  <si>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</si>
  <si>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</si>
  <si>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</si>
  <si>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</si>
  <si>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</si>
  <si>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</si>
  <si>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</si>
  <si>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</si>
  <si>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</si>
  <si>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</si>
  <si>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</si>
  <si>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</si>
  <si>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</si>
  <si>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</si>
  <si>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</si>
  <si>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</si>
  <si>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</si>
  <si>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</si>
  <si>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</si>
  <si>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</si>
  <si>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</si>
  <si>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</si>
  <si>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</si>
  <si>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</si>
  <si>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</si>
  <si>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</si>
  <si>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</si>
  <si>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</si>
  <si>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</si>
  <si>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</si>
  <si>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</si>
  <si>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</si>
  <si>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</si>
  <si>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</si>
  <si>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</si>
  <si>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</si>
  <si>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</si>
  <si>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</si>
  <si>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</si>
  <si>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</si>
  <si>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</si>
  <si>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</si>
  <si>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</si>
  <si>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</si>
  <si>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</si>
  <si>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</si>
  <si>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</si>
  <si>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</si>
  <si>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</si>
  <si>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</si>
  <si>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</si>
  <si>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</si>
  <si>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</si>
  <si>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</si>
  <si>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</si>
  <si>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</si>
  <si>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</si>
  <si>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</si>
  <si>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</si>
  <si>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</si>
  <si>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</si>
  <si>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</si>
  <si>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</si>
  <si>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</si>
  <si>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</si>
  <si>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</si>
  <si>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</si>
  <si>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</si>
  <si>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</si>
  <si>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</si>
  <si>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</si>
  <si>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</si>
  <si>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</si>
  <si>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</si>
  <si>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</si>
  <si>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</si>
  <si>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</si>
  <si>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</si>
  <si>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</si>
  <si>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</si>
  <si>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</si>
  <si>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</si>
  <si>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</si>
  <si>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</si>
  <si>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</si>
  <si>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</si>
  <si>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</si>
  <si>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</si>
  <si>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</si>
  <si>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</si>
  <si>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</si>
  <si>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</si>
  <si>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</si>
  <si>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</si>
  <si>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</si>
  <si>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</si>
  <si>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</si>
  <si>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</si>
  <si>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</si>
  <si>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</si>
  <si>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</si>
  <si>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</si>
  <si>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</si>
  <si>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</si>
  <si>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</si>
  <si>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</si>
  <si>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</si>
  <si>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</si>
  <si>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</si>
  <si>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</si>
  <si>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</si>
  <si>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</si>
  <si>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</si>
  <si>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</si>
  <si>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</si>
  <si>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</si>
  <si>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</si>
  <si>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</si>
  <si>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</si>
  <si>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</si>
  <si>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</si>
  <si>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</si>
  <si>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</si>
  <si>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</si>
  <si>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</si>
  <si>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</si>
  <si>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</si>
  <si>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</si>
  <si>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</si>
  <si>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</si>
  <si>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</si>
  <si>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</si>
  <si>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</si>
  <si>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</si>
  <si>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</si>
  <si>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</si>
  <si>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</si>
  <si>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</si>
  <si>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</si>
  <si>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</si>
  <si>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</si>
  <si>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</si>
  <si>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</si>
  <si>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</si>
  <si>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</si>
  <si>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</si>
  <si>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</si>
  <si>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</si>
  <si>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</si>
  <si>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</si>
  <si>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</si>
  <si>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</si>
  <si>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</si>
  <si>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</si>
  <si>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</si>
  <si>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</si>
  <si>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</si>
  <si>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</si>
  <si>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</si>
  <si>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</si>
  <si>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</si>
  <si>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</si>
  <si>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</si>
  <si>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</si>
  <si>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</si>
  <si>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</si>
  <si>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</si>
  <si>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</si>
  <si>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</si>
  <si>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</si>
  <si>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</si>
  <si>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</si>
  <si>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</si>
  <si>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</si>
  <si>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</si>
  <si>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</si>
  <si>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</si>
  <si>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</si>
  <si>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</si>
  <si>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</si>
  <si>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</si>
  <si>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</si>
  <si>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</si>
  <si>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</si>
  <si>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</si>
  <si>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</si>
  <si>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</si>
  <si>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</si>
  <si>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</si>
  <si>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</si>
  <si>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</si>
  <si>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</si>
  <si>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</si>
  <si>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</si>
  <si>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</si>
  <si>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</si>
  <si>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</si>
  <si>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</si>
  <si>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</si>
  <si>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</si>
  <si>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</si>
  <si>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</si>
  <si>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</si>
  <si>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</si>
  <si>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</si>
  <si>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</si>
  <si>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</si>
  <si>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</si>
  <si>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</si>
  <si>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</si>
  <si>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</si>
  <si>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</si>
  <si>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</si>
  <si>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</si>
  <si>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</si>
  <si>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</si>
  <si>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</si>
  <si>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</si>
  <si>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</si>
  <si>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</si>
  <si>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</si>
  <si>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</si>
  <si>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</si>
  <si>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</si>
  <si>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</si>
  <si>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</si>
  <si>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</si>
  <si>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</si>
  <si>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</si>
  <si>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</si>
  <si>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</si>
  <si>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</si>
  <si>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</si>
  <si>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</si>
  <si>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</si>
  <si>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</si>
  <si>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</si>
  <si>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</si>
  <si>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</si>
  <si>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</si>
  <si>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</si>
  <si>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</si>
  <si>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</si>
  <si>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</si>
  <si>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</si>
  <si>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</si>
  <si>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</si>
  <si>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</si>
  <si>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</si>
  <si>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</si>
  <si>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</si>
  <si>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</si>
  <si>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</si>
  <si>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</si>
  <si>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</si>
  <si>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</si>
  <si>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</si>
  <si>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</si>
  <si>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</si>
  <si>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</si>
  <si>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</si>
  <si>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</si>
  <si>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</si>
  <si>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</si>
  <si>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</si>
  <si>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</si>
  <si>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</si>
  <si>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</si>
  <si>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</si>
  <si>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</si>
  <si>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</si>
  <si>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</si>
  <si>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</si>
  <si>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</si>
  <si>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</si>
  <si>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</si>
  <si>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</si>
  <si>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</si>
  <si>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</si>
  <si>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</si>
  <si>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</si>
  <si>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</si>
  <si>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</si>
  <si>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</si>
  <si>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</si>
  <si>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</si>
  <si>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</si>
  <si>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</si>
  <si>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</si>
  <si>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</si>
  <si>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</si>
  <si>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</si>
  <si>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</si>
  <si>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</si>
  <si>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</si>
  <si>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</si>
  <si>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</si>
  <si>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</si>
  <si>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</si>
  <si>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</si>
  <si>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</si>
  <si>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</si>
  <si>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</si>
  <si>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</si>
  <si>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</si>
  <si>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</si>
  <si>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</si>
  <si>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</si>
  <si>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</si>
  <si>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</si>
  <si>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</si>
  <si>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</si>
  <si>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</si>
  <si>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</si>
  <si>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</si>
  <si>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</si>
  <si>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</si>
  <si>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</si>
  <si>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</si>
  <si>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</si>
  <si>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</si>
  <si>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</si>
  <si>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</si>
  <si>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</si>
  <si>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</si>
  <si>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</si>
  <si>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</si>
  <si>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</si>
  <si>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</si>
  <si>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</si>
  <si>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</si>
  <si>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</si>
  <si>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</si>
  <si>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</si>
  <si>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</si>
  <si>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</si>
  <si>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</si>
  <si>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</si>
  <si>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</si>
  <si>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</si>
  <si>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</si>
  <si>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</si>
  <si>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</si>
  <si>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</si>
  <si>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</si>
  <si>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</si>
  <si>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</si>
  <si>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</si>
  <si>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</si>
  <si>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</si>
  <si>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</si>
  <si>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</si>
  <si>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</si>
  <si>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</si>
  <si>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</si>
  <si>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</si>
  <si>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</si>
  <si>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</si>
  <si>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</si>
  <si>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</si>
  <si>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</si>
  <si>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</si>
  <si>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</si>
  <si>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</si>
  <si>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</si>
  <si>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</si>
  <si>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</si>
  <si>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</si>
  <si>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</si>
  <si>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</si>
  <si>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</si>
  <si>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</si>
  <si>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</si>
  <si>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</si>
  <si>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</si>
  <si>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</si>
  <si>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</si>
  <si>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</si>
  <si>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</si>
  <si>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</si>
  <si>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</si>
  <si>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</si>
  <si>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</si>
  <si>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</si>
  <si>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</si>
  <si>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</si>
  <si>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</si>
  <si>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</si>
  <si>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</si>
  <si>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</si>
  <si>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</si>
  <si>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</si>
  <si>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</si>
  <si>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</si>
  <si>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</si>
  <si>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</si>
  <si>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</si>
  <si>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</si>
  <si>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</si>
  <si>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</si>
  <si>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</si>
  <si>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</si>
  <si>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</si>
  <si>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</si>
  <si>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</si>
  <si>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</si>
  <si>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</si>
  <si>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</si>
  <si>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</si>
  <si>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</si>
  <si>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</si>
  <si>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</si>
  <si>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</si>
  <si>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</si>
  <si>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</si>
  <si>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</si>
  <si>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</si>
  <si>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</si>
  <si>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</si>
  <si>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</si>
  <si>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</si>
  <si>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</si>
  <si>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</si>
  <si>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</si>
  <si>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</si>
  <si>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</si>
  <si>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</si>
  <si>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</si>
  <si>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</si>
  <si>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</si>
  <si>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</si>
  <si>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</si>
  <si>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</si>
  <si>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</si>
  <si>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</si>
  <si>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</si>
  <si>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</si>
  <si>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</si>
  <si>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</si>
  <si>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</si>
  <si>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</si>
  <si>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</si>
  <si>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</si>
  <si>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</si>
  <si>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</si>
  <si>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</si>
  <si>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</si>
  <si>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</si>
  <si>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</si>
  <si>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</si>
  <si>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</si>
  <si>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</si>
  <si>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</si>
  <si>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</si>
  <si>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</si>
  <si>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</si>
  <si>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</si>
  <si>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</si>
  <si>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</si>
  <si>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</si>
  <si>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</si>
  <si>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</si>
  <si>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</si>
  <si>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</si>
  <si>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</si>
  <si>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</si>
  <si>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</si>
  <si>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</si>
  <si>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</si>
  <si>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</si>
  <si>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</si>
  <si>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</si>
  <si>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</si>
  <si>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</si>
  <si>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</si>
  <si>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</si>
  <si>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</si>
  <si>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</si>
  <si>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</si>
  <si>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</si>
  <si>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</si>
  <si>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</si>
  <si>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</si>
  <si>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</si>
  <si>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</si>
  <si>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</si>
  <si>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</si>
  <si>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</si>
  <si>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</si>
  <si>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</si>
  <si>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</si>
  <si>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</si>
  <si>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</si>
  <si>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</si>
  <si>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</si>
  <si>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</si>
  <si>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</si>
  <si>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</si>
  <si>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</si>
  <si>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</si>
  <si>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</si>
  <si>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</si>
  <si>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</si>
  <si>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</si>
  <si>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</si>
  <si>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</si>
  <si>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</si>
  <si>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</si>
  <si>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</si>
  <si>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</si>
  <si>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</si>
  <si>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</si>
  <si>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</si>
  <si>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</si>
  <si>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</si>
  <si>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</si>
  <si>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</si>
  <si>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</si>
  <si>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</si>
  <si>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</si>
  <si>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</si>
  <si>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</si>
  <si>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</si>
  <si>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</si>
  <si>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</si>
  <si>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</si>
  <si>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</si>
  <si>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</si>
  <si>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</si>
  <si>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</si>
  <si>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</si>
  <si>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</si>
  <si>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</si>
  <si>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</si>
  <si>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</si>
  <si>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</si>
  <si>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</si>
  <si>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</si>
  <si>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</si>
  <si>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</si>
  <si>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</si>
  <si>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</si>
  <si>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</si>
  <si>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</si>
  <si>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</si>
  <si>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</si>
  <si>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</si>
  <si>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</si>
  <si>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</si>
  <si>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</si>
  <si>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</si>
  <si>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</si>
  <si>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</si>
  <si>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</si>
  <si>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</si>
  <si>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</si>
  <si>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</si>
  <si>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</si>
  <si>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</si>
  <si>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</si>
  <si>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</si>
  <si>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</si>
  <si>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</si>
  <si>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</si>
  <si>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</si>
  <si>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</si>
  <si>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</si>
  <si>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</si>
  <si>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</si>
  <si>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</si>
  <si>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</si>
  <si>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</si>
  <si>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</si>
  <si>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</si>
  <si>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</si>
  <si>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</si>
  <si>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</si>
  <si>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</si>
  <si>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</si>
  <si>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</si>
  <si>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</si>
  <si>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</si>
  <si>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</si>
  <si>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</si>
  <si>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</si>
  <si>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</si>
  <si>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</si>
  <si>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</si>
  <si>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</si>
  <si>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</si>
  <si>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</si>
  <si>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</si>
  <si>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</si>
  <si>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</si>
  <si>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</si>
  <si>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</si>
  <si>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</si>
  <si>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</si>
  <si>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</si>
  <si>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</si>
  <si>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</si>
  <si>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</si>
  <si>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</si>
  <si>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</si>
  <si>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</si>
  <si>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</si>
  <si>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</si>
  <si>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</si>
  <si>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</si>
  <si>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</si>
  <si>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</si>
  <si>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</si>
  <si>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</si>
  <si>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</si>
  <si>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</si>
  <si>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</si>
  <si>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</si>
  <si>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</si>
  <si>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</si>
  <si>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</si>
  <si>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</si>
  <si>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</si>
  <si>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</si>
  <si>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</si>
  <si>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</si>
  <si>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</si>
  <si>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</si>
  <si>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</si>
  <si>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</si>
  <si>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</si>
  <si>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</si>
  <si>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</si>
  <si>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</si>
  <si>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</si>
  <si>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</si>
  <si>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</si>
  <si>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</si>
  <si>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</si>
  <si>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</si>
  <si>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</si>
  <si>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</si>
  <si>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</si>
  <si>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</si>
  <si>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</si>
  <si>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</si>
  <si>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</si>
  <si>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</si>
  <si>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</si>
  <si>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</si>
  <si>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</si>
  <si>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</si>
  <si>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</si>
  <si>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</si>
  <si>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</si>
  <si>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</si>
  <si>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</si>
  <si>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</si>
  <si>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</si>
  <si>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</si>
  <si>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</si>
  <si>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</si>
  <si>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</si>
  <si>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</si>
  <si>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</si>
  <si>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</si>
  <si>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</si>
  <si>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</si>
  <si>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</si>
  <si>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</si>
  <si>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</si>
  <si>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</si>
  <si>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</si>
  <si>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</si>
  <si>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</si>
  <si>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</si>
  <si>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</si>
  <si>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</si>
  <si>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</si>
  <si>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</si>
  <si>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</si>
  <si>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</si>
  <si>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</si>
  <si>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</si>
  <si>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</si>
  <si>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</si>
  <si>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</si>
  <si>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</si>
  <si>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</si>
  <si>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</si>
  <si>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</si>
  <si>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</si>
  <si>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</si>
  <si>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</si>
  <si>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</si>
  <si>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</si>
  <si>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</si>
  <si>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</si>
  <si>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</si>
  <si>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</si>
  <si>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</si>
  <si>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</si>
  <si>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</si>
  <si>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</si>
  <si>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</si>
  <si>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</si>
  <si>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</si>
  <si>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</si>
  <si>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</si>
  <si>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</si>
  <si>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</si>
  <si>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</si>
  <si>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</si>
  <si>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</si>
  <si>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</si>
  <si>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</si>
  <si>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</si>
  <si>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</si>
  <si>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</si>
  <si>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</si>
  <si>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</si>
  <si>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</si>
  <si>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</si>
  <si>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</si>
  <si>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</si>
  <si>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</si>
  <si>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</si>
  <si>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</si>
  <si>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</si>
  <si>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</si>
  <si>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</si>
  <si>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</si>
  <si>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</si>
  <si>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</si>
  <si>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</si>
  <si>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</si>
  <si>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</si>
  <si>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</si>
  <si>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</si>
  <si>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</si>
  <si>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</si>
  <si>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</si>
  <si>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</si>
  <si>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</si>
  <si>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</si>
  <si>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</si>
  <si>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</si>
  <si>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</si>
  <si>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</si>
  <si>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</si>
  <si>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</si>
  <si>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</si>
  <si>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</si>
  <si>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</si>
  <si>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</si>
  <si>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</si>
  <si>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</si>
  <si>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</si>
  <si>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</si>
  <si>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</si>
  <si>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</si>
  <si>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</si>
  <si>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</si>
  <si>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</si>
  <si>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</si>
  <si>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</si>
  <si>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</si>
  <si>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</si>
  <si>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</si>
  <si>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</si>
  <si>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</si>
  <si>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</si>
  <si>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</si>
  <si>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</si>
  <si>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</si>
  <si>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</si>
  <si>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</si>
  <si>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</si>
  <si>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</si>
  <si>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</si>
  <si>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</si>
  <si>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</si>
  <si>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</si>
  <si>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</si>
  <si>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</si>
  <si>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</si>
  <si>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</si>
  <si>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</si>
  <si>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</si>
  <si>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</si>
  <si>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</si>
  <si>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</si>
  <si>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</si>
  <si>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</si>
  <si>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</si>
  <si>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</si>
  <si>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</si>
  <si>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</si>
  <si>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</si>
  <si>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</si>
  <si>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</si>
  <si>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</si>
  <si>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</si>
  <si>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</si>
  <si>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</si>
  <si>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</si>
  <si>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</si>
  <si>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</si>
  <si>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</si>
  <si>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</si>
  <si>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</si>
  <si>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</si>
  <si>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</si>
  <si>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</si>
  <si>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</si>
  <si>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</si>
  <si>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</si>
  <si>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</si>
  <si>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</si>
  <si>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</si>
  <si>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</si>
  <si>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</si>
  <si>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</si>
  <si>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</si>
  <si>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</si>
  <si>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</si>
  <si>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</si>
  <si>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</si>
  <si>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</si>
  <si>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</si>
  <si>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</si>
  <si>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</si>
  <si>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</si>
  <si>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</si>
  <si>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</si>
  <si>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</si>
  <si>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</si>
  <si>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</si>
  <si>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</si>
  <si>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</si>
  <si>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</si>
  <si>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</si>
  <si>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</si>
  <si>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</si>
  <si>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</si>
  <si>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</si>
  <si>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</si>
  <si>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</si>
  <si>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</si>
  <si>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</si>
  <si>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</si>
  <si>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</si>
  <si>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</si>
  <si>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</si>
  <si>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</si>
  <si>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</si>
  <si>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</si>
  <si>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</si>
  <si>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</si>
  <si>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</si>
  <si>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</si>
  <si>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</si>
  <si>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</si>
  <si>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</si>
  <si>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</si>
  <si>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</si>
  <si>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</si>
  <si>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</si>
  <si>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</si>
  <si>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</si>
  <si>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</si>
  <si>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</si>
  <si>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</si>
  <si>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</si>
  <si>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</si>
  <si>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</si>
  <si>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</si>
  <si>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</si>
  <si>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</si>
  <si>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</si>
  <si>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</si>
  <si>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</si>
  <si>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</si>
  <si>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</si>
  <si>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</si>
  <si>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</si>
  <si>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</si>
  <si>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</si>
  <si>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</si>
  <si>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</si>
  <si>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</si>
  <si>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</si>
  <si>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</si>
  <si>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</si>
  <si>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</si>
  <si>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</si>
  <si>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</si>
  <si>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</si>
  <si>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</si>
  <si>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</si>
  <si>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</si>
  <si>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</si>
  <si>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</si>
  <si>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</si>
  <si>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</si>
  <si>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</si>
  <si>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</si>
  <si>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</si>
  <si>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</si>
  <si>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</si>
  <si>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</si>
  <si>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</si>
  <si>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</si>
  <si>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</si>
  <si>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</si>
  <si>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</si>
  <si>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</si>
  <si>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</si>
  <si>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</si>
  <si>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</si>
  <si>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</si>
  <si>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</si>
  <si>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</si>
  <si>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</si>
  <si>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</si>
  <si>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</si>
  <si>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</si>
  <si>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</si>
  <si>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</si>
  <si>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</si>
  <si>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</si>
  <si>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</si>
  <si>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</si>
  <si>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</si>
  <si>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</si>
  <si>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</si>
  <si>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</si>
  <si>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</si>
  <si>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</si>
  <si>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</si>
  <si>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</si>
  <si>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</si>
  <si>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</si>
  <si>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</si>
  <si>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</si>
  <si>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</si>
  <si>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</si>
  <si>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</si>
  <si>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</si>
  <si>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</si>
  <si>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</si>
  <si>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</si>
  <si>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</si>
  <si>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</si>
  <si>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</si>
  <si>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</si>
  <si>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</si>
  <si>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</si>
  <si>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</si>
  <si>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</si>
  <si>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</si>
  <si>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</si>
  <si>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</si>
  <si>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</si>
  <si>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</si>
  <si>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</si>
  <si>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</si>
  <si>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</si>
  <si>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</si>
  <si>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</si>
  <si>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</si>
  <si>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</si>
  <si>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</si>
  <si>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</si>
  <si>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</si>
  <si>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</si>
  <si>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</si>
  <si>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</si>
  <si>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</si>
  <si>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</si>
  <si>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</si>
  <si>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</si>
  <si>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</si>
  <si>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</si>
  <si>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</si>
  <si>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</si>
  <si>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</si>
  <si>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</si>
  <si>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</si>
  <si>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</si>
  <si>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</si>
  <si>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</si>
  <si>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</si>
  <si>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</si>
  <si>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</si>
  <si>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</si>
  <si>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</si>
  <si>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</si>
  <si>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</si>
  <si>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</si>
  <si>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</si>
  <si>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</si>
  <si>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</si>
  <si>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</si>
  <si>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</si>
  <si>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</si>
  <si>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</si>
  <si>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</si>
  <si>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</si>
  <si>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</si>
  <si>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</si>
  <si>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</si>
  <si>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</si>
  <si>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</si>
  <si>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</si>
  <si>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</si>
  <si>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</si>
  <si>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</si>
  <si>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</si>
  <si>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</si>
  <si>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</si>
  <si>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</si>
  <si>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</si>
  <si>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</si>
  <si>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</si>
  <si>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</si>
  <si>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</si>
  <si>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</si>
  <si>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</si>
  <si>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</si>
  <si>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</si>
  <si>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</si>
  <si>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</si>
  <si>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</si>
  <si>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</si>
  <si>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</si>
  <si>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</si>
  <si>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</si>
  <si>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</si>
  <si>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</si>
  <si>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</si>
  <si>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</si>
  <si>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</si>
  <si>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</si>
  <si>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</si>
  <si>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</si>
  <si>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</si>
  <si>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</si>
  <si>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</si>
  <si>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</si>
  <si>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</si>
  <si>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</si>
  <si>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</si>
  <si>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</si>
  <si>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</si>
  <si>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</si>
  <si>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</si>
  <si>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</si>
  <si>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</si>
  <si>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</si>
  <si>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</si>
  <si>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</si>
  <si>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</si>
  <si>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</si>
  <si>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</si>
  <si>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</si>
  <si>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</si>
  <si>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</si>
  <si>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</si>
  <si>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</si>
  <si>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</si>
  <si>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</si>
  <si>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</si>
  <si>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</si>
  <si>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</si>
  <si>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</si>
  <si>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</si>
  <si>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</si>
  <si>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</si>
  <si>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</si>
  <si>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</si>
  <si>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</si>
  <si>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</si>
  <si>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</si>
  <si>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</si>
  <si>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</si>
  <si>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</si>
  <si>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</si>
  <si>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</si>
  <si>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</si>
  <si>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</si>
  <si>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</si>
  <si>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</si>
  <si>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</si>
  <si>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</si>
  <si>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</si>
  <si>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</si>
  <si>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</si>
  <si>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</si>
  <si>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</si>
  <si>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</si>
  <si>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</si>
  <si>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</si>
  <si>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</si>
  <si>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</si>
  <si>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</si>
  <si>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</si>
  <si>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</si>
  <si>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</si>
  <si>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</si>
  <si>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</si>
  <si>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</si>
  <si>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</si>
  <si>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</si>
  <si>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</si>
  <si>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</si>
  <si>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</si>
  <si>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</si>
  <si>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</si>
  <si>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</si>
  <si>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</si>
  <si>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</si>
  <si>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</si>
  <si>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</si>
  <si>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</si>
  <si>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</si>
  <si>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</si>
  <si>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</si>
  <si>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</si>
  <si>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</si>
  <si>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</si>
  <si>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</si>
  <si>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</si>
  <si>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</si>
  <si>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</si>
  <si>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</si>
  <si>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</si>
  <si>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</si>
  <si>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</si>
  <si>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</si>
  <si>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</si>
  <si>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</si>
  <si>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</si>
  <si>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</si>
  <si>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</si>
  <si>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</si>
  <si>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</si>
  <si>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</si>
  <si>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</si>
  <si>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</si>
  <si>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</si>
  <si>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</si>
  <si>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</si>
  <si>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</si>
  <si>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</si>
  <si>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</si>
  <si>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</si>
  <si>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</si>
  <si>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</si>
  <si>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</si>
  <si>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</si>
  <si>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</si>
  <si>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</si>
  <si>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</si>
  <si>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</si>
  <si>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</si>
  <si>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</si>
  <si>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</si>
  <si>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</si>
  <si>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</si>
  <si>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</si>
  <si>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</si>
  <si>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</si>
  <si>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</si>
  <si>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</si>
  <si>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</si>
  <si>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</si>
  <si>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</si>
  <si>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</si>
  <si>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</si>
  <si>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</si>
  <si>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</si>
  <si>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</si>
  <si>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</si>
  <si>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</si>
  <si>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</si>
  <si>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</si>
  <si>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</si>
  <si>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</si>
  <si>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</si>
  <si>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</si>
  <si>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</si>
  <si>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</si>
  <si>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</si>
  <si>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</si>
  <si>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</si>
  <si>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</si>
  <si>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</si>
  <si>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</si>
  <si>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</si>
  <si>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</si>
  <si>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</si>
  <si>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</si>
  <si>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</si>
  <si>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</si>
  <si>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</si>
  <si>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</si>
  <si>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</si>
  <si>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</si>
  <si>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</si>
  <si>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</si>
  <si>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</si>
  <si>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</si>
  <si>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</si>
  <si>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</si>
  <si>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</si>
  <si>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</si>
  <si>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</si>
  <si>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</si>
  <si>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</si>
  <si>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</si>
  <si>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</si>
  <si>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</si>
  <si>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</si>
  <si>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</si>
  <si>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</si>
  <si>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</si>
  <si>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</si>
  <si>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</si>
  <si>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</si>
  <si>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</si>
  <si>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</si>
  <si>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</si>
  <si>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</si>
  <si>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</si>
  <si>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</si>
  <si>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</si>
  <si>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</si>
  <si>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</si>
  <si>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</si>
  <si>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</si>
  <si>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</si>
  <si>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</si>
  <si>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</si>
  <si>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</si>
  <si>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</si>
  <si>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</si>
  <si>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</si>
  <si>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</si>
  <si>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</si>
  <si>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</si>
  <si>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</si>
  <si>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</si>
  <si>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</si>
  <si>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</si>
  <si>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</si>
  <si>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</si>
  <si>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</si>
  <si>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</si>
  <si>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</si>
  <si>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</si>
  <si>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</si>
  <si>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</si>
  <si>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</si>
  <si>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</si>
  <si>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</si>
  <si>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</si>
  <si>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</si>
  <si>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</si>
  <si>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</si>
  <si>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</si>
  <si>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</si>
  <si>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</si>
  <si>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</si>
  <si>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</si>
  <si>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</si>
  <si>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</si>
  <si>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</si>
  <si>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</si>
  <si>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</si>
  <si>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</si>
  <si>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</si>
  <si>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</si>
  <si>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</si>
  <si>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</si>
  <si>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</si>
  <si>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</si>
  <si>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</si>
  <si>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</si>
  <si>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</si>
  <si>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</si>
  <si>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</si>
  <si>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</si>
  <si>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</si>
  <si>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</si>
  <si>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</si>
  <si>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</si>
  <si>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</si>
  <si>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</si>
  <si>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</si>
  <si>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</si>
  <si>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</si>
  <si>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</si>
  <si>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</si>
  <si>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</si>
  <si>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</si>
  <si>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</si>
  <si>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</si>
  <si>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</si>
  <si>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</si>
  <si>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</si>
  <si>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</si>
  <si>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</si>
  <si>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</si>
  <si>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</si>
  <si>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</si>
  <si>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</si>
  <si>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</si>
  <si>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</si>
  <si>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</si>
  <si>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</si>
  <si>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</si>
  <si>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</si>
  <si>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</si>
  <si>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</si>
  <si>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</si>
  <si>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</si>
  <si>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</si>
  <si>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</si>
  <si>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</si>
  <si>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</si>
  <si>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</si>
  <si>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</si>
  <si>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</si>
  <si>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</si>
  <si>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</si>
  <si>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</si>
  <si>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</si>
  <si>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</si>
  <si>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</si>
  <si>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</si>
  <si>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</si>
  <si>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</si>
  <si>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</si>
  <si>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</si>
  <si>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</si>
  <si>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</si>
  <si>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</si>
  <si>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</si>
  <si>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</si>
  <si>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</si>
  <si>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</si>
  <si>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</si>
  <si>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</si>
  <si>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</si>
  <si>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</si>
  <si>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</si>
  <si>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</si>
  <si>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</si>
  <si>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</si>
  <si>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</si>
  <si>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</si>
  <si>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</si>
  <si>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</si>
  <si>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</si>
  <si>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</si>
  <si>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</si>
  <si>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</si>
  <si>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</si>
  <si>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</si>
  <si>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</si>
  <si>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</si>
  <si>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</si>
  <si>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</si>
  <si>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</si>
  <si>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</si>
  <si>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</si>
  <si>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</si>
  <si>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</si>
  <si>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</si>
  <si>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</si>
  <si>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</si>
  <si>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</si>
  <si>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</si>
  <si>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</si>
  <si>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</si>
  <si>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</si>
  <si>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</si>
  <si>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</si>
  <si>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</si>
  <si>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</si>
  <si>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</si>
  <si>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</si>
  <si>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</si>
  <si>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</si>
  <si>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</si>
  <si>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</si>
  <si>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</si>
  <si>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</si>
  <si>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</si>
  <si>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</si>
  <si>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</si>
  <si>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</si>
  <si>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</si>
  <si>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</si>
  <si>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</si>
  <si>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</si>
  <si>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</si>
  <si>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</si>
  <si>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</si>
  <si>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</si>
  <si>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</si>
  <si>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</si>
  <si>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</si>
  <si>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</si>
  <si>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</si>
  <si>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</si>
  <si>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</si>
  <si>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</si>
  <si>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</si>
  <si>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</si>
  <si>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</si>
  <si>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</si>
  <si>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</si>
  <si>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</si>
  <si>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</si>
  <si>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</si>
  <si>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</si>
  <si>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</si>
  <si>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</si>
  <si>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</si>
  <si>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</si>
  <si>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</si>
  <si>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</si>
  <si>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</si>
  <si>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</si>
  <si>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</si>
  <si>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</si>
  <si>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</si>
  <si>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</si>
  <si>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</si>
  <si>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</si>
  <si>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</si>
  <si>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</si>
  <si>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</si>
  <si>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</si>
  <si>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</si>
  <si>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</si>
  <si>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</si>
  <si>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</si>
  <si>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</si>
  <si>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</si>
  <si>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</si>
  <si>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</si>
  <si>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</si>
  <si>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</si>
  <si>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</si>
  <si>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</si>
  <si>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</si>
  <si>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</si>
  <si>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</si>
  <si>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</si>
  <si>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</si>
  <si>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</si>
  <si>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</si>
  <si>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</si>
  <si>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</si>
  <si>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</si>
  <si>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</si>
  <si>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</si>
  <si>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</si>
  <si>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</si>
  <si>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</si>
  <si>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</si>
  <si>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</si>
  <si>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</si>
  <si>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</si>
  <si>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</si>
  <si>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</si>
  <si>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</si>
  <si>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</si>
  <si>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</si>
  <si>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</si>
  <si>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</si>
  <si>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</si>
  <si>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</si>
  <si>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</si>
  <si>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</si>
  <si>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</si>
  <si>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</si>
  <si>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</si>
  <si>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</si>
  <si>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</si>
  <si>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</si>
  <si>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</si>
  <si>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</si>
  <si>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</si>
  <si>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</si>
  <si>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</si>
  <si>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</si>
  <si>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</si>
  <si>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</si>
  <si>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</si>
  <si>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</si>
  <si>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</si>
  <si>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</si>
  <si>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</si>
  <si>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</si>
  <si>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</si>
  <si>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</si>
  <si>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</si>
  <si>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</si>
  <si>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</si>
  <si>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</si>
  <si>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</si>
  <si>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</si>
  <si>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</si>
  <si>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</si>
  <si>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</si>
  <si>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</si>
  <si>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</si>
  <si>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</si>
  <si>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</si>
  <si>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</si>
  <si>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</si>
  <si>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</si>
  <si>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</si>
  <si>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</si>
  <si>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</si>
  <si>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</si>
  <si>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</si>
  <si>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</si>
  <si>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</si>
  <si>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</si>
  <si>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</si>
  <si>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</si>
  <si>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</si>
  <si>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</si>
  <si>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</si>
  <si>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</si>
  <si>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</si>
  <si>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</si>
  <si>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</si>
  <si>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</si>
  <si>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</si>
  <si>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</si>
  <si>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</si>
  <si>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</si>
  <si>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</si>
  <si>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</si>
  <si>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</si>
  <si>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</si>
  <si>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</si>
  <si>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</si>
  <si>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</si>
  <si>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</si>
  <si>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</si>
  <si>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</si>
  <si>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</si>
  <si>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</si>
  <si>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</si>
  <si>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</si>
  <si>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</si>
  <si>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</si>
  <si>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</si>
  <si>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</si>
  <si>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</si>
  <si>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</si>
  <si>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</si>
  <si>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</si>
  <si>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</si>
  <si>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</si>
  <si>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</si>
  <si>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</si>
  <si>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</si>
  <si>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</si>
  <si>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</si>
  <si>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</si>
  <si>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</si>
  <si>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</si>
  <si>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</si>
  <si>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</si>
  <si>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</si>
  <si>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</si>
  <si>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</si>
  <si>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</si>
  <si>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</si>
  <si>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</si>
  <si>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</si>
  <si>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</si>
  <si>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</si>
  <si>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</si>
  <si>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</si>
  <si>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</si>
  <si>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</si>
  <si>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</si>
  <si>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</si>
  <si>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</si>
  <si>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</si>
  <si>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</si>
  <si>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</si>
  <si>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</si>
  <si>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</si>
  <si>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</si>
  <si>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</si>
  <si>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</si>
  <si>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</si>
  <si>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</si>
  <si>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</si>
  <si>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</si>
  <si>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</si>
  <si>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</si>
  <si>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</si>
  <si>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</si>
  <si>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</si>
  <si>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</si>
  <si>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</si>
  <si>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</si>
  <si>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</si>
  <si>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</si>
  <si>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</si>
  <si>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</si>
  <si>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</si>
  <si>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</si>
  <si>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</si>
  <si>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</si>
  <si>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</si>
  <si>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</si>
  <si>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</si>
  <si>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</si>
  <si>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</si>
  <si>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</si>
  <si>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</si>
  <si>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</si>
  <si>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</si>
  <si>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</si>
  <si>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</si>
  <si>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</si>
  <si>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</si>
  <si>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</si>
  <si>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</si>
  <si>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</si>
  <si>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</si>
  <si>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</si>
  <si>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</si>
  <si>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</si>
  <si>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</si>
  <si>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</si>
  <si>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</si>
  <si>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</si>
  <si>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</si>
  <si>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</si>
  <si>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</si>
  <si>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</si>
  <si>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</si>
  <si>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</si>
  <si>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</si>
  <si>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</si>
  <si>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</si>
  <si>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</si>
  <si>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</si>
  <si>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</si>
  <si>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</si>
  <si>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</si>
  <si>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</si>
  <si>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</si>
  <si>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</si>
  <si>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</si>
  <si>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</si>
  <si>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</si>
  <si>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</si>
  <si>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</si>
  <si>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</si>
  <si>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</si>
  <si>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</si>
  <si>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</si>
  <si>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</si>
  <si>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</si>
  <si>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</si>
  <si>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</si>
  <si>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</si>
  <si>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</si>
  <si>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</si>
  <si>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</si>
  <si>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</si>
  <si>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</si>
  <si>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</si>
  <si>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</si>
  <si>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</si>
  <si>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</si>
  <si>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</si>
  <si>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</si>
  <si>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</si>
  <si>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</si>
  <si>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</si>
  <si>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</si>
  <si>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</si>
  <si>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</si>
  <si>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</si>
  <si>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</si>
  <si>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</si>
  <si>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</si>
  <si>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</si>
  <si>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</si>
  <si>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</si>
  <si>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</si>
  <si>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</si>
  <si>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</si>
  <si>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</si>
  <si>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</si>
  <si>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</si>
  <si>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</si>
  <si>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</si>
  <si>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</si>
  <si>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</si>
  <si>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</si>
  <si>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</si>
  <si>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</si>
  <si>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</si>
  <si>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</si>
  <si>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</si>
  <si>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</si>
  <si>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</si>
  <si>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</si>
  <si>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</si>
  <si>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</si>
  <si>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</si>
  <si>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</si>
  <si>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</si>
  <si>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</si>
  <si>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</si>
  <si>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</si>
  <si>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</si>
  <si>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</si>
  <si>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</si>
  <si>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</si>
  <si>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</si>
  <si>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</si>
  <si>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</si>
  <si>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</si>
  <si>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</si>
  <si>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</si>
  <si>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</si>
  <si>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</si>
  <si>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</si>
  <si>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</si>
  <si>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</si>
  <si>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</si>
  <si>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</si>
  <si>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</si>
  <si>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</si>
  <si>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</si>
  <si>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</si>
  <si>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</si>
  <si>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</si>
  <si>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</si>
  <si>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</si>
  <si>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</si>
  <si>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</si>
  <si>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</si>
  <si>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</si>
  <si>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</si>
  <si>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</si>
  <si>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</si>
  <si>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</si>
  <si>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</si>
  <si>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</si>
  <si>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</si>
  <si>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</si>
  <si>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</si>
  <si>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</si>
  <si>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</si>
  <si>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</si>
  <si>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</si>
  <si>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</si>
  <si>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</si>
  <si>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</si>
  <si>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</si>
  <si>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</si>
  <si>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</si>
  <si>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</si>
  <si>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</si>
  <si>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</si>
  <si>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</si>
  <si>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</si>
  <si>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</si>
  <si>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</si>
  <si>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</si>
  <si>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</si>
  <si>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</si>
  <si>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</si>
  <si>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</si>
  <si>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</si>
  <si>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</si>
  <si>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</si>
  <si>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</si>
  <si>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</si>
  <si>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</si>
  <si>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</si>
  <si>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</si>
  <si>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</si>
  <si>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</si>
  <si>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</si>
  <si>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</si>
  <si>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</si>
  <si>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</si>
  <si>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</si>
  <si>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</si>
  <si>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</si>
  <si>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</si>
  <si>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</si>
  <si>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</si>
  <si>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</si>
  <si>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</si>
  <si>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</si>
  <si>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</si>
  <si>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</si>
  <si>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</si>
  <si>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</si>
  <si>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</si>
  <si>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</si>
  <si>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</si>
  <si>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</si>
  <si>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</si>
  <si>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</si>
  <si>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</si>
  <si>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</si>
  <si>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</si>
  <si>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</si>
  <si>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</si>
  <si>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</si>
  <si>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</si>
  <si>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</si>
  <si>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</si>
  <si>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</si>
  <si>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</si>
  <si>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</si>
  <si>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</si>
  <si>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</si>
  <si>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</si>
  <si>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</si>
  <si>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</si>
  <si>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</si>
  <si>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</si>
  <si>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</si>
  <si>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</si>
  <si>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</si>
  <si>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</si>
  <si>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</si>
  <si>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</si>
  <si>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</si>
  <si>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</si>
  <si>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</si>
  <si>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</si>
  <si>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</si>
  <si>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</si>
  <si>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</si>
  <si>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</si>
  <si>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</si>
  <si>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</si>
  <si>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</si>
  <si>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</si>
  <si>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</si>
  <si>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</si>
  <si>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</si>
  <si>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</si>
  <si>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</si>
  <si>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</si>
  <si>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</si>
  <si>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</si>
  <si>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</si>
  <si>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</si>
  <si>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</si>
  <si>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</si>
  <si>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</si>
  <si>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</si>
  <si>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</si>
  <si>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</si>
  <si>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</si>
  <si>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</si>
  <si>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</si>
  <si>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</si>
  <si>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</si>
  <si>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</si>
  <si>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</si>
  <si>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</si>
  <si>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</si>
  <si>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</si>
  <si>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</si>
  <si>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</si>
  <si>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</si>
  <si>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</si>
  <si>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</si>
  <si>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</si>
  <si>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</si>
  <si>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</si>
  <si>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</si>
  <si>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</si>
  <si>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</si>
  <si>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</si>
  <si>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</si>
  <si>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</si>
  <si>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</si>
  <si>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</si>
  <si>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</si>
  <si>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</si>
  <si>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</si>
  <si>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</si>
  <si>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</si>
  <si>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</si>
  <si>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</si>
  <si>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</si>
  <si>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</si>
  <si>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</si>
  <si>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</si>
  <si>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</si>
  <si>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</si>
  <si>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</si>
  <si>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</si>
  <si>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</si>
  <si>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</si>
  <si>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</si>
  <si>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</si>
  <si>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</si>
  <si>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</si>
  <si>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</si>
  <si>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</si>
  <si>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</si>
  <si>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</si>
  <si>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</si>
  <si>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</si>
  <si>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</si>
  <si>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</si>
  <si>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</si>
  <si>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</si>
  <si>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</si>
  <si>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</si>
  <si>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</si>
  <si>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</si>
  <si>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</si>
  <si>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</si>
  <si>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</si>
  <si>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</si>
  <si>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</si>
  <si>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</si>
  <si>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</si>
  <si>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</si>
  <si>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</si>
  <si>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</si>
  <si>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</si>
  <si>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</si>
  <si>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</si>
  <si>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</si>
  <si>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</si>
  <si>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</si>
  <si>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</si>
  <si>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</si>
  <si>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</si>
  <si>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</si>
  <si>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</si>
  <si>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</si>
  <si>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</si>
  <si>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</si>
  <si>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</si>
  <si>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</si>
  <si>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</si>
  <si>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</si>
  <si>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</si>
  <si>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</si>
  <si>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</si>
  <si>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</si>
  <si>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</si>
  <si>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</si>
  <si>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</si>
  <si>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</si>
  <si>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</si>
  <si>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</si>
  <si>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</si>
  <si>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</si>
  <si>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</si>
  <si>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</si>
  <si>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</si>
  <si>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</si>
  <si>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</si>
  <si>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</si>
  <si>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</si>
  <si>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</si>
  <si>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</si>
  <si>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</si>
  <si>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</si>
  <si>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</si>
  <si>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</si>
  <si>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</si>
  <si>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</si>
  <si>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</si>
  <si>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</si>
  <si>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</si>
  <si>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</si>
  <si>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</si>
  <si>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</si>
  <si>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</si>
  <si>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</si>
  <si>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</si>
  <si>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</si>
  <si>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</si>
  <si>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</si>
  <si>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</si>
  <si>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</si>
  <si>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</si>
  <si>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</si>
  <si>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</si>
  <si>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</si>
  <si>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</si>
  <si>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</si>
  <si>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</si>
  <si>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</si>
  <si>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</si>
  <si>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</si>
  <si>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</si>
  <si>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</si>
  <si>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</si>
  <si>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</si>
  <si>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</si>
  <si>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</si>
  <si>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</si>
  <si>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</si>
  <si>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</si>
  <si>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</si>
  <si>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</si>
  <si>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</si>
  <si>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</si>
  <si>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</si>
  <si>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</si>
  <si>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</si>
  <si>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</si>
  <si>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</si>
  <si>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</si>
  <si>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</si>
  <si>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</si>
  <si>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</si>
  <si>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</si>
  <si>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</si>
  <si>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</si>
  <si>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</si>
  <si>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</si>
  <si>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</si>
  <si>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</si>
  <si>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</si>
  <si>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</si>
  <si>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</si>
  <si>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</si>
  <si>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</si>
  <si>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</si>
  <si>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</si>
  <si>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</si>
  <si>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</si>
  <si>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</si>
  <si>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</si>
  <si>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</si>
  <si>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</si>
  <si>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</si>
  <si>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</si>
  <si>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</si>
  <si>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</si>
  <si>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</si>
  <si>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</si>
  <si>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</si>
  <si>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</si>
  <si>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</si>
  <si>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</si>
  <si>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</si>
  <si>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</si>
  <si>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</si>
  <si>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</si>
  <si>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</si>
  <si>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</si>
  <si>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</si>
  <si>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</si>
  <si>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</si>
  <si>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</si>
  <si>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</si>
  <si>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</si>
  <si>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</si>
  <si>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</si>
  <si>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</si>
  <si>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</si>
  <si>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</si>
  <si>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</si>
  <si>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</si>
  <si>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</si>
  <si>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</si>
  <si>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</si>
  <si>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</si>
  <si>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</si>
  <si>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</si>
  <si>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</si>
  <si>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</si>
  <si>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</si>
  <si>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</si>
  <si>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</si>
  <si>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</si>
  <si>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</si>
  <si>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</si>
  <si>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</si>
  <si>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</si>
  <si>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</si>
  <si>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</si>
  <si>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</si>
  <si>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</si>
  <si>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</si>
  <si>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</si>
  <si>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</si>
  <si>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</si>
  <si>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</si>
  <si>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</si>
  <si>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</si>
  <si>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</si>
  <si>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</si>
  <si>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</si>
  <si>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</si>
  <si>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</si>
  <si>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</si>
  <si>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</si>
  <si>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</si>
  <si>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</si>
  <si>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</si>
  <si>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</si>
  <si>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</si>
  <si>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</si>
  <si>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</si>
  <si>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</si>
  <si>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</si>
  <si>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</si>
  <si>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</si>
  <si>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</si>
  <si>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</si>
  <si>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</si>
  <si>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</si>
  <si>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</si>
  <si>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</si>
  <si>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</si>
  <si>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</si>
  <si>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</si>
  <si>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</si>
  <si>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</si>
  <si>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</si>
  <si>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</si>
  <si>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</si>
  <si>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</si>
  <si>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</si>
  <si>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</si>
  <si>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</si>
  <si>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</si>
  <si>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</si>
  <si>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</si>
  <si>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</si>
  <si>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</si>
  <si>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</si>
  <si>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</si>
  <si>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</si>
  <si>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</si>
  <si>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</si>
  <si>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</si>
  <si>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</si>
  <si>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</si>
  <si>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</si>
  <si>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</si>
  <si>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</si>
  <si>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</si>
  <si>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</si>
  <si>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</si>
  <si>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</si>
  <si>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</si>
  <si>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</si>
  <si>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</si>
  <si>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</si>
  <si>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</si>
  <si>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</si>
  <si>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</si>
  <si>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</si>
  <si>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</si>
  <si>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</si>
  <si>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</si>
  <si>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</si>
  <si>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</si>
  <si>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</si>
  <si>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</si>
  <si>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</si>
  <si>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</si>
  <si>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</si>
  <si>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</si>
  <si>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</si>
  <si>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</si>
  <si>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</si>
  <si>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</si>
  <si>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</si>
  <si>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</si>
  <si>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</si>
  <si>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</si>
  <si>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</si>
  <si>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</si>
  <si>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</si>
  <si>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</si>
  <si>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</si>
  <si>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</si>
  <si>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</si>
  <si>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</si>
  <si>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</si>
  <si>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</si>
  <si>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</si>
  <si>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</si>
  <si>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</si>
  <si>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</si>
  <si>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</si>
  <si>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</si>
  <si>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</si>
  <si>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</si>
  <si>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</si>
  <si>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</si>
  <si>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</si>
  <si>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</si>
  <si>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</si>
  <si>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</si>
  <si>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</si>
  <si>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</si>
  <si>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</si>
  <si>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</si>
  <si>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</si>
  <si>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</si>
  <si>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</si>
  <si>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</si>
  <si>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</si>
  <si>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</si>
  <si>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</si>
  <si>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</si>
  <si>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</si>
  <si>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</si>
  <si>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</si>
  <si>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</si>
  <si>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</si>
  <si>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</si>
  <si>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</si>
  <si>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</si>
  <si>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</si>
  <si>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</si>
  <si>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</si>
  <si>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</si>
  <si>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</si>
  <si>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</si>
  <si>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</si>
  <si>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</si>
  <si>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</si>
  <si>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</si>
  <si>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</si>
  <si>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</si>
  <si>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</si>
  <si>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</si>
  <si>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</si>
  <si>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</si>
  <si>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</si>
  <si>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</si>
  <si>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</si>
  <si>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</si>
  <si>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</si>
  <si>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</si>
  <si>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</si>
  <si>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</si>
  <si>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</si>
  <si>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</si>
  <si>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</si>
  <si>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</si>
  <si>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</si>
  <si>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</si>
  <si>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</si>
  <si>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</si>
  <si>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</si>
  <si>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</si>
  <si>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</si>
  <si>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</si>
  <si>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</si>
  <si>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</si>
  <si>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</si>
  <si>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</si>
  <si>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</si>
  <si>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</si>
  <si>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</si>
  <si>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</si>
  <si>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</si>
  <si>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</si>
  <si>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</si>
  <si>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</si>
  <si>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</si>
  <si>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</si>
  <si>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</si>
  <si>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</si>
  <si>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</si>
  <si>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</si>
  <si>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</si>
  <si>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</si>
  <si>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</si>
  <si>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</si>
  <si>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</si>
  <si>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</si>
  <si>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</si>
  <si>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</si>
  <si>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</si>
  <si>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</si>
  <si>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</si>
  <si>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</si>
  <si>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</si>
  <si>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</si>
  <si>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</si>
  <si>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</si>
  <si>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</si>
  <si>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</si>
  <si>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</si>
  <si>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</si>
  <si>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</si>
  <si>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</si>
  <si>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</si>
  <si>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</si>
  <si>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</si>
  <si>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</si>
  <si>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</si>
  <si>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</si>
  <si>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</si>
  <si>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</si>
  <si>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</si>
  <si>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</si>
  <si>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</si>
  <si>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</si>
  <si>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</si>
  <si>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</si>
  <si>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</si>
  <si>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</si>
  <si>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</si>
  <si>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</si>
  <si>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</si>
  <si>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</si>
  <si>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</si>
  <si>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</si>
  <si>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</si>
  <si>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</si>
  <si>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</si>
  <si>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</si>
  <si>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</si>
  <si>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</si>
  <si>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</si>
  <si>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</si>
  <si>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</si>
  <si>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</si>
  <si>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</si>
  <si>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</si>
  <si>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</si>
  <si>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</si>
  <si>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</si>
  <si>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</si>
  <si>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</si>
  <si>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</si>
  <si>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</si>
  <si>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</si>
  <si>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</si>
  <si>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</si>
  <si>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</si>
  <si>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</si>
  <si>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</si>
  <si>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</si>
  <si>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</si>
  <si>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</si>
  <si>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</si>
  <si>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</si>
  <si>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</si>
  <si>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</si>
  <si>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</si>
  <si>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</si>
  <si>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</si>
  <si>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</si>
  <si>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</si>
  <si>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</si>
  <si>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</si>
  <si>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</si>
  <si>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</si>
  <si>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</si>
  <si>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</si>
  <si>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</si>
  <si>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</si>
  <si>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</si>
  <si>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</si>
  <si>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</si>
  <si>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</si>
  <si>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</si>
  <si>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</si>
  <si>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</si>
  <si>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</si>
  <si>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</si>
  <si>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</si>
  <si>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</si>
  <si>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</si>
  <si>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</si>
  <si>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</si>
  <si>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</si>
  <si>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</si>
  <si>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</si>
  <si>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</si>
  <si>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</si>
  <si>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</si>
  <si>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</si>
  <si>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</si>
  <si>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</si>
  <si>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</si>
  <si>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</si>
  <si>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</si>
  <si>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</si>
  <si>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</si>
  <si>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</si>
  <si>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</si>
  <si>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</si>
  <si>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</si>
  <si>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</si>
  <si>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</si>
  <si>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</si>
  <si>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</si>
  <si>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</si>
  <si>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</si>
  <si>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</si>
  <si>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</si>
  <si>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</si>
  <si>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</si>
  <si>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</si>
  <si>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</si>
  <si>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</si>
  <si>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</si>
  <si>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</si>
  <si>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</si>
  <si>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</si>
  <si>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</si>
  <si>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</si>
  <si>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</si>
  <si>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</si>
  <si>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</si>
  <si>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</si>
  <si>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</si>
  <si>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</si>
  <si>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</si>
  <si>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</si>
  <si>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</si>
  <si>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</si>
  <si>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</si>
  <si>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</si>
  <si>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</si>
  <si>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</si>
  <si>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</si>
  <si>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</si>
  <si>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</si>
  <si>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</si>
  <si>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</si>
  <si>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</si>
  <si>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</si>
  <si>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</si>
  <si>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</si>
  <si>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</si>
  <si>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</si>
  <si>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</si>
  <si>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</si>
  <si>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</si>
  <si>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</si>
  <si>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</si>
  <si>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</si>
  <si>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</si>
  <si>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</si>
  <si>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</si>
  <si>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</si>
  <si>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</si>
  <si>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</si>
  <si>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</si>
  <si>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</si>
  <si>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</si>
  <si>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</si>
  <si>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</si>
  <si>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</si>
  <si>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</si>
  <si>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</si>
  <si>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</si>
  <si>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</si>
  <si>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</si>
  <si>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</si>
  <si>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</si>
  <si>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</si>
  <si>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</si>
  <si>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</si>
  <si>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</si>
  <si>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</si>
  <si>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</si>
  <si>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</si>
  <si>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</si>
  <si>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</si>
  <si>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</si>
  <si>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</si>
  <si>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</si>
  <si>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</si>
  <si>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</si>
  <si>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</si>
  <si>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</si>
  <si>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</si>
  <si>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</si>
  <si>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</si>
  <si>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</si>
  <si>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</si>
  <si>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</si>
  <si>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</si>
  <si>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</si>
  <si>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</si>
  <si>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</si>
  <si>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</si>
  <si>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</si>
  <si>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</si>
  <si>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</si>
  <si>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</si>
  <si>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</si>
  <si>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</si>
  <si>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</si>
  <si>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</si>
  <si>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</si>
  <si>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</si>
  <si>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</si>
  <si>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</si>
  <si>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</si>
  <si>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</si>
  <si>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</si>
  <si>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</si>
  <si>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</si>
  <si>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</si>
  <si>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</si>
  <si>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</si>
  <si>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</si>
  <si>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</si>
  <si>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</si>
  <si>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</si>
  <si>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</si>
  <si>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</si>
  <si>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</si>
  <si>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</si>
  <si>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</si>
  <si>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</si>
  <si>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</si>
  <si>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</si>
  <si>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</si>
  <si>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</si>
  <si>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</si>
  <si>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</si>
  <si>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</si>
  <si>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</si>
  <si>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</si>
  <si>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</si>
  <si>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</si>
  <si>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</si>
  <si>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</si>
  <si>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</si>
  <si>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</si>
  <si>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</si>
  <si>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</si>
  <si>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</si>
  <si>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</si>
  <si>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</si>
  <si>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</si>
  <si>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</si>
  <si>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</si>
  <si>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</si>
  <si>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</si>
  <si>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</si>
  <si>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</si>
  <si>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</si>
  <si>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</si>
  <si>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</si>
  <si>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</si>
  <si>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</si>
  <si>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</si>
  <si>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</si>
  <si>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</si>
  <si>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</si>
  <si>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</si>
  <si>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</si>
  <si>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</si>
  <si>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</si>
  <si>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</si>
  <si>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</si>
  <si>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</si>
  <si>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</si>
  <si>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</si>
  <si>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</si>
  <si>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</si>
  <si>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</si>
  <si>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</si>
  <si>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</si>
  <si>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</si>
  <si>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</si>
  <si>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</si>
  <si>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</si>
  <si>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</si>
  <si>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</si>
  <si>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</si>
  <si>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</si>
  <si>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</si>
  <si>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</si>
  <si>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</si>
  <si>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</si>
  <si>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</si>
  <si>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</si>
  <si>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</si>
  <si>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</si>
  <si>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</si>
  <si>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</si>
  <si>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</si>
  <si>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</si>
  <si>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</si>
  <si>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</si>
  <si>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</si>
  <si>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</si>
  <si>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</si>
  <si>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</si>
  <si>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</si>
  <si>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</si>
  <si>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</si>
  <si>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</si>
  <si>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</si>
  <si>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</si>
  <si>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</si>
  <si>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</si>
  <si>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</si>
  <si>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</si>
  <si>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</si>
  <si>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</si>
  <si>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</si>
  <si>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</si>
  <si>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</si>
  <si>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</si>
  <si>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</si>
  <si>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</si>
  <si>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</si>
  <si>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</si>
  <si>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</si>
  <si>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</si>
  <si>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</si>
  <si>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</si>
  <si>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</si>
  <si>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</si>
  <si>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</si>
  <si>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</si>
  <si>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</si>
  <si>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</si>
  <si>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</si>
  <si>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</si>
  <si>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</si>
  <si>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</si>
  <si>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</si>
  <si>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</si>
  <si>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</si>
  <si>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</si>
  <si>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</si>
  <si>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</si>
  <si>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</si>
  <si>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</si>
  <si>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</si>
  <si>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</si>
  <si>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</si>
  <si>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</si>
  <si>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</si>
  <si>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</si>
  <si>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</si>
  <si>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</si>
  <si>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</si>
  <si>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</si>
  <si>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</si>
  <si>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</si>
  <si>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</si>
  <si>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</si>
  <si>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</si>
  <si>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</si>
  <si>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</si>
  <si>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</si>
  <si>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</si>
  <si>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</si>
  <si>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</si>
  <si>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</si>
  <si>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</si>
  <si>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</si>
  <si>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</si>
  <si>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</si>
  <si>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</si>
  <si>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</si>
  <si>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</si>
  <si>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</si>
  <si>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</si>
  <si>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</si>
  <si>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</si>
  <si>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</si>
  <si>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</si>
  <si>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</si>
  <si>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</si>
  <si>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</si>
  <si>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</si>
  <si>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</si>
  <si>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</si>
  <si>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</si>
  <si>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</si>
  <si>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</si>
  <si>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</si>
  <si>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</si>
  <si>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</si>
  <si>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</si>
  <si>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</si>
  <si>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</si>
  <si>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</si>
  <si>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</si>
  <si>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</si>
  <si>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</si>
  <si>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</si>
  <si>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</si>
  <si>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</si>
  <si>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</si>
  <si>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</si>
  <si>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</si>
  <si>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</si>
  <si>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</si>
  <si>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</si>
  <si>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</si>
  <si>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</si>
  <si>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</si>
  <si>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</si>
  <si>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</si>
  <si>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</si>
  <si>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</si>
  <si>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</si>
  <si>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</si>
  <si>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</si>
  <si>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</si>
  <si>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</si>
  <si>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</si>
  <si>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</si>
  <si>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</si>
  <si>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</si>
  <si>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</si>
  <si>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</si>
  <si>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</si>
  <si>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</si>
  <si>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</si>
  <si>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</si>
  <si>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</si>
  <si>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</si>
  <si>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</si>
  <si>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</si>
  <si>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</si>
  <si>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</si>
  <si>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</si>
  <si>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</si>
  <si>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</si>
  <si>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</si>
  <si>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</si>
  <si>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</si>
  <si>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</si>
  <si>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</si>
  <si>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</si>
  <si>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</si>
  <si>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</si>
  <si>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</si>
  <si>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</si>
  <si>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</si>
  <si>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</si>
  <si>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</si>
  <si>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</si>
  <si>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</si>
  <si>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</si>
  <si>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</si>
  <si>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</si>
  <si>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</si>
  <si>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</si>
  <si>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</si>
  <si>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</si>
  <si>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</si>
  <si>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</si>
  <si>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</si>
  <si>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</si>
  <si>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</si>
  <si>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</si>
  <si>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</si>
  <si>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</si>
  <si>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</si>
  <si>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</si>
  <si>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</si>
  <si>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</si>
  <si>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</si>
  <si>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</si>
  <si>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</si>
  <si>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</si>
  <si>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</si>
  <si>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</si>
  <si>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</si>
  <si>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</si>
  <si>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</si>
  <si>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</si>
  <si>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</si>
  <si>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</si>
  <si>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</si>
  <si>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</si>
  <si>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</si>
  <si>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</si>
  <si>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</si>
  <si>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</si>
  <si>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</si>
  <si>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</si>
  <si>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</si>
  <si>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</si>
  <si>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</si>
  <si>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</si>
  <si>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</si>
  <si>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</si>
  <si>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</si>
  <si>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</si>
  <si>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</si>
  <si>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</si>
  <si>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</si>
  <si>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</si>
  <si>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</si>
  <si>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</si>
  <si>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</si>
  <si>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</si>
  <si>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</si>
  <si>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</si>
  <si>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</si>
  <si>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</si>
  <si>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</si>
  <si>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</si>
  <si>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</si>
  <si>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</si>
  <si>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</si>
  <si>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</si>
  <si>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</si>
  <si>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</si>
  <si>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</si>
  <si>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</si>
  <si>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</si>
  <si>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</si>
  <si>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</si>
  <si>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</si>
  <si>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</si>
  <si>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</si>
  <si>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</si>
  <si>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</si>
  <si>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</si>
  <si>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</si>
  <si>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</si>
  <si>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</si>
  <si>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</si>
  <si>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</si>
  <si>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</si>
  <si>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</si>
  <si>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</si>
  <si>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</si>
  <si>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</si>
  <si>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</si>
  <si>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</si>
  <si>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</si>
  <si>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</si>
  <si>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</si>
  <si>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</si>
  <si>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</si>
  <si>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</si>
  <si>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</si>
  <si>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</si>
  <si>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</si>
  <si>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</si>
  <si>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</si>
  <si>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</si>
  <si>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</si>
  <si>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</si>
  <si>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</si>
  <si>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</si>
  <si>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</si>
  <si>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</si>
  <si>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</si>
  <si>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</si>
  <si>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</si>
  <si>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</si>
  <si>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</si>
  <si>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</si>
  <si>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</si>
  <si>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</si>
  <si>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</si>
  <si>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</si>
  <si>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</si>
  <si>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</si>
  <si>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</si>
  <si>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</si>
  <si>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</si>
  <si>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</si>
  <si>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</si>
  <si>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</si>
  <si>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</si>
  <si>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</si>
  <si>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</si>
  <si>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</si>
  <si>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</si>
  <si>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</si>
  <si>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</si>
  <si>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</si>
  <si>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</si>
  <si>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</si>
  <si>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</si>
  <si>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</si>
  <si>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</si>
  <si>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</si>
  <si>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</si>
  <si>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</si>
  <si>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</si>
  <si>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</si>
  <si>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</si>
  <si>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</si>
  <si>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</si>
  <si>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</si>
  <si>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</si>
  <si>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</si>
  <si>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</si>
  <si>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</si>
  <si>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</si>
  <si>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</si>
  <si>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</si>
  <si>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</si>
  <si>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</si>
  <si>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</si>
  <si>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</si>
  <si>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</si>
  <si>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</si>
  <si>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</si>
  <si>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</si>
  <si>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</si>
  <si>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</si>
  <si>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</si>
  <si>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</si>
  <si>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</si>
  <si>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</si>
  <si>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</si>
  <si>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</si>
  <si>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</si>
  <si>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</si>
  <si>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</si>
  <si>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</si>
  <si>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</si>
  <si>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</si>
  <si>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</si>
  <si>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</si>
  <si>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</si>
  <si>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</si>
  <si>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</si>
  <si>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</si>
  <si>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</si>
  <si>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</si>
  <si>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</si>
  <si>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</si>
  <si>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</si>
  <si>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</si>
  <si>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</si>
  <si>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/>
  </si>
  <si>
    <t>Row Labels</t>
  </si>
  <si>
    <t>Count of outcome</t>
  </si>
  <si>
    <t>(All)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</si>
  <si>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</si>
  <si>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</si>
  <si>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</si>
  <si>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</si>
  <si>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</si>
  <si>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</si>
  <si>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</si>
  <si>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</si>
  <si>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</si>
  <si>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</si>
  <si>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</si>
  <si>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</si>
  <si>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</si>
  <si>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</si>
  <si>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</si>
  <si>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</si>
  <si>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</si>
  <si>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</si>
  <si>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</si>
  <si>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</si>
  <si>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</si>
  <si>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</si>
  <si>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</si>
  <si>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</si>
  <si>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</si>
  <si>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</si>
  <si>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</si>
  <si>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Lower Quartile of Pledged</t>
  </si>
  <si>
    <t>Upper Quartile of Pledged</t>
  </si>
  <si>
    <t>IQR of Pledged</t>
  </si>
  <si>
    <t>Standard Deviation of Goal</t>
  </si>
  <si>
    <t>Upper Quartile of Goal</t>
  </si>
  <si>
    <t>Lower Quartile of Goal</t>
  </si>
  <si>
    <t>IQR of Goal</t>
  </si>
  <si>
    <t>Criteria1</t>
  </si>
  <si>
    <t>Criteria2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</si>
  <si>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</si>
  <si>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</si>
  <si>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</si>
  <si>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</si>
  <si>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</si>
  <si>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</si>
  <si>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</si>
  <si>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</si>
  <si>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&lt;1000</t>
  </si>
  <si>
    <t>1000 to 4999</t>
  </si>
  <si>
    <t>&gt;=1000</t>
  </si>
  <si>
    <t>&lt;=4999</t>
  </si>
  <si>
    <t>5000 to 9999</t>
  </si>
  <si>
    <t>&gt;=5000</t>
  </si>
  <si>
    <t>&lt;=9999</t>
  </si>
  <si>
    <t>10000 to 14999</t>
  </si>
  <si>
    <t>&gt;=10000</t>
  </si>
  <si>
    <t>&lt;=14999</t>
  </si>
  <si>
    <t>15000 to 19999</t>
  </si>
  <si>
    <t>&gt;=15000</t>
  </si>
  <si>
    <t>&lt;=19999</t>
  </si>
  <si>
    <t>20000 to 24999</t>
  </si>
  <si>
    <t>&gt;=20000</t>
  </si>
  <si>
    <t>&lt;=24999</t>
  </si>
  <si>
    <t>25000 to 29999</t>
  </si>
  <si>
    <t>&gt;=25000</t>
  </si>
  <si>
    <t>&lt;=29999</t>
  </si>
  <si>
    <t>30000 to 34999</t>
  </si>
  <si>
    <t>&gt;=30000</t>
  </si>
  <si>
    <t>&lt;=34999</t>
  </si>
  <si>
    <t>35000 to 39999</t>
  </si>
  <si>
    <t>&gt;=35000</t>
  </si>
  <si>
    <t>&lt;=39999</t>
  </si>
  <si>
    <t>40000 to 44999</t>
  </si>
  <si>
    <t>&gt;=40000</t>
  </si>
  <si>
    <t>&lt;=44999</t>
  </si>
  <si>
    <t>45000 to 49999</t>
  </si>
  <si>
    <t>&gt;=45000</t>
  </si>
  <si>
    <t>&lt;=49999</t>
  </si>
  <si>
    <t>Greater than 50000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</si>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</sst>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0.1346704871060172</c:v>
                </c:pt>
                <c:pt idx="1">
                  <c:v>0.37058261700095513</c:v>
                </c:pt>
                <c:pt idx="2">
                  <c:v>8.882521489971347E-2</c:v>
                </c:pt>
                <c:pt idx="3">
                  <c:v>3.7249283667621778E-2</c:v>
                </c:pt>
                <c:pt idx="4">
                  <c:v>1.1461318051575931E-2</c:v>
                </c:pt>
                <c:pt idx="5">
                  <c:v>8.5959885386819486E-3</c:v>
                </c:pt>
                <c:pt idx="6">
                  <c:v>9.5510983763132757E-4</c:v>
                </c:pt>
                <c:pt idx="7">
                  <c:v>2.8653295128939827E-3</c:v>
                </c:pt>
                <c:pt idx="8">
                  <c:v>3.8204393505253103E-3</c:v>
                </c:pt>
                <c:pt idx="9">
                  <c:v>1.9102196752626551E-3</c:v>
                </c:pt>
                <c:pt idx="10">
                  <c:v>0</c:v>
                </c:pt>
                <c:pt idx="11">
                  <c:v>1.9102196752626551E-3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2-4519-A67F-E06F84AF5B99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4.2979942693409739E-2</c:v>
                </c:pt>
                <c:pt idx="1">
                  <c:v>0.13944603629417382</c:v>
                </c:pt>
                <c:pt idx="2">
                  <c:v>7.2588347659980901E-2</c:v>
                </c:pt>
                <c:pt idx="3">
                  <c:v>3.151862464183381E-2</c:v>
                </c:pt>
                <c:pt idx="4">
                  <c:v>1.1461318051575931E-2</c:v>
                </c:pt>
                <c:pt idx="5">
                  <c:v>1.0506208213944603E-2</c:v>
                </c:pt>
                <c:pt idx="6">
                  <c:v>3.8204393505253103E-3</c:v>
                </c:pt>
                <c:pt idx="7">
                  <c:v>7.6408787010506206E-3</c:v>
                </c:pt>
                <c:pt idx="8">
                  <c:v>1.9102196752626551E-3</c:v>
                </c:pt>
                <c:pt idx="9">
                  <c:v>9.5510983763132757E-4</c:v>
                </c:pt>
                <c:pt idx="10">
                  <c:v>9.5510983763132757E-4</c:v>
                </c:pt>
                <c:pt idx="11">
                  <c:v>1.3371537726838587E-2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2-4519-A67F-E06F84AF5B99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2-4519-A67F-E06F84AF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684624"/>
        <c:axId val="684686224"/>
      </c:lineChart>
      <c:catAx>
        <c:axId val="68468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86224"/>
        <c:crosses val="autoZero"/>
        <c:auto val="1"/>
        <c:lblAlgn val="ctr"/>
        <c:lblOffset val="100"/>
        <c:noMultiLvlLbl val="0"/>
      </c:catAx>
      <c:valAx>
        <c:axId val="68468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8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0-4F4B-AED7-A66355A29C2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E0-4F4B-AED7-A66355A29C2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E0-4F4B-AED7-A66355A29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378064"/>
        <c:axId val="692378704"/>
      </c:lineChart>
      <c:catAx>
        <c:axId val="6923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704"/>
        <c:crosses val="autoZero"/>
        <c:auto val="1"/>
        <c:lblAlgn val="ctr"/>
        <c:lblOffset val="100"/>
        <c:noMultiLvlLbl val="0"/>
      </c:catAx>
      <c:valAx>
        <c:axId val="6923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6641664818174544"/>
          <c:y val="7.1020111297696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2-439B-9B9A-7D915AB8E9AB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2-439B-9B9A-7D915AB8E9A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2-439B-9B9A-7D915AB8E9A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A2-439B-9B9A-7D915AB8E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9385400"/>
        <c:axId val="589384760"/>
      </c:barChart>
      <c:catAx>
        <c:axId val="589385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4760"/>
        <c:crosses val="autoZero"/>
        <c:auto val="1"/>
        <c:lblAlgn val="ctr"/>
        <c:lblOffset val="100"/>
        <c:noMultiLvlLbl val="0"/>
      </c:catAx>
      <c:valAx>
        <c:axId val="589384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6-43A1-A232-739E166DB7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06-43A1-A232-739E166DB7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06-43A1-A232-739E166DB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523704"/>
        <c:axId val="575525304"/>
      </c:barChart>
      <c:catAx>
        <c:axId val="57552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25304"/>
        <c:crosses val="autoZero"/>
        <c:auto val="1"/>
        <c:lblAlgn val="ctr"/>
        <c:lblOffset val="100"/>
        <c:noMultiLvlLbl val="0"/>
      </c:catAx>
      <c:valAx>
        <c:axId val="57552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2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1-456A-8332-6F2D079AEDBD}"/>
            </c:ext>
          </c:extLst>
        </c:ser>
        <c:ser>
          <c:idx val="1"/>
          <c:order val="1"/>
          <c:tx>
            <c:strRef>
              <c:f>'Outcomes Based on Launch Date2'!$C$4:$C$5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1-456A-8332-6F2D079AEDBD}"/>
            </c:ext>
          </c:extLst>
        </c:ser>
        <c:ser>
          <c:idx val="2"/>
          <c:order val="2"/>
          <c:tx>
            <c:strRef>
              <c:f>'Outcomes Based on Launch Date2'!$D$4:$D$5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11-456A-8332-6F2D079AEDBD}"/>
            </c:ext>
          </c:extLst>
        </c:ser>
        <c:ser>
          <c:idx val="3"/>
          <c:order val="3"/>
          <c:tx>
            <c:strRef>
              <c:f>'Outcomes Based on Launch Date2'!$E$4:$E$5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11-456A-8332-6F2D079AE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585144"/>
        <c:axId val="231586104"/>
      </c:lineChart>
      <c:catAx>
        <c:axId val="23158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86104"/>
        <c:crosses val="autoZero"/>
        <c:auto val="1"/>
        <c:lblAlgn val="ctr"/>
        <c:lblOffset val="100"/>
        <c:noMultiLvlLbl val="0"/>
      </c:catAx>
      <c:valAx>
        <c:axId val="23158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8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4-4474-9A03-EDFD17695AB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14-4474-9A03-EDFD17695AB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14-4474-9A03-EDFD17695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932784"/>
        <c:axId val="549243184"/>
      </c:barChart>
      <c:catAx>
        <c:axId val="55993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43184"/>
        <c:crosses val="autoZero"/>
        <c:auto val="1"/>
        <c:lblAlgn val="ctr"/>
        <c:lblOffset val="100"/>
        <c:noMultiLvlLbl val="0"/>
      </c:catAx>
      <c:valAx>
        <c:axId val="54924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3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F0CDA9-8FF8-476D-8C9A-1E91D082C041}">
          <cx:tx>
            <cx:txData>
              <cx:f>_xlchart.v1.0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D1B71E2-A246-4EF6-B0FD-15ADC1EF79BB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AD2FA5-E237-4F71-A814-2C1D9FFAECF0}">
  <sheetPr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15</xdr:row>
      <xdr:rowOff>9525</xdr:rowOff>
    </xdr:from>
    <xdr:to>
      <xdr:col>13</xdr:col>
      <xdr:colOff>9525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0AEA7-125F-4FB2-8CCF-5A0FF0171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2</xdr:row>
      <xdr:rowOff>28574</xdr:rowOff>
    </xdr:from>
    <xdr:to>
      <xdr:col>17</xdr:col>
      <xdr:colOff>638174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BB044-8168-487A-B6EB-1EE58844E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7314333" cy="125624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AF20AD3-ADD5-4566-A485-22207CEE6B5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0BC94E-EF4F-4439-A4AC-CEF2A715F5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14333" cy="125624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316703</xdr:colOff>
      <xdr:row>0</xdr:row>
      <xdr:rowOff>178592</xdr:rowOff>
    </xdr:from>
    <xdr:to>
      <xdr:col>18</xdr:col>
      <xdr:colOff>314324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7067F-DDE8-4D9A-84FD-5C0DAA512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9525</xdr:rowOff>
    </xdr:from>
    <xdr:to>
      <xdr:col>17</xdr:col>
      <xdr:colOff>619125</xdr:colOff>
      <xdr:row>26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D033D-63CF-4182-B341-289441516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223838</xdr:colOff>
      <xdr:row>2</xdr:row>
      <xdr:rowOff>61912</xdr:rowOff>
    </xdr:from>
    <xdr:to>
      <xdr:col>16</xdr:col>
      <xdr:colOff>638175</xdr:colOff>
      <xdr:row>21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7D53C-DA7B-4811-B4FB-F8310B41B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138113</xdr:colOff>
      <xdr:row>2</xdr:row>
      <xdr:rowOff>66675</xdr:rowOff>
    </xdr:from>
    <xdr:to>
      <xdr:col>17</xdr:col>
      <xdr:colOff>538163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85B75-CF77-422C-9E0F-021938D33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rinc" refreshedDate="43983.793124537035" createdVersion="6" refreshedVersion="6" minRefreshableVersion="3" recordCount="4114" xr:uid="{D9ADC868-A3DC-4174-AAFB-8E4AE8DEF0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rinc" refreshedDate="43983.830597569446" createdVersion="6" refreshedVersion="6" minRefreshableVersion="3" recordCount="4114" xr:uid="{7192BBA2-2DD5-49E1-AB27-4CBB007B5F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rinc" refreshedDate="43992.834944097223" createdVersion="6" refreshedVersion="6" minRefreshableVersion="3" recordCount="4115" xr:uid="{71F8B51B-875A-4549-A768-C8D96DFC6290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n v="940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0F27D-6E56-4B98-A5F1-C05B28A60F59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3ECC5-B72E-4E85-8830-C56D636AF45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colHeaderCaption="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68A0B-54B1-4EBC-B9E2-12BE2DBCB123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8A3CD-FC95-4315-BAF4-A82C39E8CA7E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B1DAA-A296-4EC9-B455-AAA1BA9A4DFF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4"/>
  </sheetPr>
  <dimension ref="A1:T4116"/>
  <sheetViews>
    <sheetView zoomScale="95" zoomScaleNormal="95" workbookViewId="0">
      <pane xSplit="3" ySplit="1" topLeftCell="O4106" activePane="bottomRight" state="frozen"/>
      <selection pane="topRight" activeCell="D1" sqref="D1"/>
      <selection pane="bottomLeft" activeCell="A2" sqref="A2"/>
      <selection pane="bottomRight" activeCell="B4110" sqref="B4110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14" bestFit="1" customWidth="1"/>
    <col min="18" max="18" width="14.9296875" bestFit="1" customWidth="1"/>
    <col min="19" max="19" width="25.929687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hidden="1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hidden="1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hidden="1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hidden="1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hidden="1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hidden="1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hidden="1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hidden="1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hidden="1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hidden="1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hidden="1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hidden="1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hidden="1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hidden="1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hidden="1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hidden="1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hidden="1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hidden="1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hidden="1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hidden="1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hidden="1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idden="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hidden="1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hidden="1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hidden="1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hidden="1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  <row r="4116" spans="1:20" hidden="1" x14ac:dyDescent="0.45">
      <c r="D4116" s="6">
        <f>COUNT(D1:D941)</f>
        <v>940</v>
      </c>
    </row>
  </sheetData>
  <autoFilter ref="A1:T4116" xr:uid="{A8A15F8E-2B32-45DD-B5D5-7F095FC68E57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9043-E53D-4EE7-936F-DD7C8019DBE2}">
  <sheetPr>
    <tabColor theme="9"/>
  </sheetPr>
  <dimension ref="A1:K14"/>
  <sheetViews>
    <sheetView workbookViewId="0">
      <selection activeCell="A2" sqref="A2"/>
    </sheetView>
  </sheetViews>
  <sheetFormatPr defaultRowHeight="14.25" x14ac:dyDescent="0.45"/>
  <cols>
    <col min="1" max="1" width="16.59765625" bestFit="1" customWidth="1"/>
    <col min="2" max="3" width="7.9296875" bestFit="1" customWidth="1"/>
    <col min="4" max="4" width="16.86328125" bestFit="1" customWidth="1"/>
    <col min="5" max="5" width="13.265625" bestFit="1" customWidth="1"/>
    <col min="6" max="6" width="15.796875" bestFit="1" customWidth="1"/>
    <col min="7" max="7" width="12.19921875" bestFit="1" customWidth="1"/>
    <col min="8" max="8" width="19.3984375" bestFit="1" customWidth="1"/>
    <col min="9" max="9" width="15.796875" bestFit="1" customWidth="1"/>
    <col min="10" max="10" width="18.46484375" bestFit="1" customWidth="1"/>
  </cols>
  <sheetData>
    <row r="1" spans="1:11" x14ac:dyDescent="0.45">
      <c r="A1" t="s">
        <v>8384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I1" t="s">
        <v>8407</v>
      </c>
      <c r="J1" t="s">
        <v>8408</v>
      </c>
    </row>
    <row r="2" spans="1:11" x14ac:dyDescent="0.45">
      <c r="A2" t="s">
        <v>8409</v>
      </c>
      <c r="B2" t="s">
        <v>8410</v>
      </c>
      <c r="D2">
        <f>COUNTIFS(Kickstarter!$R$522:$R$4115,"plays",Kickstarter!$F$522:$F$4115,"successful",Kickstarter!$D$522:$D$4115,'Outcomes Based on Goals'!B2)</f>
        <v>141</v>
      </c>
      <c r="E2">
        <f>COUNTIFS(Kickstarter!$R$522:$R$4115,"plays",Kickstarter!$F$522:$F$4115,"failed",Kickstarter!$D$522:$D$4115,'Outcomes Based on Goals'!B2)</f>
        <v>45</v>
      </c>
      <c r="F2">
        <f>COUNTIFS(Kickstarter!$R$522:$R$4115,"plays",Kickstarter!$F$522:$F$4115,"canceled",Kickstarter!$D$522:$D$4115,'Outcomes Based on Goals'!B2)</f>
        <v>0</v>
      </c>
      <c r="G2">
        <f>SUM(D2:F2)</f>
        <v>186</v>
      </c>
      <c r="H2" s="17">
        <f>D2/(SUM($G$2:$G$14))</f>
        <v>0.1346704871060172</v>
      </c>
      <c r="I2" s="17">
        <f>E2/(SUM($G$2:$G$14))</f>
        <v>4.2979942693409739E-2</v>
      </c>
      <c r="J2" s="17">
        <f t="shared" ref="I2:J13" si="0">F2/(SUM($G$2:$G$14))</f>
        <v>0</v>
      </c>
    </row>
    <row r="3" spans="1:11" x14ac:dyDescent="0.45">
      <c r="A3" t="s">
        <v>8411</v>
      </c>
      <c r="B3" t="s">
        <v>8412</v>
      </c>
      <c r="C3" t="s">
        <v>8413</v>
      </c>
      <c r="D3">
        <f>COUNTIFS(Kickstarter!$R$522:$R$4115,"plays",Kickstarter!$F$522:$F$4115,"successful",Kickstarter!$D$522:$D$4115,'Outcomes Based on Goals'!B3,Kickstarter!$D$522:$D$4115,'Outcomes Based on Goals'!C3)</f>
        <v>388</v>
      </c>
      <c r="E3">
        <f>COUNTIFS(Kickstarter!$R$522:$R$4115,"plays",Kickstarter!$F$522:$F$4115,"failed",Kickstarter!$D$522:$D$4115,'Outcomes Based on Goals'!B3,Kickstarter!$D$522:$D$4115,'Outcomes Based on Goals'!C3)</f>
        <v>146</v>
      </c>
      <c r="F3">
        <f>COUNTIFS(Kickstarter!$R$522:$R$4115,"plays",Kickstarter!$F$522:$F$4115,"canceled",Kickstarter!$D$522:$D$4115,'Outcomes Based on Goals'!B3,Kickstarter!$D$522:$D$4115,'Outcomes Based on Goals'!C3)</f>
        <v>0</v>
      </c>
      <c r="G3">
        <f t="shared" ref="G3:G13" si="1">SUM(D3:F3)</f>
        <v>534</v>
      </c>
      <c r="H3" s="17">
        <f t="shared" ref="H3:H13" si="2">D3/(SUM($G$2:$G$14))</f>
        <v>0.37058261700095513</v>
      </c>
      <c r="I3" s="17">
        <f t="shared" si="0"/>
        <v>0.13944603629417382</v>
      </c>
      <c r="J3" s="17">
        <f t="shared" si="0"/>
        <v>0</v>
      </c>
    </row>
    <row r="4" spans="1:11" x14ac:dyDescent="0.45">
      <c r="A4" t="s">
        <v>8414</v>
      </c>
      <c r="B4" t="s">
        <v>8415</v>
      </c>
      <c r="C4" t="s">
        <v>8416</v>
      </c>
      <c r="D4">
        <f>COUNTIFS(Kickstarter!$R$522:$R$4115,"plays",Kickstarter!$F$522:$F$4115,"successful",Kickstarter!$D$522:$D$4115,'Outcomes Based on Goals'!B4,Kickstarter!$D$522:$D$4115,'Outcomes Based on Goals'!C4)</f>
        <v>93</v>
      </c>
      <c r="E4">
        <f>COUNTIFS(Kickstarter!$R$522:$R$4115,"plays",Kickstarter!$F$522:$F$4115,"failed",Kickstarter!$D$522:$D$4115,'Outcomes Based on Goals'!B4,Kickstarter!$D$522:$D$4115,'Outcomes Based on Goals'!C4)</f>
        <v>76</v>
      </c>
      <c r="F4">
        <f>COUNTIFS(Kickstarter!$R$522:$R$4115,"plays",Kickstarter!$F$522:$F$4115,"canceled",Kickstarter!$D$522:$D$4115,'Outcomes Based on Goals'!B4,Kickstarter!$D$522:$D$4115,'Outcomes Based on Goals'!C4)</f>
        <v>0</v>
      </c>
      <c r="G4">
        <f t="shared" si="1"/>
        <v>169</v>
      </c>
      <c r="H4" s="17">
        <f t="shared" si="2"/>
        <v>8.882521489971347E-2</v>
      </c>
      <c r="I4" s="17">
        <f t="shared" si="0"/>
        <v>7.2588347659980901E-2</v>
      </c>
      <c r="J4" s="17">
        <f t="shared" si="0"/>
        <v>0</v>
      </c>
    </row>
    <row r="5" spans="1:11" x14ac:dyDescent="0.45">
      <c r="A5" t="s">
        <v>8417</v>
      </c>
      <c r="B5" t="s">
        <v>8418</v>
      </c>
      <c r="C5" t="s">
        <v>8419</v>
      </c>
      <c r="D5">
        <f>COUNTIFS(Kickstarter!$R$522:$R$4115,"plays",Kickstarter!$F$522:$F$4115,"successful",Kickstarter!$D$522:$D$4115,'Outcomes Based on Goals'!B5,Kickstarter!$D$522:$D$4115,'Outcomes Based on Goals'!C5)</f>
        <v>39</v>
      </c>
      <c r="E5">
        <f>COUNTIFS(Kickstarter!$R$522:$R$4115,"plays",Kickstarter!$F$522:$F$4115,"failed",Kickstarter!$D$522:$D$4115,'Outcomes Based on Goals'!B5,Kickstarter!$D$522:$D$4115,'Outcomes Based on Goals'!C5)</f>
        <v>33</v>
      </c>
      <c r="F5">
        <f>COUNTIFS(Kickstarter!$R$522:$R$4115,"plays",Kickstarter!$F$522:$F$4115,"canceled",Kickstarter!$D$522:$D$4115,'Outcomes Based on Goals'!B5,Kickstarter!$D$522:$D$4115,'Outcomes Based on Goals'!C5)</f>
        <v>0</v>
      </c>
      <c r="G5">
        <f t="shared" si="1"/>
        <v>72</v>
      </c>
      <c r="H5" s="17">
        <f t="shared" si="2"/>
        <v>3.7249283667621778E-2</v>
      </c>
      <c r="I5" s="17">
        <f t="shared" si="0"/>
        <v>3.151862464183381E-2</v>
      </c>
      <c r="J5" s="17">
        <f t="shared" si="0"/>
        <v>0</v>
      </c>
    </row>
    <row r="6" spans="1:11" x14ac:dyDescent="0.45">
      <c r="A6" t="s">
        <v>8420</v>
      </c>
      <c r="B6" t="s">
        <v>8421</v>
      </c>
      <c r="C6" t="s">
        <v>8422</v>
      </c>
      <c r="D6">
        <f>COUNTIFS(Kickstarter!$R$522:$R$4115,"plays",Kickstarter!$F$522:$F$4115,"successful",Kickstarter!$D$522:$D$4115,'Outcomes Based on Goals'!B6,Kickstarter!$D$522:$D$4115,'Outcomes Based on Goals'!C6)</f>
        <v>12</v>
      </c>
      <c r="E6">
        <f>COUNTIFS(Kickstarter!$R$522:$R$4115,"plays",Kickstarter!$F$522:$F$4115,"failed",Kickstarter!$D$522:$D$4115,'Outcomes Based on Goals'!B6,Kickstarter!$D$522:$D$4115,'Outcomes Based on Goals'!C6)</f>
        <v>12</v>
      </c>
      <c r="F6">
        <f>COUNTIFS(Kickstarter!$R$522:$R$4115,"plays",Kickstarter!$F$522:$F$4115,"canceled",Kickstarter!$D$522:$D$4115,'Outcomes Based on Goals'!B6,Kickstarter!$D$522:$D$4115,'Outcomes Based on Goals'!C6)</f>
        <v>0</v>
      </c>
      <c r="G6">
        <f t="shared" si="1"/>
        <v>24</v>
      </c>
      <c r="H6" s="17">
        <f t="shared" si="2"/>
        <v>1.1461318051575931E-2</v>
      </c>
      <c r="I6" s="17">
        <f t="shared" si="0"/>
        <v>1.1461318051575931E-2</v>
      </c>
      <c r="J6" s="17">
        <f t="shared" si="0"/>
        <v>0</v>
      </c>
    </row>
    <row r="7" spans="1:11" x14ac:dyDescent="0.45">
      <c r="A7" t="s">
        <v>8423</v>
      </c>
      <c r="B7" t="s">
        <v>8424</v>
      </c>
      <c r="C7" t="s">
        <v>8425</v>
      </c>
      <c r="D7">
        <f>COUNTIFS(Kickstarter!$R$522:$R$4115,"plays",Kickstarter!$F$522:$F$4115,"successful",Kickstarter!$D$522:$D$4115,'Outcomes Based on Goals'!B7,Kickstarter!$D$522:$D$4115,'Outcomes Based on Goals'!C7)</f>
        <v>9</v>
      </c>
      <c r="E7">
        <f>COUNTIFS(Kickstarter!$R$522:$R$4115,"plays",Kickstarter!$F$522:$F$4115,"failed",Kickstarter!$D$522:$D$4115,'Outcomes Based on Goals'!B7,Kickstarter!$D$522:$D$4115,'Outcomes Based on Goals'!C7)</f>
        <v>11</v>
      </c>
      <c r="F7">
        <f>COUNTIFS(Kickstarter!$R$522:$R$4115,"plays",Kickstarter!$F$522:$F$4115,"canceled",Kickstarter!$D$522:$D$4115,'Outcomes Based on Goals'!B7,Kickstarter!$D$522:$D$4115,'Outcomes Based on Goals'!C7)</f>
        <v>0</v>
      </c>
      <c r="G7">
        <f t="shared" si="1"/>
        <v>20</v>
      </c>
      <c r="H7" s="17">
        <f t="shared" si="2"/>
        <v>8.5959885386819486E-3</v>
      </c>
      <c r="I7" s="17">
        <f t="shared" si="0"/>
        <v>1.0506208213944603E-2</v>
      </c>
      <c r="J7" s="17">
        <f t="shared" si="0"/>
        <v>0</v>
      </c>
    </row>
    <row r="8" spans="1:11" x14ac:dyDescent="0.45">
      <c r="A8" t="s">
        <v>8426</v>
      </c>
      <c r="B8" t="s">
        <v>8427</v>
      </c>
      <c r="C8" t="s">
        <v>8428</v>
      </c>
      <c r="D8">
        <f>COUNTIFS(Kickstarter!$R$522:$R$4115,"plays",Kickstarter!$F$522:$F$4115,"successful",Kickstarter!$D$522:$D$4115,'Outcomes Based on Goals'!B8,Kickstarter!$D$522:$D$4115,'Outcomes Based on Goals'!C8)</f>
        <v>1</v>
      </c>
      <c r="E8">
        <f>COUNTIFS(Kickstarter!$R$522:$R$4115,"plays",Kickstarter!$F$522:$F$4115,"failed",Kickstarter!$D$522:$D$4115,'Outcomes Based on Goals'!B8,Kickstarter!$D$522:$D$4115,'Outcomes Based on Goals'!C8)</f>
        <v>4</v>
      </c>
      <c r="F8">
        <f>COUNTIFS(Kickstarter!$R$522:$R$4115,"plays",Kickstarter!$F$522:$F$4115,"canceled",Kickstarter!$D$522:$D$4115,'Outcomes Based on Goals'!B8,Kickstarter!$D$522:$D$4115,'Outcomes Based on Goals'!C8)</f>
        <v>0</v>
      </c>
      <c r="G8">
        <f t="shared" si="1"/>
        <v>5</v>
      </c>
      <c r="H8" s="17">
        <f t="shared" si="2"/>
        <v>9.5510983763132757E-4</v>
      </c>
      <c r="I8" s="17">
        <f t="shared" si="0"/>
        <v>3.8204393505253103E-3</v>
      </c>
      <c r="J8" s="17">
        <f t="shared" si="0"/>
        <v>0</v>
      </c>
    </row>
    <row r="9" spans="1:11" x14ac:dyDescent="0.45">
      <c r="A9" t="s">
        <v>8429</v>
      </c>
      <c r="B9" t="s">
        <v>8430</v>
      </c>
      <c r="C9" t="s">
        <v>8431</v>
      </c>
      <c r="D9">
        <f>COUNTIFS(Kickstarter!$R$522:$R$4115,"plays",Kickstarter!$F$522:$F$4115,"successful",Kickstarter!$D$522:$D$4115,'Outcomes Based on Goals'!B9,Kickstarter!$D$522:$D$4115,'Outcomes Based on Goals'!C9)</f>
        <v>3</v>
      </c>
      <c r="E9">
        <f>COUNTIFS(Kickstarter!$R$522:$R$4115,"plays",Kickstarter!$F$522:$F$4115,"failed",Kickstarter!$D$522:$D$4115,'Outcomes Based on Goals'!B9,Kickstarter!$D$522:$D$4115,'Outcomes Based on Goals'!C9)</f>
        <v>8</v>
      </c>
      <c r="F9">
        <f>COUNTIFS(Kickstarter!$R$522:$R$4115,"plays",Kickstarter!$F$522:$F$4115,"canceled",Kickstarter!$D$522:$D$4115,'Outcomes Based on Goals'!B9,Kickstarter!$D$522:$D$4115,'Outcomes Based on Goals'!C9)</f>
        <v>0</v>
      </c>
      <c r="G9">
        <f t="shared" si="1"/>
        <v>11</v>
      </c>
      <c r="H9" s="17">
        <f t="shared" si="2"/>
        <v>2.8653295128939827E-3</v>
      </c>
      <c r="I9" s="17">
        <f t="shared" si="0"/>
        <v>7.6408787010506206E-3</v>
      </c>
      <c r="J9" s="17">
        <f t="shared" si="0"/>
        <v>0</v>
      </c>
    </row>
    <row r="10" spans="1:11" x14ac:dyDescent="0.45">
      <c r="A10" t="s">
        <v>8432</v>
      </c>
      <c r="B10" t="s">
        <v>8433</v>
      </c>
      <c r="C10" t="s">
        <v>8434</v>
      </c>
      <c r="D10">
        <f>COUNTIFS(Kickstarter!$R$522:$R$4115,"plays",Kickstarter!$F$522:$F$4115,"successful",Kickstarter!$D$522:$D$4115,'Outcomes Based on Goals'!B10,Kickstarter!$D$522:$D$4115,'Outcomes Based on Goals'!C10)</f>
        <v>4</v>
      </c>
      <c r="E10">
        <f>COUNTIFS(Kickstarter!$R$522:$R$4115,"plays",Kickstarter!$F$522:$F$4115,"failed",Kickstarter!$D$522:$D$4115,'Outcomes Based on Goals'!B10,Kickstarter!$D$522:$D$4115,'Outcomes Based on Goals'!C10)</f>
        <v>2</v>
      </c>
      <c r="F10">
        <f>COUNTIFS(Kickstarter!$R$522:$R$4115,"plays",Kickstarter!$F$522:$F$4115,"canceled",Kickstarter!$D$522:$D$4115,'Outcomes Based on Goals'!B10,Kickstarter!$D$522:$D$4115,'Outcomes Based on Goals'!C10)</f>
        <v>0</v>
      </c>
      <c r="G10">
        <f t="shared" si="1"/>
        <v>6</v>
      </c>
      <c r="H10" s="17">
        <f t="shared" si="2"/>
        <v>3.8204393505253103E-3</v>
      </c>
      <c r="I10" s="17">
        <f>E10/(SUM($G$2:$G$14))</f>
        <v>1.9102196752626551E-3</v>
      </c>
      <c r="J10" s="17">
        <f t="shared" si="0"/>
        <v>0</v>
      </c>
    </row>
    <row r="11" spans="1:11" x14ac:dyDescent="0.45">
      <c r="A11" t="s">
        <v>8435</v>
      </c>
      <c r="B11" t="s">
        <v>8436</v>
      </c>
      <c r="C11" t="s">
        <v>8437</v>
      </c>
      <c r="D11">
        <f>COUNTIFS(Kickstarter!$R$522:$R$4115,"plays",Kickstarter!$F$522:$F$4115,"successful",Kickstarter!$D$522:$D$4115,'Outcomes Based on Goals'!B11,Kickstarter!$D$522:$D$4115,'Outcomes Based on Goals'!C11)</f>
        <v>2</v>
      </c>
      <c r="E11">
        <f>COUNTIFS(Kickstarter!$R$522:$R$4115,"plays",Kickstarter!$F$522:$F$4115,"failed",Kickstarter!$D$522:$D$4115,'Outcomes Based on Goals'!B11,Kickstarter!$D$522:$D$4115,'Outcomes Based on Goals'!C11)</f>
        <v>1</v>
      </c>
      <c r="F11">
        <f>COUNTIFS(Kickstarter!$R$522:$R$4115,"plays",Kickstarter!$F$522:$F$4115,"canceled",Kickstarter!$D$522:$D$4115,'Outcomes Based on Goals'!B11,Kickstarter!$D$522:$D$4115,'Outcomes Based on Goals'!C11)</f>
        <v>0</v>
      </c>
      <c r="G11">
        <f t="shared" si="1"/>
        <v>3</v>
      </c>
      <c r="H11" s="17">
        <f t="shared" si="2"/>
        <v>1.9102196752626551E-3</v>
      </c>
      <c r="I11" s="17">
        <f t="shared" si="0"/>
        <v>9.5510983763132757E-4</v>
      </c>
      <c r="J11" s="17">
        <f t="shared" si="0"/>
        <v>0</v>
      </c>
    </row>
    <row r="12" spans="1:11" x14ac:dyDescent="0.45">
      <c r="A12" t="s">
        <v>8438</v>
      </c>
      <c r="B12" t="s">
        <v>8439</v>
      </c>
      <c r="C12" t="s">
        <v>8440</v>
      </c>
      <c r="D12">
        <f>COUNTIFS(Kickstarter!$R$522:$R$4115,"plays",Kickstarter!$F$522:$F$4115,"successful",Kickstarter!$D$522:$D$4115,'Outcomes Based on Goals'!B12,Kickstarter!$D$522:$D$4115,'Outcomes Based on Goals'!C12)</f>
        <v>0</v>
      </c>
      <c r="E12">
        <f>COUNTIFS(Kickstarter!$R$522:$R$4115,"plays",Kickstarter!$F$522:$F$4115,"failed",Kickstarter!$D$522:$D$4115,'Outcomes Based on Goals'!B12,Kickstarter!$D$522:$D$4115,'Outcomes Based on Goals'!C12)</f>
        <v>1</v>
      </c>
      <c r="F12">
        <f>COUNTIFS(Kickstarter!$R$522:$R$4115,"plays",Kickstarter!$F$522:$F$4115,"canceled",Kickstarter!$D$522:$D$4115,'Outcomes Based on Goals'!B12,Kickstarter!$D$522:$D$4115,'Outcomes Based on Goals'!C12)</f>
        <v>0</v>
      </c>
      <c r="G12">
        <f t="shared" si="1"/>
        <v>1</v>
      </c>
      <c r="H12" s="17">
        <f t="shared" si="2"/>
        <v>0</v>
      </c>
      <c r="I12" s="17">
        <f t="shared" si="0"/>
        <v>9.5510983763132757E-4</v>
      </c>
      <c r="J12" s="17">
        <f t="shared" si="0"/>
        <v>0</v>
      </c>
    </row>
    <row r="13" spans="1:11" x14ac:dyDescent="0.45">
      <c r="A13" t="s">
        <v>8441</v>
      </c>
      <c r="B13" t="s">
        <v>8442</v>
      </c>
      <c r="D13">
        <f>COUNTIFS(Kickstarter!$R$522:$R$4115,"plays",Kickstarter!$F$522:$F$4115,"successful",Kickstarter!$D$522:$D$4115,'Outcomes Based on Goals'!B13)</f>
        <v>2</v>
      </c>
      <c r="E13">
        <f>COUNTIFS(Kickstarter!$R$522:$R$4115,"plays",Kickstarter!$F$522:$F$4115,"failed",Kickstarter!$D$522:$D$4115,'Outcomes Based on Goals'!B13)</f>
        <v>14</v>
      </c>
      <c r="F13">
        <f>COUNTIFS(Kickstarter!$R$522:$R$4115,"plays",Kickstarter!$F$522:$F$4115,"canceled",Kickstarter!$D$522:$D$4115,'Outcomes Based on Goals'!B13)</f>
        <v>0</v>
      </c>
      <c r="G13">
        <f t="shared" si="1"/>
        <v>16</v>
      </c>
      <c r="H13" s="17">
        <f t="shared" si="2"/>
        <v>1.9102196752626551E-3</v>
      </c>
      <c r="I13" s="17">
        <f t="shared" si="0"/>
        <v>1.3371537726838587E-2</v>
      </c>
      <c r="J13" s="17">
        <f t="shared" si="0"/>
        <v>0</v>
      </c>
    </row>
    <row r="14" spans="1:11" x14ac:dyDescent="0.45">
      <c r="H14" s="18"/>
      <c r="I14" s="18"/>
      <c r="J14" s="18"/>
      <c r="K14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9D53-0060-412F-8524-BC81BEF82145}">
  <sheetPr>
    <tabColor theme="7"/>
  </sheetPr>
  <dimension ref="A1:E17"/>
  <sheetViews>
    <sheetView tabSelected="1" workbookViewId="0">
      <selection activeCell="U8" sqref="U8"/>
    </sheetView>
  </sheetViews>
  <sheetFormatPr defaultRowHeight="14.25" x14ac:dyDescent="0.45"/>
  <cols>
    <col min="1" max="1" width="15.796875" bestFit="1" customWidth="1"/>
    <col min="2" max="2" width="15.265625" bestFit="1" customWidth="1"/>
    <col min="3" max="3" width="5.6640625" bestFit="1" customWidth="1"/>
    <col min="4" max="4" width="9.265625" bestFit="1" customWidth="1"/>
    <col min="5" max="7" width="10.46484375" bestFit="1" customWidth="1"/>
  </cols>
  <sheetData>
    <row r="1" spans="1:5" x14ac:dyDescent="0.45">
      <c r="A1" s="11" t="s">
        <v>8358</v>
      </c>
      <c r="B1" t="s">
        <v>8315</v>
      </c>
    </row>
    <row r="3" spans="1:5" x14ac:dyDescent="0.45">
      <c r="A3" s="11" t="s">
        <v>8364</v>
      </c>
      <c r="B3" s="11" t="s">
        <v>8360</v>
      </c>
    </row>
    <row r="4" spans="1:5" x14ac:dyDescent="0.45">
      <c r="A4" s="11" t="s">
        <v>8363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45">
      <c r="A5" s="12" t="s">
        <v>8374</v>
      </c>
      <c r="B5" s="13">
        <v>7</v>
      </c>
      <c r="C5" s="13">
        <v>33</v>
      </c>
      <c r="D5" s="13">
        <v>56</v>
      </c>
      <c r="E5" s="13">
        <v>96</v>
      </c>
    </row>
    <row r="6" spans="1:5" x14ac:dyDescent="0.45">
      <c r="A6" s="12" t="s">
        <v>8375</v>
      </c>
      <c r="B6" s="13">
        <v>3</v>
      </c>
      <c r="C6" s="13">
        <v>39</v>
      </c>
      <c r="D6" s="13">
        <v>71</v>
      </c>
      <c r="E6" s="13">
        <v>113</v>
      </c>
    </row>
    <row r="7" spans="1:5" x14ac:dyDescent="0.45">
      <c r="A7" s="12" t="s">
        <v>8376</v>
      </c>
      <c r="B7" s="13">
        <v>3</v>
      </c>
      <c r="C7" s="13">
        <v>33</v>
      </c>
      <c r="D7" s="13">
        <v>56</v>
      </c>
      <c r="E7" s="13">
        <v>92</v>
      </c>
    </row>
    <row r="8" spans="1:5" x14ac:dyDescent="0.45">
      <c r="A8" s="12" t="s">
        <v>8377</v>
      </c>
      <c r="B8" s="13">
        <v>2</v>
      </c>
      <c r="C8" s="13">
        <v>40</v>
      </c>
      <c r="D8" s="13">
        <v>71</v>
      </c>
      <c r="E8" s="13">
        <v>113</v>
      </c>
    </row>
    <row r="9" spans="1:5" x14ac:dyDescent="0.45">
      <c r="A9" s="12" t="s">
        <v>8368</v>
      </c>
      <c r="B9" s="13">
        <v>3</v>
      </c>
      <c r="C9" s="13">
        <v>52</v>
      </c>
      <c r="D9" s="13">
        <v>111</v>
      </c>
      <c r="E9" s="13">
        <v>166</v>
      </c>
    </row>
    <row r="10" spans="1:5" x14ac:dyDescent="0.45">
      <c r="A10" s="12" t="s">
        <v>8378</v>
      </c>
      <c r="B10" s="13">
        <v>4</v>
      </c>
      <c r="C10" s="13">
        <v>49</v>
      </c>
      <c r="D10" s="13">
        <v>100</v>
      </c>
      <c r="E10" s="13">
        <v>153</v>
      </c>
    </row>
    <row r="11" spans="1:5" x14ac:dyDescent="0.45">
      <c r="A11" s="12" t="s">
        <v>8369</v>
      </c>
      <c r="B11" s="13">
        <v>1</v>
      </c>
      <c r="C11" s="13">
        <v>50</v>
      </c>
      <c r="D11" s="13">
        <v>87</v>
      </c>
      <c r="E11" s="13">
        <v>138</v>
      </c>
    </row>
    <row r="12" spans="1:5" x14ac:dyDescent="0.45">
      <c r="A12" s="12" t="s">
        <v>8370</v>
      </c>
      <c r="B12" s="13">
        <v>4</v>
      </c>
      <c r="C12" s="13">
        <v>47</v>
      </c>
      <c r="D12" s="13">
        <v>72</v>
      </c>
      <c r="E12" s="13">
        <v>123</v>
      </c>
    </row>
    <row r="13" spans="1:5" x14ac:dyDescent="0.45">
      <c r="A13" s="12" t="s">
        <v>8371</v>
      </c>
      <c r="B13" s="13">
        <v>4</v>
      </c>
      <c r="C13" s="13">
        <v>34</v>
      </c>
      <c r="D13" s="13">
        <v>59</v>
      </c>
      <c r="E13" s="13">
        <v>97</v>
      </c>
    </row>
    <row r="14" spans="1:5" x14ac:dyDescent="0.45">
      <c r="A14" s="12" t="s">
        <v>8372</v>
      </c>
      <c r="B14" s="13"/>
      <c r="C14" s="13">
        <v>50</v>
      </c>
      <c r="D14" s="13">
        <v>65</v>
      </c>
      <c r="E14" s="13">
        <v>115</v>
      </c>
    </row>
    <row r="15" spans="1:5" x14ac:dyDescent="0.45">
      <c r="A15" s="12" t="s">
        <v>8373</v>
      </c>
      <c r="B15" s="13">
        <v>3</v>
      </c>
      <c r="C15" s="13">
        <v>31</v>
      </c>
      <c r="D15" s="13">
        <v>54</v>
      </c>
      <c r="E15" s="13">
        <v>88</v>
      </c>
    </row>
    <row r="16" spans="1:5" x14ac:dyDescent="0.45">
      <c r="A16" s="12" t="s">
        <v>8379</v>
      </c>
      <c r="B16" s="13">
        <v>3</v>
      </c>
      <c r="C16" s="13">
        <v>35</v>
      </c>
      <c r="D16" s="13">
        <v>37</v>
      </c>
      <c r="E16" s="13">
        <v>75</v>
      </c>
    </row>
    <row r="17" spans="1:5" x14ac:dyDescent="0.45">
      <c r="A17" s="12" t="s">
        <v>8361</v>
      </c>
      <c r="B17" s="13">
        <v>37</v>
      </c>
      <c r="C17" s="13">
        <v>493</v>
      </c>
      <c r="D17" s="13">
        <v>839</v>
      </c>
      <c r="E17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7CF2E-BD0D-4FE9-999B-8981D23DB546}">
  <dimension ref="A1:C14"/>
  <sheetViews>
    <sheetView workbookViewId="0">
      <selection activeCell="B4" sqref="B4"/>
    </sheetView>
  </sheetViews>
  <sheetFormatPr defaultRowHeight="14.25" x14ac:dyDescent="0.45"/>
  <cols>
    <col min="1" max="1" width="26.464843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8386</v>
      </c>
      <c r="C1" t="s">
        <v>8387</v>
      </c>
    </row>
    <row r="2" spans="1:3" x14ac:dyDescent="0.45">
      <c r="A2" t="s">
        <v>8388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45">
      <c r="A3" t="s">
        <v>8389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45">
      <c r="A4" t="s">
        <v>8396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45">
      <c r="A5" t="s">
        <v>8397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45">
      <c r="A6" t="s">
        <v>8398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45">
      <c r="A7" t="s">
        <v>8399</v>
      </c>
      <c r="B7" s="16">
        <f>B5-B6</f>
        <v>3500</v>
      </c>
      <c r="C7" s="16">
        <f>C5-C6</f>
        <v>8000</v>
      </c>
    </row>
    <row r="8" spans="1:3" x14ac:dyDescent="0.45">
      <c r="B8" s="16"/>
      <c r="C8" s="16"/>
    </row>
    <row r="9" spans="1:3" x14ac:dyDescent="0.45">
      <c r="A9" t="s">
        <v>8390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45">
      <c r="A10" t="s">
        <v>8391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45">
      <c r="A11" t="s">
        <v>8392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45">
      <c r="A12" t="s">
        <v>8394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45">
      <c r="A13" t="s">
        <v>8393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45">
      <c r="A14" t="s">
        <v>8395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0D50-90E1-472D-9424-CEDA5EA40F88}">
  <dimension ref="A1:T413"/>
  <sheetViews>
    <sheetView topLeftCell="A14" workbookViewId="0">
      <selection activeCell="C2" sqref="C2"/>
    </sheetView>
  </sheetViews>
  <sheetFormatPr defaultRowHeight="14.25" x14ac:dyDescent="0.45"/>
  <cols>
    <col min="1" max="1" width="4.73046875" bestFit="1" customWidth="1"/>
    <col min="3" max="3" width="40.3984375" customWidth="1"/>
    <col min="4" max="4" width="11.86328125" bestFit="1" customWidth="1"/>
    <col min="5" max="5" width="10.6640625" bestFit="1" customWidth="1"/>
    <col min="6" max="6" width="8.5312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7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99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99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71.2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57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85.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99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85.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85.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99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57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71.2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85.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57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71.2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14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99.7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14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57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28.2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71.2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2.7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71.2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14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57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14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71.25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85.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99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71.2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71.2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14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2.7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2.7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42.75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71.2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99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85.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71.2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85.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71.25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99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14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85.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71.2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99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57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57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99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99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114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71.2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14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85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42.5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71.2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1.2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2.7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57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85.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28.2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57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85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71.2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85.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57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71.2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99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14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99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85.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57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71.2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2.7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99.7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71.2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14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7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99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71.2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85.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99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14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99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85.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57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85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85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57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85.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71.2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85.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85.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57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71.2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99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2.7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99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85.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71.2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85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2.7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99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99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71.2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7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71.2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114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85.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99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99.7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99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28.5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1.2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114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99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99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85.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85.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57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99.7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2.7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99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71.2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14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71.2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14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85.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99.7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57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99.7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85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57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85.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99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85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85.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2.7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99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99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71.2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7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71.2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99.7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85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7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99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14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99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114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57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85.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57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99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85.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85.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1.2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2.7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57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85.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14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57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99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14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57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57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14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99.7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57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71.2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2.7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85.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99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28.2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14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85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1.2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99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71.2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85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2.75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85.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57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99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99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71.2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71.2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71.2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99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85.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14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57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99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57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57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7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14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57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99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85.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99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85.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28.2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14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71.2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57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57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71.2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1.2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57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14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99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57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14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2.7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99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85.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85.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71.2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57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57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99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57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14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71.2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57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1.2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57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1.2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99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114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57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71.2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99.7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85.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57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71.2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57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14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71.2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2.7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99.7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2.7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71.2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85.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99.7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7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1.2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57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85.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14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99.75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85.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71.2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1.2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71.2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57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4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57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71.2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85.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2.7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28.2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71.2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85.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85.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85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57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85.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57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99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85.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85.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85.5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85.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71.2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85.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99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71.2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1.2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99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85.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71.2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85.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0AFA6-EA7E-433D-8DE3-501F070E3697}">
  <dimension ref="A1:T252"/>
  <sheetViews>
    <sheetView topLeftCell="A245" workbookViewId="0">
      <selection activeCell="E253" sqref="E253"/>
    </sheetView>
  </sheetViews>
  <sheetFormatPr defaultRowHeight="14.25" x14ac:dyDescent="0.45"/>
  <cols>
    <col min="1" max="1" width="4.73046875" bestFit="1" customWidth="1"/>
    <col min="3" max="3" width="40.59765625" customWidth="1"/>
    <col min="4" max="4" width="11.86328125" bestFit="1" customWidth="1"/>
    <col min="5" max="5" width="9.6640625" bestFit="1" customWidth="1"/>
    <col min="6" max="6" width="8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7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57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14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85.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2.7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114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85.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7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7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2.7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1.2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1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57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2.75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99.7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99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57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28.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57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57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2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71.2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1.2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71.2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2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99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14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99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71.2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71.2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99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14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57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57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42.7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85.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14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2.7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2.7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2.7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57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85.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85.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85.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71.2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2.7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1.2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85.5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2.7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57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71.2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71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85.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99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2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2.7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2.7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57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57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2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7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57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2.7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2.7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114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14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57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71.2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57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57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114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2.7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2.7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57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85.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2.75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2.7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2.7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57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4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1.2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85.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57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57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85.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7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57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2.7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2.7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99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99.7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1.2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2.7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71.2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28.2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57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85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85.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85.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14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57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2.7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85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2.7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99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2.7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57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2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57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57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57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85.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1.2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1.2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71.2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2.7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7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85.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14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2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99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57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99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2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1.2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7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28.2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57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85.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85.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57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85.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57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71.2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2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1.2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85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2.7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71.2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14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71.2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1.2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14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71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57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57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99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8.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57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42.7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1.2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71.2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57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57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57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2.7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2.7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85.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2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99.7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99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57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85.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71.2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71.2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9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85.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85.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7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99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85.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57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71.2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28.2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99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2.7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71.2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57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99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14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71.2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99.75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99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85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71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99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85.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1.2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85.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14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1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2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71.2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57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14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71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71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57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99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71.2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99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57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2.7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57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1.2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45">
      <c r="E252" s="8"/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01EE-C4C4-48F3-9F8F-6394F5F3E355}">
  <dimension ref="A1:F6"/>
  <sheetViews>
    <sheetView workbookViewId="0">
      <selection activeCell="E4" sqref="E4"/>
    </sheetView>
  </sheetViews>
  <sheetFormatPr defaultRowHeight="14.25" x14ac:dyDescent="0.45"/>
  <cols>
    <col min="1" max="1" width="30.265625" bestFit="1" customWidth="1"/>
    <col min="2" max="2" width="113.265625" bestFit="1" customWidth="1"/>
    <col min="5" max="5" width="14.9296875" bestFit="1" customWidth="1"/>
    <col min="6" max="6" width="6.73046875" bestFit="1" customWidth="1"/>
  </cols>
  <sheetData>
    <row r="1" spans="1:6" x14ac:dyDescent="0.45">
      <c r="A1" t="s">
        <v>8381</v>
      </c>
      <c r="B1" t="s">
        <v>8382</v>
      </c>
      <c r="C1" t="s">
        <v>8384</v>
      </c>
      <c r="D1" t="s">
        <v>8383</v>
      </c>
      <c r="E1" t="s">
        <v>8307</v>
      </c>
      <c r="F1" t="s">
        <v>8385</v>
      </c>
    </row>
    <row r="2" spans="1:6" x14ac:dyDescent="0.4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4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4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4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4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403C-0395-47AA-BCD9-8A4F1002E12A}">
  <dimension ref="A1:F46"/>
  <sheetViews>
    <sheetView workbookViewId="0">
      <selection activeCell="L30" sqref="L30"/>
    </sheetView>
  </sheetViews>
  <sheetFormatPr defaultRowHeight="14.25" x14ac:dyDescent="0.45"/>
  <cols>
    <col min="1" max="1" width="24.19921875" bestFit="1" customWidth="1"/>
    <col min="2" max="2" width="7.863281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8364</v>
      </c>
      <c r="B3" s="11" t="s">
        <v>8362</v>
      </c>
    </row>
    <row r="4" spans="1:6" x14ac:dyDescent="0.4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8268</v>
      </c>
      <c r="B5" s="13"/>
      <c r="C5" s="13">
        <v>78</v>
      </c>
      <c r="D5" s="13"/>
      <c r="E5" s="13"/>
      <c r="F5" s="13">
        <v>78</v>
      </c>
    </row>
    <row r="6" spans="1:6" x14ac:dyDescent="0.45">
      <c r="A6" s="12" t="s">
        <v>8267</v>
      </c>
      <c r="B6" s="13"/>
      <c r="C6" s="13"/>
      <c r="D6" s="13"/>
      <c r="E6" s="13">
        <v>164</v>
      </c>
      <c r="F6" s="13">
        <v>164</v>
      </c>
    </row>
    <row r="7" spans="1:6" x14ac:dyDescent="0.45">
      <c r="A7" s="12" t="s">
        <v>8266</v>
      </c>
      <c r="B7" s="13"/>
      <c r="C7" s="13">
        <v>52</v>
      </c>
      <c r="D7" s="13"/>
      <c r="E7" s="13"/>
      <c r="F7" s="13">
        <v>52</v>
      </c>
    </row>
    <row r="8" spans="1:6" x14ac:dyDescent="0.45">
      <c r="A8" s="12" t="s">
        <v>8265</v>
      </c>
      <c r="B8" s="13">
        <v>31</v>
      </c>
      <c r="C8" s="13"/>
      <c r="D8" s="13"/>
      <c r="E8" s="13"/>
      <c r="F8" s="13">
        <v>31</v>
      </c>
    </row>
    <row r="9" spans="1:6" x14ac:dyDescent="0.45">
      <c r="A9" s="12" t="s">
        <v>8264</v>
      </c>
      <c r="B9" s="13"/>
      <c r="C9" s="13"/>
      <c r="D9" s="13"/>
      <c r="E9" s="13">
        <v>48</v>
      </c>
      <c r="F9" s="13">
        <v>48</v>
      </c>
    </row>
    <row r="10" spans="1:6" x14ac:dyDescent="0.45">
      <c r="A10" s="12" t="s">
        <v>8263</v>
      </c>
      <c r="B10" s="13"/>
      <c r="C10" s="13"/>
      <c r="D10" s="13"/>
      <c r="E10" s="13">
        <v>49</v>
      </c>
      <c r="F10" s="13">
        <v>49</v>
      </c>
    </row>
    <row r="11" spans="1:6" x14ac:dyDescent="0.45">
      <c r="A11" s="12" t="s">
        <v>8282</v>
      </c>
      <c r="B11" s="13">
        <v>15</v>
      </c>
      <c r="C11" s="13">
        <v>101</v>
      </c>
      <c r="D11" s="13"/>
      <c r="E11" s="13"/>
      <c r="F11" s="13">
        <v>116</v>
      </c>
    </row>
    <row r="12" spans="1:6" x14ac:dyDescent="0.45">
      <c r="A12" s="12" t="s">
        <v>8297</v>
      </c>
      <c r="B12" s="13"/>
      <c r="C12" s="13">
        <v>14</v>
      </c>
      <c r="D12" s="13"/>
      <c r="E12" s="13"/>
      <c r="F12" s="13">
        <v>14</v>
      </c>
    </row>
    <row r="13" spans="1:6" x14ac:dyDescent="0.45">
      <c r="A13" s="12" t="s">
        <v>8296</v>
      </c>
      <c r="B13" s="13"/>
      <c r="C13" s="13"/>
      <c r="D13" s="13">
        <v>4</v>
      </c>
      <c r="E13" s="13">
        <v>34</v>
      </c>
      <c r="F13" s="13">
        <v>38</v>
      </c>
    </row>
    <row r="14" spans="1:6" x14ac:dyDescent="0.45">
      <c r="A14" s="12" t="s">
        <v>8281</v>
      </c>
      <c r="B14" s="13"/>
      <c r="C14" s="13">
        <v>23</v>
      </c>
      <c r="D14" s="13"/>
      <c r="E14" s="13"/>
      <c r="F14" s="13">
        <v>23</v>
      </c>
    </row>
    <row r="15" spans="1:6" x14ac:dyDescent="0.45">
      <c r="A15" s="12" t="s">
        <v>8295</v>
      </c>
      <c r="B15" s="13"/>
      <c r="C15" s="13"/>
      <c r="D15" s="13"/>
      <c r="E15" s="13">
        <v>52</v>
      </c>
      <c r="F15" s="13">
        <v>52</v>
      </c>
    </row>
    <row r="16" spans="1:6" x14ac:dyDescent="0.45">
      <c r="A16" s="12" t="s">
        <v>8280</v>
      </c>
      <c r="B16" s="13"/>
      <c r="C16" s="13">
        <v>73</v>
      </c>
      <c r="D16" s="13"/>
      <c r="E16" s="13"/>
      <c r="F16" s="13">
        <v>73</v>
      </c>
    </row>
    <row r="17" spans="1:6" x14ac:dyDescent="0.45">
      <c r="A17" s="12" t="s">
        <v>8279</v>
      </c>
      <c r="B17" s="13">
        <v>23</v>
      </c>
      <c r="C17" s="13"/>
      <c r="D17" s="13"/>
      <c r="E17" s="13"/>
      <c r="F17" s="13">
        <v>23</v>
      </c>
    </row>
    <row r="18" spans="1:6" x14ac:dyDescent="0.45">
      <c r="A18" s="12" t="s">
        <v>8298</v>
      </c>
      <c r="B18" s="13"/>
      <c r="C18" s="13"/>
      <c r="D18" s="13"/>
      <c r="E18" s="13">
        <v>33</v>
      </c>
      <c r="F18" s="13">
        <v>33</v>
      </c>
    </row>
    <row r="19" spans="1:6" x14ac:dyDescent="0.45">
      <c r="A19" s="12" t="s">
        <v>8278</v>
      </c>
      <c r="B19" s="13"/>
      <c r="C19" s="13"/>
      <c r="D19" s="13"/>
      <c r="E19" s="13">
        <v>30</v>
      </c>
      <c r="F19" s="13">
        <v>30</v>
      </c>
    </row>
    <row r="20" spans="1:6" x14ac:dyDescent="0.45">
      <c r="A20" s="12" t="s">
        <v>8291</v>
      </c>
      <c r="B20" s="13"/>
      <c r="C20" s="13">
        <v>37</v>
      </c>
      <c r="D20" s="13">
        <v>17</v>
      </c>
      <c r="E20" s="13"/>
      <c r="F20" s="13">
        <v>54</v>
      </c>
    </row>
    <row r="21" spans="1:6" x14ac:dyDescent="0.45">
      <c r="A21" s="12" t="s">
        <v>8277</v>
      </c>
      <c r="B21" s="13"/>
      <c r="C21" s="13">
        <v>20</v>
      </c>
      <c r="D21" s="13"/>
      <c r="E21" s="13">
        <v>138</v>
      </c>
      <c r="F21" s="13">
        <v>158</v>
      </c>
    </row>
    <row r="22" spans="1:6" x14ac:dyDescent="0.45">
      <c r="A22" s="12" t="s">
        <v>8276</v>
      </c>
      <c r="B22" s="13"/>
      <c r="C22" s="13">
        <v>53</v>
      </c>
      <c r="D22" s="13"/>
      <c r="E22" s="13"/>
      <c r="F22" s="13">
        <v>53</v>
      </c>
    </row>
    <row r="23" spans="1:6" x14ac:dyDescent="0.45">
      <c r="A23" s="12" t="s">
        <v>8275</v>
      </c>
      <c r="B23" s="13"/>
      <c r="C23" s="13"/>
      <c r="D23" s="13"/>
      <c r="E23" s="13">
        <v>14</v>
      </c>
      <c r="F23" s="13">
        <v>14</v>
      </c>
    </row>
    <row r="24" spans="1:6" x14ac:dyDescent="0.45">
      <c r="A24" s="12" t="s">
        <v>8290</v>
      </c>
      <c r="B24" s="13"/>
      <c r="C24" s="13"/>
      <c r="D24" s="13"/>
      <c r="E24" s="13">
        <v>35</v>
      </c>
      <c r="F24" s="13">
        <v>35</v>
      </c>
    </row>
    <row r="25" spans="1:6" x14ac:dyDescent="0.45">
      <c r="A25" s="12" t="s">
        <v>8274</v>
      </c>
      <c r="B25" s="13"/>
      <c r="C25" s="13"/>
      <c r="D25" s="13"/>
      <c r="E25" s="13">
        <v>240</v>
      </c>
      <c r="F25" s="13">
        <v>240</v>
      </c>
    </row>
    <row r="26" spans="1:6" x14ac:dyDescent="0.45">
      <c r="A26" s="12" t="s">
        <v>8284</v>
      </c>
      <c r="B26" s="13">
        <v>19</v>
      </c>
      <c r="C26" s="13"/>
      <c r="D26" s="13"/>
      <c r="E26" s="13"/>
      <c r="F26" s="13">
        <v>19</v>
      </c>
    </row>
    <row r="27" spans="1:6" x14ac:dyDescent="0.45">
      <c r="A27" s="12" t="s">
        <v>8287</v>
      </c>
      <c r="B27" s="13"/>
      <c r="C27" s="13">
        <v>14</v>
      </c>
      <c r="D27" s="13"/>
      <c r="E27" s="13"/>
      <c r="F27" s="13">
        <v>14</v>
      </c>
    </row>
    <row r="28" spans="1:6" x14ac:dyDescent="0.45">
      <c r="A28" s="12" t="s">
        <v>8294</v>
      </c>
      <c r="B28" s="13"/>
      <c r="C28" s="13">
        <v>11</v>
      </c>
      <c r="D28" s="13"/>
      <c r="E28" s="13"/>
      <c r="F28" s="13">
        <v>11</v>
      </c>
    </row>
    <row r="29" spans="1:6" x14ac:dyDescent="0.45">
      <c r="A29" s="12" t="s">
        <v>8283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45">
      <c r="A30" s="12" t="s">
        <v>8289</v>
      </c>
      <c r="B30" s="13"/>
      <c r="C30" s="13">
        <v>13</v>
      </c>
      <c r="D30" s="13"/>
      <c r="E30" s="13"/>
      <c r="F30" s="13">
        <v>13</v>
      </c>
    </row>
    <row r="31" spans="1:6" x14ac:dyDescent="0.45">
      <c r="A31" s="12" t="s">
        <v>8288</v>
      </c>
      <c r="B31" s="13">
        <v>16</v>
      </c>
      <c r="C31" s="13"/>
      <c r="D31" s="13"/>
      <c r="E31" s="13"/>
      <c r="F31" s="13">
        <v>16</v>
      </c>
    </row>
    <row r="32" spans="1:6" x14ac:dyDescent="0.45">
      <c r="A32" s="12" t="s">
        <v>8302</v>
      </c>
      <c r="B32" s="13"/>
      <c r="C32" s="13">
        <v>32</v>
      </c>
      <c r="D32" s="13"/>
      <c r="E32" s="13"/>
      <c r="F32" s="13">
        <v>32</v>
      </c>
    </row>
    <row r="33" spans="1:6" x14ac:dyDescent="0.45">
      <c r="A33" s="12" t="s">
        <v>8273</v>
      </c>
      <c r="B33" s="13"/>
      <c r="C33" s="13">
        <v>34</v>
      </c>
      <c r="D33" s="13"/>
      <c r="E33" s="13"/>
      <c r="F33" s="13">
        <v>34</v>
      </c>
    </row>
    <row r="34" spans="1:6" x14ac:dyDescent="0.45">
      <c r="A34" s="12" t="s">
        <v>8272</v>
      </c>
      <c r="B34" s="13"/>
      <c r="C34" s="13"/>
      <c r="D34" s="13"/>
      <c r="E34" s="13">
        <v>49</v>
      </c>
      <c r="F34" s="13">
        <v>49</v>
      </c>
    </row>
    <row r="35" spans="1:6" x14ac:dyDescent="0.45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45">
      <c r="A36" s="12" t="s">
        <v>8285</v>
      </c>
      <c r="B36" s="13">
        <v>6</v>
      </c>
      <c r="C36" s="13">
        <v>21</v>
      </c>
      <c r="D36" s="13"/>
      <c r="E36" s="13"/>
      <c r="F36" s="13">
        <v>27</v>
      </c>
    </row>
    <row r="37" spans="1:6" x14ac:dyDescent="0.45">
      <c r="A37" s="12" t="s">
        <v>8292</v>
      </c>
      <c r="B37" s="13"/>
      <c r="C37" s="13">
        <v>13</v>
      </c>
      <c r="D37" s="13"/>
      <c r="E37" s="13"/>
      <c r="F37" s="13">
        <v>13</v>
      </c>
    </row>
    <row r="38" spans="1:6" x14ac:dyDescent="0.45">
      <c r="A38" s="12" t="s">
        <v>8293</v>
      </c>
      <c r="B38" s="13"/>
      <c r="C38" s="13"/>
      <c r="D38" s="13"/>
      <c r="E38" s="13">
        <v>103</v>
      </c>
      <c r="F38" s="13">
        <v>103</v>
      </c>
    </row>
    <row r="39" spans="1:6" x14ac:dyDescent="0.45">
      <c r="A39" s="12" t="s">
        <v>8300</v>
      </c>
      <c r="B39" s="13"/>
      <c r="C39" s="13">
        <v>7</v>
      </c>
      <c r="D39" s="13"/>
      <c r="E39" s="13">
        <v>7</v>
      </c>
      <c r="F39" s="13">
        <v>14</v>
      </c>
    </row>
    <row r="40" spans="1:6" x14ac:dyDescent="0.45">
      <c r="A40" s="12" t="s">
        <v>8299</v>
      </c>
      <c r="B40" s="13">
        <v>15</v>
      </c>
      <c r="C40" s="13">
        <v>1</v>
      </c>
      <c r="D40" s="13"/>
      <c r="E40" s="13">
        <v>31</v>
      </c>
      <c r="F40" s="13">
        <v>47</v>
      </c>
    </row>
    <row r="41" spans="1:6" x14ac:dyDescent="0.45">
      <c r="A41" s="12" t="s">
        <v>8271</v>
      </c>
      <c r="B41" s="13">
        <v>47</v>
      </c>
      <c r="C41" s="13">
        <v>81</v>
      </c>
      <c r="D41" s="13"/>
      <c r="E41" s="13">
        <v>17</v>
      </c>
      <c r="F41" s="13">
        <v>145</v>
      </c>
    </row>
    <row r="42" spans="1:6" x14ac:dyDescent="0.45">
      <c r="A42" s="12" t="s">
        <v>8270</v>
      </c>
      <c r="B42" s="13">
        <v>59</v>
      </c>
      <c r="C42" s="13">
        <v>36</v>
      </c>
      <c r="D42" s="13"/>
      <c r="E42" s="13"/>
      <c r="F42" s="13">
        <v>95</v>
      </c>
    </row>
    <row r="43" spans="1:6" x14ac:dyDescent="0.45">
      <c r="A43" s="12" t="s">
        <v>8303</v>
      </c>
      <c r="B43" s="13">
        <v>11</v>
      </c>
      <c r="C43" s="13">
        <v>40</v>
      </c>
      <c r="D43" s="13"/>
      <c r="E43" s="13">
        <v>45</v>
      </c>
      <c r="F43" s="13">
        <v>96</v>
      </c>
    </row>
    <row r="44" spans="1:6" x14ac:dyDescent="0.45">
      <c r="A44" s="12" t="s">
        <v>8269</v>
      </c>
      <c r="B44" s="13"/>
      <c r="C44" s="13">
        <v>250</v>
      </c>
      <c r="D44" s="13">
        <v>9</v>
      </c>
      <c r="E44" s="13">
        <v>412</v>
      </c>
      <c r="F44" s="13">
        <v>671</v>
      </c>
    </row>
    <row r="45" spans="1:6" x14ac:dyDescent="0.45">
      <c r="A45" s="12" t="s">
        <v>8301</v>
      </c>
      <c r="B45" s="13">
        <v>15</v>
      </c>
      <c r="C45" s="13">
        <v>59</v>
      </c>
      <c r="D45" s="13">
        <v>3</v>
      </c>
      <c r="E45" s="13">
        <v>68</v>
      </c>
      <c r="F45" s="13">
        <v>145</v>
      </c>
    </row>
    <row r="46" spans="1:6" x14ac:dyDescent="0.45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93BA-E81C-472D-989B-4892362AE199}">
  <dimension ref="A1:E7"/>
  <sheetViews>
    <sheetView topLeftCell="A4" workbookViewId="0">
      <selection activeCell="N32" sqref="N32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8224</v>
      </c>
    </row>
    <row r="2" spans="1:5" x14ac:dyDescent="0.45">
      <c r="A2" s="11" t="s">
        <v>8358</v>
      </c>
      <c r="B2" t="s">
        <v>8365</v>
      </c>
    </row>
    <row r="4" spans="1:5" x14ac:dyDescent="0.45">
      <c r="A4" s="11" t="s">
        <v>8364</v>
      </c>
      <c r="B4" s="11" t="s">
        <v>8360</v>
      </c>
    </row>
    <row r="5" spans="1:5" x14ac:dyDescent="0.4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59CAC-9222-4521-80E4-C5C1879BCC4C}">
  <dimension ref="A1:F18"/>
  <sheetViews>
    <sheetView workbookViewId="0">
      <selection activeCell="B30" sqref="B30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8358</v>
      </c>
      <c r="B1" t="s">
        <v>8315</v>
      </c>
    </row>
    <row r="2" spans="1:6" x14ac:dyDescent="0.45">
      <c r="A2" s="11" t="s">
        <v>8380</v>
      </c>
      <c r="B2" t="s">
        <v>8365</v>
      </c>
    </row>
    <row r="4" spans="1:6" x14ac:dyDescent="0.45">
      <c r="A4" s="11" t="s">
        <v>8364</v>
      </c>
      <c r="B4" s="11" t="s">
        <v>8360</v>
      </c>
    </row>
    <row r="5" spans="1:6" x14ac:dyDescent="0.4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5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5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5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5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5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5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5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5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5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5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5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7A86B-A66C-4A8D-BEE1-4E5D582133FA}">
  <dimension ref="A1:E7"/>
  <sheetViews>
    <sheetView workbookViewId="0">
      <selection activeCell="B5" sqref="B5"/>
    </sheetView>
  </sheetViews>
  <sheetFormatPr defaultRowHeight="14.25" x14ac:dyDescent="0.45"/>
  <cols>
    <col min="1" max="1" width="15.796875" bestFit="1" customWidth="1"/>
    <col min="2" max="2" width="15.265625" bestFit="1" customWidth="1"/>
    <col min="3" max="3" width="3.9296875" bestFit="1" customWidth="1"/>
    <col min="4" max="4" width="9.265625" bestFit="1" customWidth="1"/>
    <col min="5" max="5" width="10.46484375" bestFit="1" customWidth="1"/>
    <col min="6" max="6" width="10.19921875" bestFit="1" customWidth="1"/>
  </cols>
  <sheetData>
    <row r="1" spans="1:5" x14ac:dyDescent="0.45">
      <c r="A1" s="11" t="s">
        <v>8222</v>
      </c>
      <c r="B1" t="s">
        <v>8224</v>
      </c>
    </row>
    <row r="2" spans="1:5" x14ac:dyDescent="0.45">
      <c r="A2" s="11" t="s">
        <v>8358</v>
      </c>
      <c r="B2" t="s">
        <v>8315</v>
      </c>
    </row>
    <row r="4" spans="1:5" x14ac:dyDescent="0.45">
      <c r="A4" s="11" t="s">
        <v>8364</v>
      </c>
      <c r="B4" s="11" t="s">
        <v>8360</v>
      </c>
    </row>
    <row r="5" spans="1:5" x14ac:dyDescent="0.4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Goals</vt:lpstr>
      <vt:lpstr>Outcomes Based on Launch Date</vt:lpstr>
      <vt:lpstr>Descriptive Statistics</vt:lpstr>
      <vt:lpstr>Successful U.S. Kickstarters</vt:lpstr>
      <vt:lpstr>Failed U.S. Kickstarters</vt:lpstr>
      <vt:lpstr>Edinburgh Research</vt:lpstr>
      <vt:lpstr>Parent Category Outcomes</vt:lpstr>
      <vt:lpstr>Subcategory Statistics</vt:lpstr>
      <vt:lpstr>Outcomes Based on Launch Date2</vt:lpstr>
      <vt:lpstr>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Lizett Rincon</cp:lastModifiedBy>
  <dcterms:created xsi:type="dcterms:W3CDTF">2017-04-20T15:17:24Z</dcterms:created>
  <dcterms:modified xsi:type="dcterms:W3CDTF">2020-06-11T02:06:36Z</dcterms:modified>
</cp:coreProperties>
</file>