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733" documentId="8_{82AF1380-55DC-4D3C-BA6F-1F310B671730}" xr6:coauthVersionLast="47" xr6:coauthVersionMax="47" xr10:uidLastSave="{C23F2034-6FE8-4FCA-833F-02D423151121}"/>
  <bookViews>
    <workbookView xWindow="-108" yWindow="-108" windowWidth="23256" windowHeight="12456" activeTab="7" xr2:uid="{78DE35F6-AFA5-4132-82B7-359EE3787CDE}"/>
  </bookViews>
  <sheets>
    <sheet name="Mann-Whitney Results" sheetId="19" r:id="rId1"/>
    <sheet name="Mann-Whitney Results (static)" sheetId="17" r:id="rId2"/>
    <sheet name="The Data" sheetId="10" r:id="rId3"/>
    <sheet name="S" sheetId="2" r:id="rId4"/>
    <sheet name="I" sheetId="3" r:id="rId5"/>
    <sheet name="Z" sheetId="4" r:id="rId6"/>
    <sheet name="Descriptive" sheetId="14" r:id="rId7"/>
    <sheet name="Means" sheetId="15" r:id="rId8"/>
    <sheet name="Overview" sheetId="5" r:id="rId9"/>
    <sheet name="Shapiro-Wilk" sheetId="9" r:id="rId10"/>
    <sheet name="Mann-Whitney Data Transform" sheetId="12" r:id="rId11"/>
  </sheets>
  <definedNames>
    <definedName name="i_behavior_lane_position">I!$E:$E</definedName>
    <definedName name="i_behavior_less_speed">I!$C:$C</definedName>
    <definedName name="i_behavior_more_speed">I!$B:$B</definedName>
    <definedName name="i_behavior_operating_errors">I!$H:$H</definedName>
    <definedName name="i_behavior_reaction_time">I!$F:$F</definedName>
    <definedName name="i_behavior_speed_control">I!$D:$D</definedName>
    <definedName name="i_behavior_wrong_turns">I!$G:$G</definedName>
    <definedName name="s_behavior_lane_position">S!$E:$E</definedName>
    <definedName name="s_behavior_less_speed">S!$C:$C</definedName>
    <definedName name="s_behavior_more_speed">S!$B:$B</definedName>
    <definedName name="s_behavior_operating_errors">S!$H:$H</definedName>
    <definedName name="s_behavior_reaction_time">S!$F:$F</definedName>
    <definedName name="s_behavior_speed_control">S!$D:$D</definedName>
    <definedName name="s_behavior_wrong_turns">S!$G:$G</definedName>
    <definedName name="z_behavior_lane_position">Z!$E:$E</definedName>
    <definedName name="z_behavior_less_speed">Z!$C:$C</definedName>
    <definedName name="z_behavior_more_speed">Z!$B:$B</definedName>
    <definedName name="z_behavior_operating_errors">Z!$H:$H</definedName>
    <definedName name="z_behavior_reaction_time">Z!$F:$F</definedName>
    <definedName name="z_behavior_speed_control">Z!$D:$D</definedName>
    <definedName name="z_behavior_wrong_turns">Z!$G:$G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C18" i="12" l="1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" i="12"/>
  <c r="AK4" i="9"/>
  <c r="AK5" i="9"/>
  <c r="AK6" i="9"/>
  <c r="AK7" i="9"/>
  <c r="AK8" i="9"/>
  <c r="AK9" i="9"/>
  <c r="AK10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3" i="9"/>
  <c r="AH4" i="9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3" i="9"/>
  <c r="H4" i="5"/>
  <c r="H3" i="5"/>
  <c r="H2" i="5"/>
  <c r="G4" i="5"/>
  <c r="F4" i="5"/>
  <c r="E4" i="5"/>
  <c r="D4" i="5"/>
  <c r="C4" i="5"/>
  <c r="B4" i="5"/>
  <c r="G3" i="5"/>
  <c r="F3" i="5"/>
  <c r="E3" i="5"/>
  <c r="D3" i="5"/>
  <c r="C3" i="5"/>
  <c r="B3" i="5"/>
  <c r="G2" i="5"/>
  <c r="F2" i="5"/>
  <c r="D2" i="5"/>
  <c r="E2" i="5"/>
  <c r="C2" i="5"/>
  <c r="C33" i="4"/>
  <c r="D33" i="4"/>
  <c r="E33" i="4"/>
  <c r="F33" i="4"/>
  <c r="G33" i="4"/>
  <c r="H33" i="4"/>
  <c r="C33" i="3"/>
  <c r="D33" i="3"/>
  <c r="E33" i="3"/>
  <c r="F33" i="3"/>
  <c r="G33" i="3"/>
  <c r="H33" i="3"/>
  <c r="C34" i="2"/>
  <c r="D34" i="2"/>
  <c r="E34" i="2"/>
  <c r="F34" i="2"/>
  <c r="G34" i="2"/>
  <c r="H34" i="2"/>
  <c r="B34" i="2"/>
  <c r="C17" i="14"/>
  <c r="B13" i="14"/>
  <c r="C11" i="14"/>
  <c r="B22" i="14"/>
  <c r="B16" i="14"/>
  <c r="B12" i="14"/>
  <c r="C16" i="14"/>
  <c r="C12" i="14"/>
  <c r="C9" i="14"/>
  <c r="C21" i="14"/>
  <c r="B7" i="14"/>
  <c r="C20" i="14"/>
  <c r="C14" i="14"/>
  <c r="C19" i="14"/>
  <c r="C5" i="14"/>
  <c r="C7" i="14"/>
  <c r="C4" i="14"/>
  <c r="B4" i="14"/>
  <c r="C8" i="14"/>
  <c r="B2" i="14"/>
  <c r="B14" i="14"/>
  <c r="B5" i="14"/>
  <c r="B15" i="14"/>
  <c r="B8" i="14"/>
  <c r="C2" i="14"/>
  <c r="B18" i="14"/>
  <c r="C6" i="14"/>
  <c r="B19" i="14"/>
  <c r="C10" i="14"/>
  <c r="B3" i="14"/>
  <c r="B17" i="14"/>
  <c r="C13" i="14"/>
  <c r="B9" i="14"/>
  <c r="B10" i="14"/>
  <c r="B21" i="14"/>
  <c r="C18" i="14"/>
  <c r="C22" i="14"/>
  <c r="B6" i="14"/>
  <c r="B11" i="14"/>
  <c r="C15" i="14"/>
  <c r="B20" i="14"/>
  <c r="C3" i="14"/>
  <c r="B33" i="4" l="1"/>
  <c r="B33" i="3"/>
</calcChain>
</file>

<file path=xl/sharedStrings.xml><?xml version="1.0" encoding="utf-8"?>
<sst xmlns="http://schemas.openxmlformats.org/spreadsheetml/2006/main" count="462" uniqueCount="120">
  <si>
    <t>test</t>
  </si>
  <si>
    <t>n_1</t>
  </si>
  <si>
    <t>n_2</t>
  </si>
  <si>
    <t>diff</t>
  </si>
  <si>
    <t>U</t>
  </si>
  <si>
    <t>r</t>
  </si>
  <si>
    <t>p</t>
  </si>
  <si>
    <t>i_behavior_more_speed vs. z_behavior_more_speed</t>
  </si>
  <si>
    <t>i_behavior_speed_control vs. z_behavior_speed_control</t>
  </si>
  <si>
    <t>i_behavior_less_speed vs. z_behavior_less_speed</t>
  </si>
  <si>
    <t>i_behavior_wrong_turns vs. z_behavior_wrong_turns</t>
  </si>
  <si>
    <t>s_behavior_reaction_time vs. i_behavior_reaction_time</t>
  </si>
  <si>
    <t>i_behavior_lane_position vs. z_behavior_lane_position</t>
  </si>
  <si>
    <t>s_behavior_wrong_turns vs. i_behavior_wrong_turns</t>
  </si>
  <si>
    <t>i_behavior_operating_errors vs. z_behavior_operating_errors</t>
  </si>
  <si>
    <t>i_behavior_reaction_time vs. z_behavior_reaction_time</t>
  </si>
  <si>
    <t>s_behavior_operating_errors vs. i_behavior_operating_errors</t>
  </si>
  <si>
    <t>s_behavior_less_speed vs. i_behavior_less_speed</t>
  </si>
  <si>
    <t>s_behavior_lane_position vs. i_behavior_lane_position</t>
  </si>
  <si>
    <t>z_behavior_speed_control vs. s_behavior_speed_control</t>
  </si>
  <si>
    <t>s_behavior_more_speed vs. i_behavior_more_speed</t>
  </si>
  <si>
    <t>z_behavior_more_speed vs. s_behavior_more_speed</t>
  </si>
  <si>
    <t>z_behavior_less_speed vs. s_behavior_less_speed</t>
  </si>
  <si>
    <t>z_behavior_operating_errors vs. s_behavior_operating_errors</t>
  </si>
  <si>
    <t>z_behavior_reaction_time vs. s_behavior_reaction_time</t>
  </si>
  <si>
    <t>z_behavior_lane_position vs. s_behavior_lane_position</t>
  </si>
  <si>
    <t>s_behavior_speed_control vs. i_behavior_speed_control</t>
  </si>
  <si>
    <t>z_behavior_wrong_turns vs. s_behavior_wrong_turns</t>
  </si>
  <si>
    <t>navigation_system_type</t>
  </si>
  <si>
    <t>behavior_more_speed</t>
  </si>
  <si>
    <t>behavior_less_speed</t>
  </si>
  <si>
    <t>behavior_speed_control</t>
  </si>
  <si>
    <t>behavior_lane_position</t>
  </si>
  <si>
    <t>behavior_reaction_time</t>
  </si>
  <si>
    <t>behavior_wrong_turns</t>
  </si>
  <si>
    <t>behavior_operating_errors</t>
  </si>
  <si>
    <t>Een ander systeem, namelijk:: navigatie systeem in auto - live gelinkt aan tomtom</t>
  </si>
  <si>
    <t>Een navigatie-app op de smartphone</t>
  </si>
  <si>
    <t>Een navigatieapparaat zoals een TomTom of Garmin</t>
  </si>
  <si>
    <t>Een navigatiesysteem dat standaard is ingebouwd in mijn auto</t>
  </si>
  <si>
    <t>Navigatie streamen vanaf smartphone naar boordcomputer (Apple CarPlay, Android Auto)</t>
  </si>
  <si>
    <t>Mean</t>
  </si>
  <si>
    <t>St. Dev.</t>
  </si>
  <si>
    <t>p(Shapiro-Wilk)</t>
  </si>
  <si>
    <t>s_behavior_more_speed</t>
  </si>
  <si>
    <t>s_behavior_less_speed</t>
  </si>
  <si>
    <t>s_behavior_speed_control</t>
  </si>
  <si>
    <t>s_behavior_lane_position</t>
  </si>
  <si>
    <t>s_behavior_reaction_time</t>
  </si>
  <si>
    <t>s_behavior_wrong_turns</t>
  </si>
  <si>
    <t>s_behavior_operating_errors</t>
  </si>
  <si>
    <t>i_behavior_more_speed</t>
  </si>
  <si>
    <t>i_behavior_less_speed</t>
  </si>
  <si>
    <t>i_behavior_speed_control</t>
  </si>
  <si>
    <t>i_behavior_lane_position</t>
  </si>
  <si>
    <t>i_behavior_reaction_time</t>
  </si>
  <si>
    <t>i_behavior_wrong_turns</t>
  </si>
  <si>
    <t>i_behavior_operating_errors</t>
  </si>
  <si>
    <t>z_behavior_more_speed</t>
  </si>
  <si>
    <t>z_behavior_less_speed</t>
  </si>
  <si>
    <t>z_behavior_speed_control</t>
  </si>
  <si>
    <t>z_behavior_lane_position</t>
  </si>
  <si>
    <t>z_behavior_reaction_time</t>
  </si>
  <si>
    <t>z_behavior_wrong_turns</t>
  </si>
  <si>
    <t>z_behavior_operating_errors</t>
  </si>
  <si>
    <t>S</t>
  </si>
  <si>
    <t>I</t>
  </si>
  <si>
    <t>Z</t>
  </si>
  <si>
    <t>Smartphone vs Integrated (t-test)</t>
  </si>
  <si>
    <t>Integrated vs Streaming (t-test)</t>
  </si>
  <si>
    <t>Streaming vs Smartphone (t-test)</t>
  </si>
  <si>
    <t>Smartphone vs Integrated (mann-whitney)</t>
  </si>
  <si>
    <t>Integrated vs Streaming (mann-whitney)</t>
  </si>
  <si>
    <t>Streaming vs Smartphone (mann-whitney)</t>
  </si>
  <si>
    <t>W</t>
  </si>
  <si>
    <t>1,2,3,3,2,3,3,1,1,1,2,4,1,2,2,1,1,2,1,2,1,1,2,2,2,1</t>
  </si>
  <si>
    <t>[1,2,3,3,2,3,3,1,1,1,2,4,1,2,2,1,1,2,1,2,1,1,2,2,2,1]</t>
  </si>
  <si>
    <t>3,1,4,2,1,4,3,3,1,2,2,4,3,2,4,4,1,2,3,3,1,3,4,4,3,3</t>
  </si>
  <si>
    <t>[3,1,4,2,1,4,3,3,1,2,2,4,3,2,4,4,1,2,3,3,1,3,4,4,3,3]</t>
  </si>
  <si>
    <t>2,2,4,2,1,4,1,2,1,1,2,4,1,2,1,2,1,2,1,2,2,2,4,2,4,1</t>
  </si>
  <si>
    <t>[2,2,4,2,1,4,1,2,1,1,2,4,1,2,1,2,1,2,1,2,2,2,4,2,4,1]</t>
  </si>
  <si>
    <t>2,3,3,3,2,4,2,2,2,2,2,4,2,3,3,2,2,3,2,3,2,1,3,4,4,2</t>
  </si>
  <si>
    <t>[2,3,3,3,2,4,2,2,2,2,2,4,2,3,3,2,2,3,2,3,2,1,3,4,4,2]</t>
  </si>
  <si>
    <t>4,3,2,3,2,3,3,2,1,2,3,4,2,2,3,4,2,3,3,3,2,3,3,3,3,2</t>
  </si>
  <si>
    <t>[4,3,2,3,2,3,3,2,1,2,3,4,2,2,3,4,2,3,3,3,2,3,3,3,3,2]</t>
  </si>
  <si>
    <t>4,3,4,3,4,2,1,3,1,2,1,4,1,2,4,5,3,4,2,3,1,3,4,4,3,2</t>
  </si>
  <si>
    <t>[4,3,4,3,4,2,1,3,1,2,1,4,1,2,4,5,3,4,2,3,1,3,4,4,3,2]</t>
  </si>
  <si>
    <t>2,1,3,3,2,2,3,1,1,1,2,1,2,2,3,2,1,1,2,2,1,2,3,2,2,2</t>
  </si>
  <si>
    <t>[2,1,3,3,2,2,3,1,1,1,2,1,2,2,3,2,1,1,2,2,1,2,3,2,2,2]</t>
  </si>
  <si>
    <t>1,1,2,2,1,2,2,4,1,3,2,3,3,1</t>
  </si>
  <si>
    <t>[1,1,2,2,1,2,2,4,1,3,2,3,3,1]</t>
  </si>
  <si>
    <t>2,2,2,2,3,4,3,3,2,3,2,3,3,2</t>
  </si>
  <si>
    <t>[2,2,2,2,3,4,3,3,2,3,2,3,3,2]</t>
  </si>
  <si>
    <t>2,1,2,3,3,3,3,4,2,3,2,3,3,1</t>
  </si>
  <si>
    <t>[2,1,2,3,3,3,3,4,2,3,2,3,3,1]</t>
  </si>
  <si>
    <t>2,2,2,3,3,3,3,3,1,3,3,2,1,2</t>
  </si>
  <si>
    <t>[2,2,2,3,3,3,3,3,1,3,3,2,1,2]</t>
  </si>
  <si>
    <t>3,2,2,2,3,3,3,2,1,3,3,2,2,2</t>
  </si>
  <si>
    <t>[3,2,2,2,3,3,3,2,1,3,3,2,2,2]</t>
  </si>
  <si>
    <t>2,2,3,3,4,3,2,3,2,1,3,3,3,1</t>
  </si>
  <si>
    <t>[2,2,3,3,4,3,2,3,2,1,3,3,3,1]</t>
  </si>
  <si>
    <t>3,2,2,1,1,2,2,3,1,1,2,1,2,1</t>
  </si>
  <si>
    <t>[3,2,2,1,1,2,2,3,1,1,2,1,2,1]</t>
  </si>
  <si>
    <t>2,1,1,2,2,2,1,2,1,1,1</t>
  </si>
  <si>
    <t>[2,1,1,2,2,2,1,2,1,1,1]</t>
  </si>
  <si>
    <t>4,1,1,1,2,3,1,3,1,5,2</t>
  </si>
  <si>
    <t>[4,1,1,1,2,3,1,3,1,5,2]</t>
  </si>
  <si>
    <t>4,2,1,1,2,2,1,3,2,1,3</t>
  </si>
  <si>
    <t>[4,2,1,1,2,2,1,3,2,1,3]</t>
  </si>
  <si>
    <t>4,2,1,1,3,2,1,2,2,2,3</t>
  </si>
  <si>
    <t>[4,2,1,1,3,2,1,2,2,2,3]</t>
  </si>
  <si>
    <t>1,2,1,1,4,3,1,2,3,4,2</t>
  </si>
  <si>
    <t>[1,2,1,1,4,3,1,2,3,4,2]</t>
  </si>
  <si>
    <t>2,1,1,1,4,1,3,3,2,1,3</t>
  </si>
  <si>
    <t>[2,1,1,1,4,1,3,3,2,1,3]</t>
  </si>
  <si>
    <t>3,1,1,1,3,1,1,2,1,1,2</t>
  </si>
  <si>
    <t>[3,1,1,1,3,1,1,2,1,1,2]</t>
  </si>
  <si>
    <t>n1</t>
  </si>
  <si>
    <t>n2</t>
  </si>
  <si>
    <r>
      <t>U</t>
    </r>
    <r>
      <rPr>
        <i/>
        <sz val="7"/>
        <color theme="1"/>
        <rFont val="Times New Roman"/>
        <family val="1"/>
      </rPr>
      <t>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</si>
</sst>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i/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2" fontId="0" fillId="3" borderId="1" xfId="0" applyNumberFormat="1" applyFill="1" applyBorder="1" applyAlignment="1">
      <alignment horizontal="right"/>
    </xf>
    <xf numFmtId="0" fontId="0" fillId="2" borderId="1" xfId="0" applyFill="1" applyBorder="1"/>
    <xf numFmtId="2" fontId="0" fillId="2" borderId="1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/>
    <xf numFmtId="0" fontId="0" fillId="0" borderId="1" xfId="0" applyBorder="1" applyAlignment="1">
      <alignment horizontal="left"/>
    </xf>
    <xf numFmtId="2" fontId="0" fillId="0" borderId="1" xfId="0" applyNumberFormat="1" applyBorder="1"/>
    <xf numFmtId="2" fontId="0" fillId="0" borderId="1" xfId="0" applyNumberFormat="1" applyBorder="1" applyAlignment="1">
      <alignment horizontal="right"/>
    </xf>
    <xf numFmtId="1" fontId="0" fillId="0" borderId="0" xfId="0" applyNumberForma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2" fillId="0" borderId="1" xfId="0" applyFont="1" applyBorder="1"/>
    <xf numFmtId="2" fontId="2" fillId="0" borderId="1" xfId="0" applyNumberFormat="1" applyFont="1" applyBorder="1"/>
    <xf numFmtId="1" fontId="2" fillId="0" borderId="1" xfId="0" applyNumberFormat="1" applyFont="1" applyBorder="1"/>
  </cellXfs>
  <cellStyles count="1">
    <cellStyle name="Standaard" xfId="0" builtinId="0"/>
  </cellStyles>
  <dxfs count="20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000"/>
    </dxf>
    <dxf>
      <numFmt numFmtId="2" formatCode="0.00"/>
    </dxf>
    <dxf>
      <numFmt numFmtId="1" formatCode="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Means!$A$2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Means!$B$1:$H$1</c:f>
              <c:strCache>
                <c:ptCount val="7"/>
                <c:pt idx="0">
                  <c:v>behavior_more_speed</c:v>
                </c:pt>
                <c:pt idx="1">
                  <c:v>behavior_less_speed</c:v>
                </c:pt>
                <c:pt idx="2">
                  <c:v>behavior_speed_control</c:v>
                </c:pt>
                <c:pt idx="3">
                  <c:v>behavior_lane_position</c:v>
                </c:pt>
                <c:pt idx="4">
                  <c:v>behavior_reaction_time</c:v>
                </c:pt>
                <c:pt idx="5">
                  <c:v>behavior_wrong_turns</c:v>
                </c:pt>
                <c:pt idx="6">
                  <c:v>behavior_operating_errors</c:v>
                </c:pt>
              </c:strCache>
            </c:strRef>
          </c:cat>
          <c:val>
            <c:numRef>
              <c:f>Means!$B$2:$H$2</c:f>
              <c:numCache>
                <c:formatCode>0.00</c:formatCode>
                <c:ptCount val="7"/>
                <c:pt idx="0">
                  <c:v>1.8076923076923077</c:v>
                </c:pt>
                <c:pt idx="1">
                  <c:v>2.6923076923076925</c:v>
                </c:pt>
                <c:pt idx="2">
                  <c:v>2.0384615384615383</c:v>
                </c:pt>
                <c:pt idx="3">
                  <c:v>2.5769230769230771</c:v>
                </c:pt>
                <c:pt idx="4">
                  <c:v>2.6923076923076925</c:v>
                </c:pt>
                <c:pt idx="5">
                  <c:v>2.8076923076923075</c:v>
                </c:pt>
                <c:pt idx="6">
                  <c:v>1.8846153846153846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E-477E-8131-83CF02847A8A}"/>
            </c:ext>
          </c:extLst>
        </c:ser>
        <c:ser>
          <c:idx val="1"/>
          <c:order val="1"/>
          <c:tx>
            <c:strRef>
              <c:f>Means!$A$3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Means!$B$1:$H$1</c:f>
              <c:strCache>
                <c:ptCount val="7"/>
                <c:pt idx="0">
                  <c:v>behavior_more_speed</c:v>
                </c:pt>
                <c:pt idx="1">
                  <c:v>behavior_less_speed</c:v>
                </c:pt>
                <c:pt idx="2">
                  <c:v>behavior_speed_control</c:v>
                </c:pt>
                <c:pt idx="3">
                  <c:v>behavior_lane_position</c:v>
                </c:pt>
                <c:pt idx="4">
                  <c:v>behavior_reaction_time</c:v>
                </c:pt>
                <c:pt idx="5">
                  <c:v>behavior_wrong_turns</c:v>
                </c:pt>
                <c:pt idx="6">
                  <c:v>behavior_operating_errors</c:v>
                </c:pt>
              </c:strCache>
            </c:strRef>
          </c:cat>
          <c:val>
            <c:numRef>
              <c:f>Means!$B$3:$H$3</c:f>
              <c:numCache>
                <c:formatCode>0.00</c:formatCode>
                <c:ptCount val="7"/>
                <c:pt idx="0">
                  <c:v>2</c:v>
                </c:pt>
                <c:pt idx="1">
                  <c:v>2.5714285714285716</c:v>
                </c:pt>
                <c:pt idx="2">
                  <c:v>2.5</c:v>
                </c:pt>
                <c:pt idx="3">
                  <c:v>2.3571428571428572</c:v>
                </c:pt>
                <c:pt idx="4">
                  <c:v>2.3571428571428572</c:v>
                </c:pt>
                <c:pt idx="5">
                  <c:v>2.5</c:v>
                </c:pt>
                <c:pt idx="6">
                  <c:v>1.7142857142857142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E-477E-8131-83CF02847A8A}"/>
            </c:ext>
          </c:extLst>
        </c:ser>
        <c:ser>
          <c:idx val="2"/>
          <c:order val="2"/>
          <c:tx>
            <c:strRef>
              <c:f>Means!$A$4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Means!$B$1:$H$1</c:f>
              <c:strCache>
                <c:ptCount val="7"/>
                <c:pt idx="0">
                  <c:v>behavior_more_speed</c:v>
                </c:pt>
                <c:pt idx="1">
                  <c:v>behavior_less_speed</c:v>
                </c:pt>
                <c:pt idx="2">
                  <c:v>behavior_speed_control</c:v>
                </c:pt>
                <c:pt idx="3">
                  <c:v>behavior_lane_position</c:v>
                </c:pt>
                <c:pt idx="4">
                  <c:v>behavior_reaction_time</c:v>
                </c:pt>
                <c:pt idx="5">
                  <c:v>behavior_wrong_turns</c:v>
                </c:pt>
                <c:pt idx="6">
                  <c:v>behavior_operating_errors</c:v>
                </c:pt>
              </c:strCache>
            </c:strRef>
          </c:cat>
          <c:val>
            <c:numRef>
              <c:f>Means!$B$4:$H$4</c:f>
              <c:numCache>
                <c:formatCode>0.00</c:formatCode>
                <c:ptCount val="7"/>
                <c:pt idx="0">
                  <c:v>1.4545454545454546</c:v>
                </c:pt>
                <c:pt idx="1">
                  <c:v>2.1818181818181817</c:v>
                </c:pt>
                <c:pt idx="2">
                  <c:v>2</c:v>
                </c:pt>
                <c:pt idx="3">
                  <c:v>2.0909090909090908</c:v>
                </c:pt>
                <c:pt idx="4">
                  <c:v>2.1818181818181817</c:v>
                </c:pt>
                <c:pt idx="5">
                  <c:v>2</c:v>
                </c:pt>
                <c:pt idx="6">
                  <c:v>1.5454545454545454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E-477E-8131-83CF02847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435216"/>
        <c:axId val="216428016"/>
      </c:barChart>
      <c:catAx>
        <c:axId val="2164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6428016"/>
        <c:crosses val="autoZero"/>
        <c:auto val="1"/>
        <c:lblAlgn val="ctr"/>
        <c:lblOffset val="100"/>
        <c:noMultiLvlLbl val="0"/>
      </c:catAx>
      <c:valAx>
        <c:axId val="2164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64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765810</xdr:colOff>
      <xdr:row>7</xdr:row>
      <xdr:rowOff>142875</xdr:rowOff>
    </xdr:from>
    <xdr:to>
      <xdr:col>17</xdr:col>
      <xdr:colOff>116205</xdr:colOff>
      <xdr:row>27</xdr:row>
      <xdr:rowOff>81915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79E2B18-EE1D-869A-D106-157B7B6A7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9EFABA-0CB6-46C5-9314-E12C342BADB1}" name="Tabel_output" displayName="Tabel_output" ref="A1:G22" totalsRowShown="0">
  <autoFilter ref="A1:G22" xr:uid="{DD9EFABA-0CB6-46C5-9314-E12C342BADB1}"/>
  <sortState xmlns:xlrd2="http://schemas.microsoft.com/office/spreadsheetml/2017/richdata2" ref="A2:G22">
    <sortCondition ref="G1:G22"/>
  </sortState>
  <tableColumns count="7">
    <tableColumn id="1" xr3:uid="{925A440B-9A7B-4D08-BE6A-D038CC351288}" name="test" dataDxfId="19"/>
    <tableColumn id="2" xr3:uid="{9251E404-9CF9-4D60-A9B2-D036BE6753EA}" name="n_1" dataDxfId="18"/>
    <tableColumn id="3" xr3:uid="{EF5FA9F7-4B99-4DC3-99C3-7DAA37E009D5}" name="n_2" dataDxfId="17"/>
    <tableColumn id="4" xr3:uid="{1D068F74-70ED-4430-B460-35D860ECB107}" name="diff" dataDxfId="16"/>
    <tableColumn id="5" xr3:uid="{C68CDA44-060F-4A86-A136-4C96AD06ECD9}" name="U" dataDxfId="15"/>
    <tableColumn id="6" xr3:uid="{8586A906-0B3A-4157-A09B-9149305D74C9}" name="r" dataDxfId="14"/>
    <tableColumn id="7" xr3:uid="{45D97C7B-6DDE-4412-9282-F9C480EB0D4F}" name="p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A80235-043A-403B-8AD1-AA1008165B8C}" name="Tabel3" displayName="Tabel3" ref="A1:H55" totalsRowShown="0" headerRowDxfId="12" dataDxfId="11">
  <autoFilter ref="A1:H55" xr:uid="{72A80235-043A-403B-8AD1-AA1008165B8C}"/>
  <sortState xmlns:xlrd2="http://schemas.microsoft.com/office/spreadsheetml/2017/richdata2" ref="A2:H55">
    <sortCondition ref="A1:A55"/>
  </sortState>
  <tableColumns count="8">
    <tableColumn id="1" xr3:uid="{5BDA73F4-02EB-48A8-AE9D-7B24CB08FB96}" name="navigation_system_type"/>
    <tableColumn id="2" xr3:uid="{9619E6AF-8248-4C87-A330-009144737676}" name="behavior_more_speed" dataDxfId="10"/>
    <tableColumn id="3" xr3:uid="{85B715A0-5A6E-4004-A0CD-B9DD9226202C}" name="behavior_less_speed" dataDxfId="9"/>
    <tableColumn id="4" xr3:uid="{582D5985-215D-4CD8-AE91-229E14C5B923}" name="behavior_speed_control" dataDxfId="8"/>
    <tableColumn id="5" xr3:uid="{45409F8F-863D-4AA3-9C1F-FCDFB9311A52}" name="behavior_lane_position" dataDxfId="7"/>
    <tableColumn id="6" xr3:uid="{C22E9294-419F-42DA-81A4-585FB1C11461}" name="behavior_reaction_time" dataDxfId="6"/>
    <tableColumn id="7" xr3:uid="{AE012C9A-74DF-4B48-849E-718623D5F7F6}" name="behavior_wrong_turns" dataDxfId="5"/>
    <tableColumn id="8" xr3:uid="{CC1D59D6-FBFC-4233-AC1C-34320716C454}" name="behavior_operating_errors" dataDxfId="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37A9-18D0-41EC-92E2-9FD54414839F}">
  <dimension ref="A1:G23"/>
  <sheetViews>
    <sheetView workbookViewId="0">
      <selection activeCell="C2" sqref="B2:C22"/>
    </sheetView>
  </sheetViews>
  <sheetFormatPr defaultRowHeight="14.4" x14ac:dyDescent="0.3"/>
  <cols>
    <col min="1" max="1" width="57" bestFit="1" customWidth="1"/>
    <col min="2" max="3" width="6.44140625" bestFit="1" customWidth="1"/>
    <col min="4" max="4" width="10.5546875" bestFit="1" customWidth="1"/>
    <col min="5" max="5" width="12.5546875" bestFit="1" customWidth="1"/>
    <col min="6" max="7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27</v>
      </c>
      <c r="B2">
        <v>11</v>
      </c>
      <c r="C2">
        <v>26</v>
      </c>
      <c r="D2" s="3">
        <v>0.80769230999999997</v>
      </c>
      <c r="E2" s="17">
        <v>89</v>
      </c>
      <c r="F2" s="3">
        <v>0.37762237999999998</v>
      </c>
      <c r="G2" s="2">
        <v>6.6715469999999999E-2</v>
      </c>
    </row>
    <row r="3" spans="1:7" x14ac:dyDescent="0.3">
      <c r="A3" t="s">
        <v>26</v>
      </c>
      <c r="B3">
        <v>26</v>
      </c>
      <c r="C3">
        <v>14</v>
      </c>
      <c r="D3" s="3">
        <v>0.46153845999999998</v>
      </c>
      <c r="E3" s="17">
        <v>124.5</v>
      </c>
      <c r="F3" s="3">
        <v>0.31593407000000001</v>
      </c>
      <c r="G3" s="2">
        <v>8.9675359999999996E-2</v>
      </c>
    </row>
    <row r="4" spans="1:7" x14ac:dyDescent="0.3">
      <c r="A4" t="s">
        <v>25</v>
      </c>
      <c r="B4">
        <v>11</v>
      </c>
      <c r="C4">
        <v>26</v>
      </c>
      <c r="D4" s="3">
        <v>0.48601399000000001</v>
      </c>
      <c r="E4" s="17">
        <v>99</v>
      </c>
      <c r="F4" s="3">
        <v>0.30769231000000002</v>
      </c>
      <c r="G4" s="2">
        <v>0.11950640999999999</v>
      </c>
    </row>
    <row r="5" spans="1:7" x14ac:dyDescent="0.3">
      <c r="A5" t="s">
        <v>24</v>
      </c>
      <c r="B5">
        <v>11</v>
      </c>
      <c r="C5">
        <v>26</v>
      </c>
      <c r="D5" s="3">
        <v>0.51048950999999998</v>
      </c>
      <c r="E5" s="17">
        <v>100.5</v>
      </c>
      <c r="F5" s="3">
        <v>0.29720279999999999</v>
      </c>
      <c r="G5" s="2">
        <v>0.14015056000000001</v>
      </c>
    </row>
    <row r="6" spans="1:7" x14ac:dyDescent="0.3">
      <c r="A6" t="s">
        <v>7</v>
      </c>
      <c r="B6">
        <v>14</v>
      </c>
      <c r="C6">
        <v>11</v>
      </c>
      <c r="D6" s="3">
        <v>0.54545454999999998</v>
      </c>
      <c r="E6" s="17">
        <v>101.5</v>
      </c>
      <c r="F6" s="3">
        <v>0.31818182</v>
      </c>
      <c r="G6" s="2">
        <v>0.15422145000000001</v>
      </c>
    </row>
    <row r="7" spans="1:7" x14ac:dyDescent="0.3">
      <c r="A7" t="s">
        <v>8</v>
      </c>
      <c r="B7">
        <v>14</v>
      </c>
      <c r="C7">
        <v>11</v>
      </c>
      <c r="D7" s="3">
        <v>0.5</v>
      </c>
      <c r="E7" s="17">
        <v>101.5</v>
      </c>
      <c r="F7" s="3">
        <v>0.31818182</v>
      </c>
      <c r="G7" s="2">
        <v>0.16787395999999999</v>
      </c>
    </row>
    <row r="8" spans="1:7" x14ac:dyDescent="0.3">
      <c r="A8" t="s">
        <v>23</v>
      </c>
      <c r="B8">
        <v>11</v>
      </c>
      <c r="C8">
        <v>26</v>
      </c>
      <c r="D8" s="3">
        <v>0.33916084000000002</v>
      </c>
      <c r="E8" s="17">
        <v>104</v>
      </c>
      <c r="F8" s="3">
        <v>0.27272727000000002</v>
      </c>
      <c r="G8" s="2">
        <v>0.16788275999999999</v>
      </c>
    </row>
    <row r="9" spans="1:7" x14ac:dyDescent="0.3">
      <c r="A9" t="s">
        <v>11</v>
      </c>
      <c r="B9">
        <v>26</v>
      </c>
      <c r="C9">
        <v>14</v>
      </c>
      <c r="D9" s="3">
        <v>0.33516484000000002</v>
      </c>
      <c r="E9" s="17">
        <v>226</v>
      </c>
      <c r="F9" s="3">
        <v>0.24175824000000001</v>
      </c>
      <c r="G9" s="2">
        <v>0.17544410999999999</v>
      </c>
    </row>
    <row r="10" spans="1:7" x14ac:dyDescent="0.3">
      <c r="A10" t="s">
        <v>22</v>
      </c>
      <c r="B10">
        <v>11</v>
      </c>
      <c r="C10">
        <v>26</v>
      </c>
      <c r="D10" s="3">
        <v>0.51048950999999998</v>
      </c>
      <c r="E10" s="17">
        <v>105</v>
      </c>
      <c r="F10" s="3">
        <v>0.26573426999999999</v>
      </c>
      <c r="G10" s="2">
        <v>0.19817577</v>
      </c>
    </row>
    <row r="11" spans="1:7" x14ac:dyDescent="0.3">
      <c r="A11" t="s">
        <v>9</v>
      </c>
      <c r="B11">
        <v>14</v>
      </c>
      <c r="C11">
        <v>11</v>
      </c>
      <c r="D11" s="3">
        <v>0.38961038999999997</v>
      </c>
      <c r="E11" s="17">
        <v>99.5</v>
      </c>
      <c r="F11" s="3">
        <v>0.29220779000000002</v>
      </c>
      <c r="G11" s="2">
        <v>0.20761641</v>
      </c>
    </row>
    <row r="12" spans="1:7" x14ac:dyDescent="0.3">
      <c r="A12" t="s">
        <v>10</v>
      </c>
      <c r="B12">
        <v>14</v>
      </c>
      <c r="C12">
        <v>11</v>
      </c>
      <c r="D12" s="3">
        <v>0.5</v>
      </c>
      <c r="E12" s="17">
        <v>99</v>
      </c>
      <c r="F12" s="3">
        <v>0.28571428999999998</v>
      </c>
      <c r="G12" s="2">
        <v>0.21501669000000001</v>
      </c>
    </row>
    <row r="13" spans="1:7" x14ac:dyDescent="0.3">
      <c r="A13" t="s">
        <v>21</v>
      </c>
      <c r="B13">
        <v>11</v>
      </c>
      <c r="C13">
        <v>26</v>
      </c>
      <c r="D13" s="3">
        <v>0.35314685000000001</v>
      </c>
      <c r="E13" s="17">
        <v>113</v>
      </c>
      <c r="F13" s="3">
        <v>0.20979021</v>
      </c>
      <c r="G13" s="2">
        <v>0.28359057999999998</v>
      </c>
    </row>
    <row r="14" spans="1:7" x14ac:dyDescent="0.3">
      <c r="A14" t="s">
        <v>12</v>
      </c>
      <c r="B14">
        <v>14</v>
      </c>
      <c r="C14">
        <v>11</v>
      </c>
      <c r="D14" s="3">
        <v>0.26623376999999998</v>
      </c>
      <c r="E14" s="17">
        <v>93.5</v>
      </c>
      <c r="F14" s="3">
        <v>0.21428570999999999</v>
      </c>
      <c r="G14" s="2">
        <v>0.35117794000000002</v>
      </c>
    </row>
    <row r="15" spans="1:7" x14ac:dyDescent="0.3">
      <c r="A15" t="s">
        <v>13</v>
      </c>
      <c r="B15">
        <v>26</v>
      </c>
      <c r="C15">
        <v>14</v>
      </c>
      <c r="D15" s="3">
        <v>0.30769231000000002</v>
      </c>
      <c r="E15" s="17">
        <v>213.5</v>
      </c>
      <c r="F15" s="3">
        <v>0.17307692</v>
      </c>
      <c r="G15" s="2">
        <v>0.36190297999999999</v>
      </c>
    </row>
    <row r="16" spans="1:7" x14ac:dyDescent="0.3">
      <c r="A16" t="s">
        <v>16</v>
      </c>
      <c r="B16">
        <v>26</v>
      </c>
      <c r="C16">
        <v>14</v>
      </c>
      <c r="D16" s="3">
        <v>0.17032966999999999</v>
      </c>
      <c r="E16" s="17">
        <v>206</v>
      </c>
      <c r="F16" s="3">
        <v>0.13186813</v>
      </c>
      <c r="G16" s="2">
        <v>0.46853582999999999</v>
      </c>
    </row>
    <row r="17" spans="1:7" x14ac:dyDescent="0.3">
      <c r="A17" t="s">
        <v>14</v>
      </c>
      <c r="B17">
        <v>14</v>
      </c>
      <c r="C17">
        <v>11</v>
      </c>
      <c r="D17" s="3">
        <v>0.16883117</v>
      </c>
      <c r="E17" s="17">
        <v>89</v>
      </c>
      <c r="F17" s="3">
        <v>0.15584416000000001</v>
      </c>
      <c r="G17" s="2">
        <v>0.48792379000000002</v>
      </c>
    </row>
    <row r="18" spans="1:7" x14ac:dyDescent="0.3">
      <c r="A18" t="s">
        <v>15</v>
      </c>
      <c r="B18">
        <v>14</v>
      </c>
      <c r="C18">
        <v>11</v>
      </c>
      <c r="D18" s="3">
        <v>0.17532468000000001</v>
      </c>
      <c r="E18" s="17">
        <v>88.5</v>
      </c>
      <c r="F18" s="3">
        <v>0.14935065</v>
      </c>
      <c r="G18" s="2">
        <v>0.52469253999999999</v>
      </c>
    </row>
    <row r="19" spans="1:7" x14ac:dyDescent="0.3">
      <c r="A19" t="s">
        <v>20</v>
      </c>
      <c r="B19">
        <v>26</v>
      </c>
      <c r="C19">
        <v>14</v>
      </c>
      <c r="D19" s="3">
        <v>0.19230769</v>
      </c>
      <c r="E19" s="17">
        <v>162</v>
      </c>
      <c r="F19" s="3">
        <v>0.10989011</v>
      </c>
      <c r="G19" s="2">
        <v>0.55518911000000004</v>
      </c>
    </row>
    <row r="20" spans="1:7" x14ac:dyDescent="0.3">
      <c r="A20" t="s">
        <v>17</v>
      </c>
      <c r="B20">
        <v>26</v>
      </c>
      <c r="C20">
        <v>14</v>
      </c>
      <c r="D20" s="3">
        <v>0.12087912000000001</v>
      </c>
      <c r="E20" s="17">
        <v>202</v>
      </c>
      <c r="F20" s="3">
        <v>0.10989011</v>
      </c>
      <c r="G20" s="2">
        <v>0.5623435</v>
      </c>
    </row>
    <row r="21" spans="1:7" x14ac:dyDescent="0.3">
      <c r="A21" t="s">
        <v>18</v>
      </c>
      <c r="B21">
        <v>26</v>
      </c>
      <c r="C21">
        <v>14</v>
      </c>
      <c r="D21" s="3">
        <v>0.21978022</v>
      </c>
      <c r="E21" s="17">
        <v>199.5</v>
      </c>
      <c r="F21" s="3">
        <v>9.6153849999999999E-2</v>
      </c>
      <c r="G21" s="2">
        <v>0.60218972000000004</v>
      </c>
    </row>
    <row r="22" spans="1:7" x14ac:dyDescent="0.3">
      <c r="A22" t="s">
        <v>19</v>
      </c>
      <c r="B22">
        <v>11</v>
      </c>
      <c r="C22">
        <v>26</v>
      </c>
      <c r="D22" s="3">
        <v>3.8461540000000002E-2</v>
      </c>
      <c r="E22" s="17">
        <v>143.5</v>
      </c>
      <c r="F22" s="3">
        <v>3.4965E-3</v>
      </c>
      <c r="G22" s="2">
        <v>1</v>
      </c>
    </row>
    <row r="23" spans="1:7" x14ac:dyDescent="0.3">
      <c r="E23" s="17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02719-BA85-4F18-81CD-7A707C5F5233}">
  <dimension ref="A2:AK23"/>
  <sheetViews>
    <sheetView workbookViewId="0">
      <selection activeCell="AH3" sqref="AH3"/>
    </sheetView>
  </sheetViews>
  <sheetFormatPr defaultRowHeight="14.4" x14ac:dyDescent="0.3"/>
  <cols>
    <col min="2" max="2" width="25.44140625" bestFit="1" customWidth="1"/>
    <col min="3" max="30" width="0" hidden="1" customWidth="1"/>
    <col min="31" max="31" width="41.88671875" bestFit="1" customWidth="1"/>
    <col min="32" max="33" width="10.5546875" bestFit="1" customWidth="1"/>
    <col min="35" max="35" width="22.6640625" bestFit="1" customWidth="1"/>
  </cols>
  <sheetData>
    <row r="2" spans="1:37" x14ac:dyDescent="0.3">
      <c r="AF2" t="s">
        <v>74</v>
      </c>
      <c r="AG2" t="s">
        <v>6</v>
      </c>
    </row>
    <row r="3" spans="1:37" x14ac:dyDescent="0.3">
      <c r="A3" t="s">
        <v>65</v>
      </c>
      <c r="B3" t="s">
        <v>29</v>
      </c>
      <c r="C3">
        <v>2</v>
      </c>
      <c r="D3">
        <v>2</v>
      </c>
      <c r="E3">
        <v>1</v>
      </c>
      <c r="F3">
        <v>2</v>
      </c>
      <c r="G3">
        <v>1</v>
      </c>
      <c r="H3">
        <v>3</v>
      </c>
      <c r="I3">
        <v>3</v>
      </c>
      <c r="J3">
        <v>1</v>
      </c>
      <c r="K3">
        <v>2</v>
      </c>
      <c r="L3">
        <v>1</v>
      </c>
      <c r="M3">
        <v>1</v>
      </c>
      <c r="N3">
        <v>2</v>
      </c>
      <c r="O3">
        <v>2</v>
      </c>
      <c r="P3">
        <v>4</v>
      </c>
      <c r="Q3">
        <v>1</v>
      </c>
      <c r="R3">
        <v>2</v>
      </c>
      <c r="S3">
        <v>2</v>
      </c>
      <c r="T3">
        <v>3</v>
      </c>
      <c r="U3">
        <v>1</v>
      </c>
      <c r="V3">
        <v>2</v>
      </c>
      <c r="W3">
        <v>3</v>
      </c>
      <c r="X3">
        <v>3</v>
      </c>
      <c r="Y3">
        <v>1</v>
      </c>
      <c r="Z3">
        <v>1</v>
      </c>
      <c r="AA3">
        <v>3</v>
      </c>
      <c r="AB3">
        <v>2</v>
      </c>
      <c r="AC3">
        <v>3</v>
      </c>
      <c r="AD3">
        <v>3</v>
      </c>
      <c r="AE3" t="s">
        <v>75</v>
      </c>
      <c r="AF3">
        <v>0.81538838000000002</v>
      </c>
      <c r="AG3">
        <v>3.2543999999999997E-4</v>
      </c>
      <c r="AH3" t="str">
        <f>"["&amp;AE3&amp;"]"</f>
        <v>[1,2,3,3,2,3,3,1,1,1,2,4,1,2,2,1,1,2,1,2,1,1,2,2,2,1]</v>
      </c>
      <c r="AI3" t="s">
        <v>44</v>
      </c>
      <c r="AJ3" t="s">
        <v>76</v>
      </c>
      <c r="AK3" t="str">
        <f>"'"&amp;AI3&amp;"': "&amp;AJ3&amp;","</f>
        <v>'s_behavior_more_speed': [1,2,3,3,2,3,3,1,1,1,2,4,1,2,2,1,1,2,1,2,1,1,2,2,2,1],</v>
      </c>
    </row>
    <row r="4" spans="1:37" x14ac:dyDescent="0.3">
      <c r="A4" t="s">
        <v>65</v>
      </c>
      <c r="B4" t="s">
        <v>30</v>
      </c>
      <c r="C4">
        <v>4</v>
      </c>
      <c r="D4">
        <v>3</v>
      </c>
      <c r="E4">
        <v>3</v>
      </c>
      <c r="F4">
        <v>4</v>
      </c>
      <c r="G4">
        <v>3</v>
      </c>
      <c r="H4">
        <v>4</v>
      </c>
      <c r="I4">
        <v>3</v>
      </c>
      <c r="J4">
        <v>2</v>
      </c>
      <c r="K4">
        <v>2</v>
      </c>
      <c r="L4">
        <v>1</v>
      </c>
      <c r="M4">
        <v>2</v>
      </c>
      <c r="N4">
        <v>2</v>
      </c>
      <c r="O4">
        <v>3</v>
      </c>
      <c r="P4">
        <v>4</v>
      </c>
      <c r="Q4">
        <v>1</v>
      </c>
      <c r="R4">
        <v>3</v>
      </c>
      <c r="S4">
        <v>3</v>
      </c>
      <c r="T4">
        <v>2</v>
      </c>
      <c r="U4">
        <v>2</v>
      </c>
      <c r="V4">
        <v>3</v>
      </c>
      <c r="W4">
        <v>2</v>
      </c>
      <c r="X4">
        <v>2</v>
      </c>
      <c r="Y4">
        <v>2</v>
      </c>
      <c r="Z4">
        <v>2</v>
      </c>
      <c r="AA4">
        <v>3</v>
      </c>
      <c r="AB4">
        <v>2</v>
      </c>
      <c r="AC4">
        <v>4</v>
      </c>
      <c r="AD4">
        <v>2</v>
      </c>
      <c r="AE4" t="s">
        <v>77</v>
      </c>
      <c r="AF4">
        <v>0.85950333000000001</v>
      </c>
      <c r="AG4">
        <v>2.1868399999999998E-3</v>
      </c>
      <c r="AH4" t="str">
        <f t="shared" ref="AH4:AH23" si="0">"["&amp;AE4&amp;"]"</f>
        <v>[3,1,4,2,1,4,3,3,1,2,2,4,3,2,4,4,1,2,3,3,1,3,4,4,3,3]</v>
      </c>
      <c r="AI4" t="s">
        <v>45</v>
      </c>
      <c r="AJ4" t="s">
        <v>78</v>
      </c>
      <c r="AK4" t="str">
        <f t="shared" ref="AK4:AK23" si="1">"'"&amp;AI4&amp;"': "&amp;AJ4&amp;","</f>
        <v>'s_behavior_less_speed': [3,1,4,2,1,4,3,3,1,2,2,4,3,2,4,4,1,2,3,3,1,3,4,4,3,3],</v>
      </c>
    </row>
    <row r="5" spans="1:37" x14ac:dyDescent="0.3">
      <c r="A5" t="s">
        <v>65</v>
      </c>
      <c r="B5" t="s">
        <v>31</v>
      </c>
      <c r="C5">
        <v>2</v>
      </c>
      <c r="D5">
        <v>1</v>
      </c>
      <c r="E5">
        <v>2</v>
      </c>
      <c r="F5">
        <v>2</v>
      </c>
      <c r="G5">
        <v>1</v>
      </c>
      <c r="H5">
        <v>3</v>
      </c>
      <c r="I5">
        <v>3</v>
      </c>
      <c r="J5">
        <v>2</v>
      </c>
      <c r="K5">
        <v>2</v>
      </c>
      <c r="L5">
        <v>1</v>
      </c>
      <c r="M5">
        <v>1</v>
      </c>
      <c r="N5">
        <v>1</v>
      </c>
      <c r="O5">
        <v>2</v>
      </c>
      <c r="P5">
        <v>4</v>
      </c>
      <c r="Q5">
        <v>1</v>
      </c>
      <c r="R5">
        <v>2</v>
      </c>
      <c r="S5">
        <v>3</v>
      </c>
      <c r="T5">
        <v>3</v>
      </c>
      <c r="U5">
        <v>3</v>
      </c>
      <c r="V5">
        <v>2</v>
      </c>
      <c r="W5">
        <v>2</v>
      </c>
      <c r="X5">
        <v>2</v>
      </c>
      <c r="Y5">
        <v>2</v>
      </c>
      <c r="Z5">
        <v>1</v>
      </c>
      <c r="AA5">
        <v>4</v>
      </c>
      <c r="AB5">
        <v>3</v>
      </c>
      <c r="AC5">
        <v>2</v>
      </c>
      <c r="AD5">
        <v>2</v>
      </c>
      <c r="AE5" t="s">
        <v>79</v>
      </c>
      <c r="AF5">
        <v>0.75700259000000003</v>
      </c>
      <c r="AG5">
        <v>3.5540000000000002E-5</v>
      </c>
      <c r="AH5" t="str">
        <f t="shared" si="0"/>
        <v>[2,2,4,2,1,4,1,2,1,1,2,4,1,2,1,2,1,2,1,2,2,2,4,2,4,1]</v>
      </c>
      <c r="AI5" t="s">
        <v>46</v>
      </c>
      <c r="AJ5" t="s">
        <v>80</v>
      </c>
      <c r="AK5" t="str">
        <f t="shared" si="1"/>
        <v>'s_behavior_speed_control': [2,2,4,2,1,4,1,2,1,1,2,4,1,2,1,2,1,2,1,2,2,2,4,2,4,1],</v>
      </c>
    </row>
    <row r="6" spans="1:37" x14ac:dyDescent="0.3">
      <c r="A6" t="s">
        <v>65</v>
      </c>
      <c r="B6" t="s">
        <v>32</v>
      </c>
      <c r="C6">
        <v>2</v>
      </c>
      <c r="D6">
        <v>2</v>
      </c>
      <c r="E6">
        <v>2</v>
      </c>
      <c r="F6">
        <v>3</v>
      </c>
      <c r="G6">
        <v>1</v>
      </c>
      <c r="H6">
        <v>3</v>
      </c>
      <c r="I6">
        <v>1</v>
      </c>
      <c r="J6">
        <v>2</v>
      </c>
      <c r="K6">
        <v>2</v>
      </c>
      <c r="L6">
        <v>1</v>
      </c>
      <c r="M6">
        <v>1</v>
      </c>
      <c r="N6">
        <v>1</v>
      </c>
      <c r="O6">
        <v>3</v>
      </c>
      <c r="P6">
        <v>2</v>
      </c>
      <c r="Q6">
        <v>1</v>
      </c>
      <c r="R6">
        <v>2</v>
      </c>
      <c r="S6">
        <v>2</v>
      </c>
      <c r="T6">
        <v>1</v>
      </c>
      <c r="U6">
        <v>1</v>
      </c>
      <c r="V6">
        <v>1</v>
      </c>
      <c r="W6">
        <v>1</v>
      </c>
      <c r="X6">
        <v>2</v>
      </c>
      <c r="Y6">
        <v>2</v>
      </c>
      <c r="Z6">
        <v>2</v>
      </c>
      <c r="AA6">
        <v>3</v>
      </c>
      <c r="AB6">
        <v>3</v>
      </c>
      <c r="AC6">
        <v>2</v>
      </c>
      <c r="AD6">
        <v>1</v>
      </c>
      <c r="AE6" t="s">
        <v>81</v>
      </c>
      <c r="AF6">
        <v>0.82821458999999997</v>
      </c>
      <c r="AG6">
        <v>5.5332000000000005E-4</v>
      </c>
      <c r="AH6" t="str">
        <f t="shared" si="0"/>
        <v>[2,3,3,3,2,4,2,2,2,2,2,4,2,3,3,2,2,3,2,3,2,1,3,4,4,2]</v>
      </c>
      <c r="AI6" t="s">
        <v>47</v>
      </c>
      <c r="AJ6" t="s">
        <v>82</v>
      </c>
      <c r="AK6" t="str">
        <f t="shared" si="1"/>
        <v>'s_behavior_lane_position': [2,3,3,3,2,4,2,2,2,2,2,4,2,3,3,2,2,3,2,3,2,1,3,4,4,2],</v>
      </c>
    </row>
    <row r="7" spans="1:37" x14ac:dyDescent="0.3">
      <c r="A7" t="s">
        <v>65</v>
      </c>
      <c r="B7" t="s">
        <v>33</v>
      </c>
      <c r="C7">
        <v>2</v>
      </c>
      <c r="D7">
        <v>3</v>
      </c>
      <c r="E7">
        <v>2</v>
      </c>
      <c r="F7">
        <v>2</v>
      </c>
      <c r="G7">
        <v>1</v>
      </c>
      <c r="H7">
        <v>3</v>
      </c>
      <c r="I7">
        <v>3</v>
      </c>
      <c r="J7">
        <v>2</v>
      </c>
      <c r="K7">
        <v>2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4</v>
      </c>
      <c r="T7">
        <v>2</v>
      </c>
      <c r="U7">
        <v>3</v>
      </c>
      <c r="V7">
        <v>3</v>
      </c>
      <c r="W7">
        <v>4</v>
      </c>
      <c r="X7">
        <v>2</v>
      </c>
      <c r="Y7">
        <v>1</v>
      </c>
      <c r="Z7">
        <v>1</v>
      </c>
      <c r="AA7">
        <v>3</v>
      </c>
      <c r="AB7">
        <v>2</v>
      </c>
      <c r="AC7">
        <v>3</v>
      </c>
      <c r="AD7">
        <v>2</v>
      </c>
      <c r="AE7" t="s">
        <v>83</v>
      </c>
      <c r="AF7">
        <v>0.84761339000000002</v>
      </c>
      <c r="AG7">
        <v>1.27918E-3</v>
      </c>
      <c r="AH7" t="str">
        <f t="shared" si="0"/>
        <v>[4,3,2,3,2,3,3,2,1,2,3,4,2,2,3,4,2,3,3,3,2,3,3,3,3,2]</v>
      </c>
      <c r="AI7" t="s">
        <v>48</v>
      </c>
      <c r="AJ7" t="s">
        <v>84</v>
      </c>
      <c r="AK7" t="str">
        <f t="shared" si="1"/>
        <v>'s_behavior_reaction_time': [4,3,2,3,2,3,3,2,1,2,3,4,2,2,3,4,2,3,3,3,2,3,3,3,3,2],</v>
      </c>
    </row>
    <row r="8" spans="1:37" x14ac:dyDescent="0.3">
      <c r="A8" t="s">
        <v>65</v>
      </c>
      <c r="B8" t="s">
        <v>34</v>
      </c>
      <c r="C8">
        <v>3</v>
      </c>
      <c r="D8">
        <v>1</v>
      </c>
      <c r="E8">
        <v>2</v>
      </c>
      <c r="F8">
        <v>2</v>
      </c>
      <c r="G8">
        <v>2</v>
      </c>
      <c r="H8">
        <v>3</v>
      </c>
      <c r="I8">
        <v>4</v>
      </c>
      <c r="J8">
        <v>2</v>
      </c>
      <c r="K8">
        <v>3</v>
      </c>
      <c r="L8">
        <v>2</v>
      </c>
      <c r="M8">
        <v>1</v>
      </c>
      <c r="N8">
        <v>1</v>
      </c>
      <c r="O8">
        <v>2</v>
      </c>
      <c r="P8">
        <v>2</v>
      </c>
      <c r="Q8">
        <v>2</v>
      </c>
      <c r="R8">
        <v>2</v>
      </c>
      <c r="S8">
        <v>3</v>
      </c>
      <c r="T8">
        <v>3</v>
      </c>
      <c r="U8">
        <v>2</v>
      </c>
      <c r="V8">
        <v>2</v>
      </c>
      <c r="W8">
        <v>3</v>
      </c>
      <c r="X8">
        <v>3</v>
      </c>
      <c r="Y8">
        <v>2</v>
      </c>
      <c r="Z8">
        <v>1</v>
      </c>
      <c r="AA8">
        <v>2</v>
      </c>
      <c r="AB8">
        <v>4</v>
      </c>
      <c r="AC8">
        <v>2</v>
      </c>
      <c r="AD8">
        <v>3</v>
      </c>
      <c r="AE8" t="s">
        <v>85</v>
      </c>
      <c r="AF8">
        <v>0.89278763999999999</v>
      </c>
      <c r="AG8">
        <v>1.0843709999999999E-2</v>
      </c>
      <c r="AH8" t="str">
        <f t="shared" si="0"/>
        <v>[4,3,4,3,4,2,1,3,1,2,1,4,1,2,4,5,3,4,2,3,1,3,4,4,3,2]</v>
      </c>
      <c r="AI8" t="s">
        <v>49</v>
      </c>
      <c r="AJ8" t="s">
        <v>86</v>
      </c>
      <c r="AK8" t="str">
        <f t="shared" si="1"/>
        <v>'s_behavior_wrong_turns': [4,3,4,3,4,2,1,3,1,2,1,4,1,2,4,5,3,4,2,3,1,3,4,4,3,2],</v>
      </c>
    </row>
    <row r="9" spans="1:37" x14ac:dyDescent="0.3">
      <c r="A9" t="s">
        <v>65</v>
      </c>
      <c r="B9" t="s">
        <v>35</v>
      </c>
      <c r="C9">
        <v>2</v>
      </c>
      <c r="D9">
        <v>1</v>
      </c>
      <c r="E9">
        <v>2</v>
      </c>
      <c r="F9">
        <v>1</v>
      </c>
      <c r="G9">
        <v>1</v>
      </c>
      <c r="H9">
        <v>2</v>
      </c>
      <c r="I9">
        <v>2</v>
      </c>
      <c r="J9">
        <v>3</v>
      </c>
      <c r="K9">
        <v>3</v>
      </c>
      <c r="L9">
        <v>1</v>
      </c>
      <c r="M9">
        <v>2</v>
      </c>
      <c r="N9">
        <v>2</v>
      </c>
      <c r="O9">
        <v>1</v>
      </c>
      <c r="P9">
        <v>1</v>
      </c>
      <c r="Q9">
        <v>2</v>
      </c>
      <c r="R9">
        <v>2</v>
      </c>
      <c r="AE9" t="s">
        <v>87</v>
      </c>
      <c r="AF9">
        <v>0.80705309000000003</v>
      </c>
      <c r="AG9">
        <v>2.3264999999999999E-4</v>
      </c>
      <c r="AH9" t="str">
        <f t="shared" si="0"/>
        <v>[2,1,3,3,2,2,3,1,1,1,2,1,2,2,3,2,1,1,2,2,1,2,3,2,2,2]</v>
      </c>
      <c r="AI9" t="s">
        <v>50</v>
      </c>
      <c r="AJ9" t="s">
        <v>88</v>
      </c>
      <c r="AK9" t="str">
        <f t="shared" si="1"/>
        <v>'s_behavior_operating_errors': [2,1,3,3,2,2,3,1,1,1,2,1,2,2,3,2,1,1,2,2,1,2,3,2,2,2],</v>
      </c>
    </row>
    <row r="10" spans="1:37" x14ac:dyDescent="0.3">
      <c r="A10" t="s">
        <v>66</v>
      </c>
      <c r="B10" t="s">
        <v>29</v>
      </c>
      <c r="C10" t="s">
        <v>89</v>
      </c>
      <c r="D10">
        <v>2</v>
      </c>
      <c r="E10">
        <v>2</v>
      </c>
      <c r="F10">
        <v>2</v>
      </c>
      <c r="G10">
        <v>1</v>
      </c>
      <c r="H10">
        <v>2</v>
      </c>
      <c r="I10">
        <v>2</v>
      </c>
      <c r="J10">
        <v>3</v>
      </c>
      <c r="K10">
        <v>2</v>
      </c>
      <c r="L10">
        <v>2</v>
      </c>
      <c r="M10">
        <v>3</v>
      </c>
      <c r="N10">
        <v>1</v>
      </c>
      <c r="O10">
        <v>3</v>
      </c>
      <c r="P10">
        <v>3</v>
      </c>
      <c r="Q10">
        <v>2</v>
      </c>
      <c r="R10">
        <v>1</v>
      </c>
      <c r="AE10" t="s">
        <v>89</v>
      </c>
      <c r="AF10">
        <v>0.86136389000000002</v>
      </c>
      <c r="AG10">
        <v>3.1798100000000003E-2</v>
      </c>
      <c r="AH10" t="str">
        <f t="shared" si="0"/>
        <v>[1,1,2,2,1,2,2,4,1,3,2,3,3,1]</v>
      </c>
      <c r="AI10" t="s">
        <v>51</v>
      </c>
      <c r="AJ10" t="s">
        <v>90</v>
      </c>
      <c r="AK10" t="str">
        <f t="shared" si="1"/>
        <v>'i_behavior_more_speed': [1,1,2,2,1,2,2,4,1,3,2,3,3,1],</v>
      </c>
    </row>
    <row r="11" spans="1:37" x14ac:dyDescent="0.3">
      <c r="A11" t="s">
        <v>66</v>
      </c>
      <c r="B11" t="s">
        <v>30</v>
      </c>
      <c r="C11" t="s">
        <v>91</v>
      </c>
      <c r="D11">
        <v>1</v>
      </c>
      <c r="E11">
        <v>2</v>
      </c>
      <c r="F11">
        <v>1</v>
      </c>
      <c r="G11">
        <v>2</v>
      </c>
      <c r="H11">
        <v>2</v>
      </c>
      <c r="I11">
        <v>3</v>
      </c>
      <c r="J11">
        <v>2</v>
      </c>
      <c r="K11">
        <v>2</v>
      </c>
      <c r="L11">
        <v>1</v>
      </c>
      <c r="M11">
        <v>2</v>
      </c>
      <c r="N11">
        <v>1</v>
      </c>
      <c r="O11">
        <v>2</v>
      </c>
      <c r="P11">
        <v>2</v>
      </c>
      <c r="Q11">
        <v>2</v>
      </c>
      <c r="R11">
        <v>2</v>
      </c>
      <c r="AE11" t="s">
        <v>91</v>
      </c>
      <c r="AF11">
        <v>0.75838499999999998</v>
      </c>
      <c r="AG11">
        <v>1.59604E-3</v>
      </c>
      <c r="AH11" t="str">
        <f t="shared" si="0"/>
        <v>[2,2,2,2,3,4,3,3,2,3,2,3,3,2]</v>
      </c>
      <c r="AI11" t="s">
        <v>52</v>
      </c>
      <c r="AJ11" t="s">
        <v>92</v>
      </c>
      <c r="AK11" t="str">
        <f t="shared" si="1"/>
        <v>'i_behavior_less_speed': [2,2,2,2,3,4,3,3,2,3,2,3,3,2],</v>
      </c>
    </row>
    <row r="12" spans="1:37" x14ac:dyDescent="0.3">
      <c r="A12" t="s">
        <v>66</v>
      </c>
      <c r="B12" t="s">
        <v>31</v>
      </c>
      <c r="C12" t="s">
        <v>93</v>
      </c>
      <c r="D12">
        <v>1</v>
      </c>
      <c r="E12">
        <v>2</v>
      </c>
      <c r="F12">
        <v>1</v>
      </c>
      <c r="G12">
        <v>1</v>
      </c>
      <c r="H12">
        <v>2</v>
      </c>
      <c r="I12">
        <v>2</v>
      </c>
      <c r="J12">
        <v>2</v>
      </c>
      <c r="K12">
        <v>1</v>
      </c>
      <c r="L12">
        <v>1</v>
      </c>
      <c r="M12">
        <v>1</v>
      </c>
      <c r="N12">
        <v>1</v>
      </c>
      <c r="O12">
        <v>3</v>
      </c>
      <c r="P12">
        <v>2</v>
      </c>
      <c r="Q12">
        <v>2</v>
      </c>
      <c r="R12">
        <v>1</v>
      </c>
      <c r="AE12" t="s">
        <v>93</v>
      </c>
      <c r="AF12">
        <v>0.86223959999999999</v>
      </c>
      <c r="AG12">
        <v>3.2699199999999998E-2</v>
      </c>
      <c r="AH12" t="str">
        <f t="shared" si="0"/>
        <v>[2,1,2,3,3,3,3,4,2,3,2,3,3,1]</v>
      </c>
      <c r="AI12" t="s">
        <v>53</v>
      </c>
      <c r="AJ12" t="s">
        <v>94</v>
      </c>
      <c r="AK12" t="str">
        <f t="shared" si="1"/>
        <v>'i_behavior_speed_control': [2,1,2,3,3,3,3,4,2,3,2,3,3,1],</v>
      </c>
    </row>
    <row r="13" spans="1:37" x14ac:dyDescent="0.3">
      <c r="A13" t="s">
        <v>66</v>
      </c>
      <c r="B13" t="s">
        <v>32</v>
      </c>
      <c r="C13" t="s">
        <v>95</v>
      </c>
      <c r="D13">
        <v>1</v>
      </c>
      <c r="E13">
        <v>2</v>
      </c>
      <c r="F13">
        <v>2</v>
      </c>
      <c r="G13">
        <v>1</v>
      </c>
      <c r="H13">
        <v>3</v>
      </c>
      <c r="I13">
        <v>3</v>
      </c>
      <c r="J13">
        <v>2</v>
      </c>
      <c r="K13">
        <v>2</v>
      </c>
      <c r="L13">
        <v>1</v>
      </c>
      <c r="M13">
        <v>2</v>
      </c>
      <c r="N13">
        <v>2</v>
      </c>
      <c r="O13">
        <v>2</v>
      </c>
      <c r="P13">
        <v>3</v>
      </c>
      <c r="Q13">
        <v>2</v>
      </c>
      <c r="R13">
        <v>2</v>
      </c>
      <c r="AE13" t="s">
        <v>95</v>
      </c>
      <c r="AF13">
        <v>0.77272176999999997</v>
      </c>
      <c r="AG13">
        <v>2.34066E-3</v>
      </c>
      <c r="AH13" t="str">
        <f t="shared" si="0"/>
        <v>[2,2,2,3,3,3,3,3,1,3,3,2,1,2]</v>
      </c>
      <c r="AI13" t="s">
        <v>54</v>
      </c>
      <c r="AJ13" t="s">
        <v>96</v>
      </c>
      <c r="AK13" t="str">
        <f t="shared" si="1"/>
        <v>'i_behavior_lane_position': [2,2,2,3,3,3,3,3,1,3,3,2,1,2],</v>
      </c>
    </row>
    <row r="14" spans="1:37" x14ac:dyDescent="0.3">
      <c r="A14" t="s">
        <v>66</v>
      </c>
      <c r="B14" t="s">
        <v>33</v>
      </c>
      <c r="C14" t="s">
        <v>97</v>
      </c>
      <c r="D14">
        <v>1</v>
      </c>
      <c r="E14">
        <v>2</v>
      </c>
      <c r="F14">
        <v>2</v>
      </c>
      <c r="G14">
        <v>2</v>
      </c>
      <c r="H14">
        <v>3</v>
      </c>
      <c r="I14">
        <v>3</v>
      </c>
      <c r="J14">
        <v>2</v>
      </c>
      <c r="K14">
        <v>2</v>
      </c>
      <c r="L14">
        <v>1</v>
      </c>
      <c r="M14">
        <v>2</v>
      </c>
      <c r="N14">
        <v>2</v>
      </c>
      <c r="O14">
        <v>3</v>
      </c>
      <c r="P14">
        <v>3</v>
      </c>
      <c r="Q14">
        <v>3</v>
      </c>
      <c r="R14">
        <v>2</v>
      </c>
      <c r="AE14" t="s">
        <v>97</v>
      </c>
      <c r="AF14">
        <v>0.77095473000000003</v>
      </c>
      <c r="AG14">
        <v>2.2315500000000001E-3</v>
      </c>
      <c r="AH14" t="str">
        <f t="shared" si="0"/>
        <v>[3,2,2,2,3,3,3,2,1,3,3,2,2,2]</v>
      </c>
      <c r="AI14" t="s">
        <v>55</v>
      </c>
      <c r="AJ14" t="s">
        <v>98</v>
      </c>
      <c r="AK14" t="str">
        <f t="shared" si="1"/>
        <v>'i_behavior_reaction_time': [3,2,2,2,3,3,3,2,1,3,3,2,2,2],</v>
      </c>
    </row>
    <row r="15" spans="1:37" x14ac:dyDescent="0.3">
      <c r="A15" t="s">
        <v>66</v>
      </c>
      <c r="B15" t="s">
        <v>34</v>
      </c>
      <c r="C15" t="s">
        <v>99</v>
      </c>
      <c r="D15">
        <v>1</v>
      </c>
      <c r="E15">
        <v>1</v>
      </c>
      <c r="F15">
        <v>1</v>
      </c>
      <c r="G15">
        <v>3</v>
      </c>
      <c r="H15">
        <v>1</v>
      </c>
      <c r="I15">
        <v>1</v>
      </c>
      <c r="J15">
        <v>2</v>
      </c>
      <c r="K15">
        <v>1</v>
      </c>
      <c r="L15">
        <v>3</v>
      </c>
      <c r="M15">
        <v>4</v>
      </c>
      <c r="N15">
        <v>3</v>
      </c>
      <c r="O15">
        <v>3</v>
      </c>
      <c r="AE15" t="s">
        <v>99</v>
      </c>
      <c r="AF15">
        <v>0.86223959999999999</v>
      </c>
      <c r="AG15">
        <v>3.2699199999999998E-2</v>
      </c>
      <c r="AH15" t="str">
        <f t="shared" si="0"/>
        <v>[2,2,3,3,4,3,2,3,2,1,3,3,3,1]</v>
      </c>
      <c r="AI15" t="s">
        <v>56</v>
      </c>
      <c r="AJ15" t="s">
        <v>100</v>
      </c>
      <c r="AK15" t="str">
        <f t="shared" si="1"/>
        <v>'i_behavior_wrong_turns': [2,2,3,3,4,3,2,3,2,1,3,3,3,1],</v>
      </c>
    </row>
    <row r="16" spans="1:37" x14ac:dyDescent="0.3">
      <c r="A16" t="s">
        <v>66</v>
      </c>
      <c r="B16" t="s">
        <v>35</v>
      </c>
      <c r="C16" t="s">
        <v>101</v>
      </c>
      <c r="D16">
        <v>1</v>
      </c>
      <c r="E16">
        <v>1</v>
      </c>
      <c r="F16">
        <v>2</v>
      </c>
      <c r="G16">
        <v>4</v>
      </c>
      <c r="H16">
        <v>2</v>
      </c>
      <c r="I16">
        <v>1</v>
      </c>
      <c r="J16">
        <v>3</v>
      </c>
      <c r="K16">
        <v>3</v>
      </c>
      <c r="L16">
        <v>5</v>
      </c>
      <c r="M16">
        <v>4</v>
      </c>
      <c r="N16">
        <v>2</v>
      </c>
      <c r="O16">
        <v>2</v>
      </c>
      <c r="AE16" t="s">
        <v>101</v>
      </c>
      <c r="AF16">
        <v>0.79649842000000004</v>
      </c>
      <c r="AG16">
        <v>4.5187099999999996E-3</v>
      </c>
      <c r="AH16" t="str">
        <f t="shared" si="0"/>
        <v>[3,2,2,1,1,2,2,3,1,1,2,1,2,1]</v>
      </c>
      <c r="AI16" t="s">
        <v>57</v>
      </c>
      <c r="AJ16" t="s">
        <v>102</v>
      </c>
      <c r="AK16" t="str">
        <f t="shared" si="1"/>
        <v>'i_behavior_operating_errors': [3,2,2,1,1,2,2,3,1,1,2,1,2,1],</v>
      </c>
    </row>
    <row r="17" spans="1:37" x14ac:dyDescent="0.3">
      <c r="A17" t="s">
        <v>67</v>
      </c>
      <c r="B17" t="s">
        <v>29</v>
      </c>
      <c r="C17">
        <v>2</v>
      </c>
      <c r="D17">
        <v>1</v>
      </c>
      <c r="E17">
        <v>1</v>
      </c>
      <c r="F17">
        <v>1</v>
      </c>
      <c r="G17">
        <v>4</v>
      </c>
      <c r="H17">
        <v>2</v>
      </c>
      <c r="I17">
        <v>2</v>
      </c>
      <c r="J17">
        <v>2</v>
      </c>
      <c r="K17">
        <v>2</v>
      </c>
      <c r="L17">
        <v>3</v>
      </c>
      <c r="M17">
        <v>4</v>
      </c>
      <c r="N17">
        <v>3</v>
      </c>
      <c r="O17">
        <v>2</v>
      </c>
      <c r="AE17" t="s">
        <v>103</v>
      </c>
      <c r="AF17">
        <v>0.64917164999999999</v>
      </c>
      <c r="AG17">
        <v>1.0517E-4</v>
      </c>
      <c r="AH17" t="str">
        <f t="shared" si="0"/>
        <v>[2,1,1,2,2,2,1,2,1,1,1]</v>
      </c>
      <c r="AI17" t="s">
        <v>58</v>
      </c>
      <c r="AJ17" t="s">
        <v>104</v>
      </c>
      <c r="AK17" t="str">
        <f t="shared" si="1"/>
        <v>'z_behavior_more_speed': [2,1,1,2,2,2,1,2,1,1,1],</v>
      </c>
    </row>
    <row r="18" spans="1:37" x14ac:dyDescent="0.3">
      <c r="A18" t="s">
        <v>67</v>
      </c>
      <c r="B18" t="s">
        <v>30</v>
      </c>
      <c r="C18">
        <v>2</v>
      </c>
      <c r="D18">
        <v>1</v>
      </c>
      <c r="E18">
        <v>1</v>
      </c>
      <c r="F18">
        <v>2</v>
      </c>
      <c r="G18">
        <v>4</v>
      </c>
      <c r="H18">
        <v>2</v>
      </c>
      <c r="I18">
        <v>1</v>
      </c>
      <c r="J18">
        <v>2</v>
      </c>
      <c r="K18">
        <v>1</v>
      </c>
      <c r="L18">
        <v>3</v>
      </c>
      <c r="M18">
        <v>1</v>
      </c>
      <c r="N18">
        <v>2</v>
      </c>
      <c r="O18">
        <v>2</v>
      </c>
      <c r="AE18" t="s">
        <v>105</v>
      </c>
      <c r="AF18">
        <v>0.83241290000000001</v>
      </c>
      <c r="AG18">
        <v>2.5113119999999999E-2</v>
      </c>
      <c r="AH18" t="str">
        <f t="shared" si="0"/>
        <v>[4,1,1,1,2,3,1,3,1,5,2]</v>
      </c>
      <c r="AI18" t="s">
        <v>59</v>
      </c>
      <c r="AJ18" t="s">
        <v>106</v>
      </c>
      <c r="AK18" t="str">
        <f t="shared" si="1"/>
        <v>'z_behavior_less_speed': [4,1,1,1,2,3,1,3,1,5,2],</v>
      </c>
    </row>
    <row r="19" spans="1:37" x14ac:dyDescent="0.3">
      <c r="A19" t="s">
        <v>67</v>
      </c>
      <c r="B19" t="s">
        <v>31</v>
      </c>
      <c r="C19">
        <v>4</v>
      </c>
      <c r="D19">
        <v>1</v>
      </c>
      <c r="E19">
        <v>1</v>
      </c>
      <c r="F19">
        <v>1</v>
      </c>
      <c r="G19">
        <v>3</v>
      </c>
      <c r="H19">
        <v>1</v>
      </c>
      <c r="I19">
        <v>1</v>
      </c>
      <c r="J19">
        <v>2</v>
      </c>
      <c r="K19">
        <v>3</v>
      </c>
      <c r="L19">
        <v>3</v>
      </c>
      <c r="M19">
        <v>3</v>
      </c>
      <c r="N19">
        <v>3</v>
      </c>
      <c r="O19">
        <v>2</v>
      </c>
      <c r="AE19" t="s">
        <v>107</v>
      </c>
      <c r="AF19">
        <v>0.86341166000000003</v>
      </c>
      <c r="AG19">
        <v>6.3748830000000006E-2</v>
      </c>
      <c r="AH19" t="str">
        <f t="shared" si="0"/>
        <v>[4,2,1,1,2,2,1,3,2,1,3]</v>
      </c>
      <c r="AI19" t="s">
        <v>60</v>
      </c>
      <c r="AJ19" t="s">
        <v>108</v>
      </c>
      <c r="AK19" t="str">
        <f t="shared" si="1"/>
        <v>'z_behavior_speed_control': [4,2,1,1,2,2,1,3,2,1,3],</v>
      </c>
    </row>
    <row r="20" spans="1:37" x14ac:dyDescent="0.3">
      <c r="A20" t="s">
        <v>67</v>
      </c>
      <c r="B20" t="s">
        <v>32</v>
      </c>
      <c r="C20">
        <v>4</v>
      </c>
      <c r="D20">
        <v>2</v>
      </c>
      <c r="E20">
        <v>1</v>
      </c>
      <c r="F20">
        <v>1</v>
      </c>
      <c r="G20">
        <v>4</v>
      </c>
      <c r="H20">
        <v>2</v>
      </c>
      <c r="I20">
        <v>1</v>
      </c>
      <c r="J20">
        <v>1</v>
      </c>
      <c r="K20">
        <v>1</v>
      </c>
      <c r="L20">
        <v>4</v>
      </c>
      <c r="M20">
        <v>3</v>
      </c>
      <c r="N20">
        <v>2</v>
      </c>
      <c r="O20">
        <v>3</v>
      </c>
      <c r="AE20" t="s">
        <v>109</v>
      </c>
      <c r="AF20">
        <v>0.87692028</v>
      </c>
      <c r="AG20">
        <v>9.5067990000000005E-2</v>
      </c>
      <c r="AH20" t="str">
        <f t="shared" si="0"/>
        <v>[4,2,1,1,3,2,1,2,2,2,3]</v>
      </c>
      <c r="AI20" t="s">
        <v>61</v>
      </c>
      <c r="AJ20" t="s">
        <v>110</v>
      </c>
      <c r="AK20" t="str">
        <f t="shared" si="1"/>
        <v>'z_behavior_lane_position': [4,2,1,1,3,2,1,2,2,2,3],</v>
      </c>
    </row>
    <row r="21" spans="1:37" x14ac:dyDescent="0.3">
      <c r="A21" t="s">
        <v>67</v>
      </c>
      <c r="B21" t="s">
        <v>33</v>
      </c>
      <c r="AE21" t="s">
        <v>111</v>
      </c>
      <c r="AF21">
        <v>0.85431628999999998</v>
      </c>
      <c r="AG21">
        <v>4.8579049999999999E-2</v>
      </c>
      <c r="AH21" t="str">
        <f t="shared" si="0"/>
        <v>[1,2,1,1,4,3,1,2,3,4,2]</v>
      </c>
      <c r="AI21" t="s">
        <v>62</v>
      </c>
      <c r="AJ21" t="s">
        <v>112</v>
      </c>
      <c r="AK21" t="str">
        <f t="shared" si="1"/>
        <v>'z_behavior_reaction_time': [1,2,1,1,4,3,1,2,3,4,2],</v>
      </c>
    </row>
    <row r="22" spans="1:37" x14ac:dyDescent="0.3">
      <c r="A22" t="s">
        <v>67</v>
      </c>
      <c r="B22" t="s">
        <v>34</v>
      </c>
      <c r="AE22" t="s">
        <v>113</v>
      </c>
      <c r="AF22">
        <v>0.82763140999999996</v>
      </c>
      <c r="AG22">
        <v>2.1730949999999999E-2</v>
      </c>
      <c r="AH22" t="str">
        <f t="shared" si="0"/>
        <v>[2,1,1,1,4,1,3,3,2,1,3]</v>
      </c>
      <c r="AI22" t="s">
        <v>63</v>
      </c>
      <c r="AJ22" t="s">
        <v>114</v>
      </c>
      <c r="AK22" t="str">
        <f t="shared" si="1"/>
        <v>'z_behavior_wrong_turns': [2,1,1,1,4,1,3,3,2,1,3],</v>
      </c>
    </row>
    <row r="23" spans="1:37" x14ac:dyDescent="0.3">
      <c r="A23" t="s">
        <v>67</v>
      </c>
      <c r="B23" t="s">
        <v>35</v>
      </c>
      <c r="AE23" t="s">
        <v>115</v>
      </c>
      <c r="AF23">
        <v>0.68863136000000003</v>
      </c>
      <c r="AG23">
        <v>3.3429E-4</v>
      </c>
      <c r="AH23" t="str">
        <f t="shared" si="0"/>
        <v>[3,1,1,1,3,1,1,2,1,1,2]</v>
      </c>
      <c r="AI23" t="s">
        <v>64</v>
      </c>
      <c r="AJ23" t="s">
        <v>116</v>
      </c>
      <c r="AK23" t="str">
        <f t="shared" si="1"/>
        <v>'z_behavior_operating_errors': [3,1,1,1,3,1,1,2,1,1,2],</v>
      </c>
    </row>
  </sheetData>
  <conditionalFormatting sqref="AG3:AG23">
    <cfRule type="cellIs" dxfId="0" priority="1" operator="greaterThan">
      <formula>0.05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F878-AA77-4BB5-A8B7-47163465AC26}">
  <dimension ref="A1:C48"/>
  <sheetViews>
    <sheetView zoomScale="120" zoomScaleNormal="120" workbookViewId="0">
      <selection activeCell="C1" sqref="C1"/>
    </sheetView>
  </sheetViews>
  <sheetFormatPr defaultRowHeight="14.4" x14ac:dyDescent="0.3"/>
  <cols>
    <col min="1" max="1" width="27.5546875" customWidth="1"/>
    <col min="2" max="2" width="44.88671875" customWidth="1"/>
    <col min="3" max="3" width="29.33203125" customWidth="1"/>
    <col min="4" max="4" width="47.6640625" customWidth="1"/>
  </cols>
  <sheetData>
    <row r="1" spans="1:3" x14ac:dyDescent="0.3">
      <c r="A1" t="s">
        <v>44</v>
      </c>
      <c r="B1" t="s">
        <v>76</v>
      </c>
      <c r="C1" t="str">
        <f>"'"&amp;A1&amp;"': "&amp;B1&amp;","</f>
        <v>'s_behavior_more_speed': [1,2,3,3,2,3,3,1,1,1,2,4,1,2,2,1,1,2,1,2,1,1,2,2,2,1],</v>
      </c>
    </row>
    <row r="2" spans="1:3" x14ac:dyDescent="0.3">
      <c r="A2" t="s">
        <v>51</v>
      </c>
      <c r="B2" t="s">
        <v>90</v>
      </c>
      <c r="C2" t="str">
        <f t="shared" ref="C2:C48" si="0">"'"&amp;A2&amp;"': "&amp;B2&amp;","</f>
        <v>'i_behavior_more_speed': [1,1,2,2,1,2,2,4,1,3,2,3,3,1],</v>
      </c>
    </row>
    <row r="3" spans="1:3" x14ac:dyDescent="0.3">
      <c r="A3" t="s">
        <v>45</v>
      </c>
      <c r="B3" t="s">
        <v>78</v>
      </c>
      <c r="C3" t="str">
        <f t="shared" si="0"/>
        <v>'s_behavior_less_speed': [3,1,4,2,1,4,3,3,1,2,2,4,3,2,4,4,1,2,3,3,1,3,4,4,3,3],</v>
      </c>
    </row>
    <row r="4" spans="1:3" x14ac:dyDescent="0.3">
      <c r="A4" t="s">
        <v>52</v>
      </c>
      <c r="B4" t="s">
        <v>92</v>
      </c>
      <c r="C4" t="str">
        <f t="shared" si="0"/>
        <v>'i_behavior_less_speed': [2,2,2,2,3,4,3,3,2,3,2,3,3,2],</v>
      </c>
    </row>
    <row r="5" spans="1:3" x14ac:dyDescent="0.3">
      <c r="A5" t="s">
        <v>46</v>
      </c>
      <c r="B5" t="s">
        <v>80</v>
      </c>
      <c r="C5" t="str">
        <f t="shared" si="0"/>
        <v>'s_behavior_speed_control': [2,2,4,2,1,4,1,2,1,1,2,4,1,2,1,2,1,2,1,2,2,2,4,2,4,1],</v>
      </c>
    </row>
    <row r="6" spans="1:3" x14ac:dyDescent="0.3">
      <c r="A6" t="s">
        <v>53</v>
      </c>
      <c r="B6" t="s">
        <v>94</v>
      </c>
      <c r="C6" t="str">
        <f t="shared" si="0"/>
        <v>'i_behavior_speed_control': [2,1,2,3,3,3,3,4,2,3,2,3,3,1],</v>
      </c>
    </row>
    <row r="7" spans="1:3" x14ac:dyDescent="0.3">
      <c r="A7" t="s">
        <v>47</v>
      </c>
      <c r="B7" t="s">
        <v>82</v>
      </c>
      <c r="C7" t="str">
        <f t="shared" si="0"/>
        <v>'s_behavior_lane_position': [2,3,3,3,2,4,2,2,2,2,2,4,2,3,3,2,2,3,2,3,2,1,3,4,4,2],</v>
      </c>
    </row>
    <row r="8" spans="1:3" x14ac:dyDescent="0.3">
      <c r="A8" t="s">
        <v>54</v>
      </c>
      <c r="B8" t="s">
        <v>96</v>
      </c>
      <c r="C8" t="str">
        <f t="shared" si="0"/>
        <v>'i_behavior_lane_position': [2,2,2,3,3,3,3,3,1,3,3,2,1,2],</v>
      </c>
    </row>
    <row r="9" spans="1:3" x14ac:dyDescent="0.3">
      <c r="A9" t="s">
        <v>48</v>
      </c>
      <c r="B9" t="s">
        <v>84</v>
      </c>
      <c r="C9" t="str">
        <f t="shared" si="0"/>
        <v>'s_behavior_reaction_time': [4,3,2,3,2,3,3,2,1,2,3,4,2,2,3,4,2,3,3,3,2,3,3,3,3,2],</v>
      </c>
    </row>
    <row r="10" spans="1:3" x14ac:dyDescent="0.3">
      <c r="A10" t="s">
        <v>55</v>
      </c>
      <c r="B10" t="s">
        <v>98</v>
      </c>
      <c r="C10" t="str">
        <f t="shared" si="0"/>
        <v>'i_behavior_reaction_time': [3,2,2,2,3,3,3,2,1,3,3,2,2,2],</v>
      </c>
    </row>
    <row r="11" spans="1:3" x14ac:dyDescent="0.3">
      <c r="A11" t="s">
        <v>49</v>
      </c>
      <c r="B11" t="s">
        <v>86</v>
      </c>
      <c r="C11" t="str">
        <f t="shared" si="0"/>
        <v>'s_behavior_wrong_turns': [4,3,4,3,4,2,1,3,1,2,1,4,1,2,4,5,3,4,2,3,1,3,4,4,3,2],</v>
      </c>
    </row>
    <row r="12" spans="1:3" x14ac:dyDescent="0.3">
      <c r="A12" t="s">
        <v>56</v>
      </c>
      <c r="B12" t="s">
        <v>100</v>
      </c>
      <c r="C12" t="str">
        <f t="shared" si="0"/>
        <v>'i_behavior_wrong_turns': [2,2,3,3,4,3,2,3,2,1,3,3,3,1],</v>
      </c>
    </row>
    <row r="13" spans="1:3" x14ac:dyDescent="0.3">
      <c r="A13" t="s">
        <v>50</v>
      </c>
      <c r="B13" t="s">
        <v>88</v>
      </c>
      <c r="C13" t="str">
        <f t="shared" si="0"/>
        <v>'s_behavior_operating_errors': [2,1,3,3,2,2,3,1,1,1,2,1,2,2,3,2,1,1,2,2,1,2,3,2,2,2],</v>
      </c>
    </row>
    <row r="14" spans="1:3" x14ac:dyDescent="0.3">
      <c r="A14" t="s">
        <v>57</v>
      </c>
      <c r="B14" t="s">
        <v>102</v>
      </c>
      <c r="C14" t="str">
        <f t="shared" si="0"/>
        <v>'i_behavior_operating_errors': [3,2,2,1,1,2,2,3,1,1,2,1,2,1],</v>
      </c>
    </row>
    <row r="18" spans="1:3" x14ac:dyDescent="0.3">
      <c r="A18" t="s">
        <v>51</v>
      </c>
      <c r="B18" t="s">
        <v>90</v>
      </c>
      <c r="C18" t="str">
        <f t="shared" si="0"/>
        <v>'i_behavior_more_speed': [1,1,2,2,1,2,2,4,1,3,2,3,3,1],</v>
      </c>
    </row>
    <row r="19" spans="1:3" x14ac:dyDescent="0.3">
      <c r="A19" t="s">
        <v>58</v>
      </c>
      <c r="B19" t="s">
        <v>104</v>
      </c>
      <c r="C19" t="str">
        <f t="shared" si="0"/>
        <v>'z_behavior_more_speed': [2,1,1,2,2,2,1,2,1,1,1],</v>
      </c>
    </row>
    <row r="20" spans="1:3" x14ac:dyDescent="0.3">
      <c r="A20" t="s">
        <v>52</v>
      </c>
      <c r="B20" t="s">
        <v>92</v>
      </c>
      <c r="C20" t="str">
        <f t="shared" si="0"/>
        <v>'i_behavior_less_speed': [2,2,2,2,3,4,3,3,2,3,2,3,3,2],</v>
      </c>
    </row>
    <row r="21" spans="1:3" x14ac:dyDescent="0.3">
      <c r="A21" t="s">
        <v>59</v>
      </c>
      <c r="B21" t="s">
        <v>106</v>
      </c>
      <c r="C21" t="str">
        <f t="shared" si="0"/>
        <v>'z_behavior_less_speed': [4,1,1,1,2,3,1,3,1,5,2],</v>
      </c>
    </row>
    <row r="22" spans="1:3" x14ac:dyDescent="0.3">
      <c r="A22" t="s">
        <v>53</v>
      </c>
      <c r="B22" t="s">
        <v>94</v>
      </c>
      <c r="C22" t="str">
        <f t="shared" si="0"/>
        <v>'i_behavior_speed_control': [2,1,2,3,3,3,3,4,2,3,2,3,3,1],</v>
      </c>
    </row>
    <row r="23" spans="1:3" x14ac:dyDescent="0.3">
      <c r="A23" t="s">
        <v>60</v>
      </c>
      <c r="B23" t="s">
        <v>108</v>
      </c>
      <c r="C23" t="str">
        <f t="shared" si="0"/>
        <v>'z_behavior_speed_control': [4,2,1,1,2,2,1,3,2,1,3],</v>
      </c>
    </row>
    <row r="24" spans="1:3" x14ac:dyDescent="0.3">
      <c r="A24" t="s">
        <v>54</v>
      </c>
      <c r="B24" t="s">
        <v>96</v>
      </c>
      <c r="C24" t="str">
        <f t="shared" si="0"/>
        <v>'i_behavior_lane_position': [2,2,2,3,3,3,3,3,1,3,3,2,1,2],</v>
      </c>
    </row>
    <row r="25" spans="1:3" x14ac:dyDescent="0.3">
      <c r="A25" t="s">
        <v>61</v>
      </c>
      <c r="B25" t="s">
        <v>110</v>
      </c>
      <c r="C25" t="str">
        <f t="shared" si="0"/>
        <v>'z_behavior_lane_position': [4,2,1,1,3,2,1,2,2,2,3],</v>
      </c>
    </row>
    <row r="26" spans="1:3" x14ac:dyDescent="0.3">
      <c r="A26" t="s">
        <v>55</v>
      </c>
      <c r="B26" t="s">
        <v>98</v>
      </c>
      <c r="C26" t="str">
        <f t="shared" si="0"/>
        <v>'i_behavior_reaction_time': [3,2,2,2,3,3,3,2,1,3,3,2,2,2],</v>
      </c>
    </row>
    <row r="27" spans="1:3" x14ac:dyDescent="0.3">
      <c r="A27" t="s">
        <v>62</v>
      </c>
      <c r="B27" t="s">
        <v>112</v>
      </c>
      <c r="C27" t="str">
        <f t="shared" si="0"/>
        <v>'z_behavior_reaction_time': [1,2,1,1,4,3,1,2,3,4,2],</v>
      </c>
    </row>
    <row r="28" spans="1:3" x14ac:dyDescent="0.3">
      <c r="A28" t="s">
        <v>56</v>
      </c>
      <c r="B28" t="s">
        <v>100</v>
      </c>
      <c r="C28" t="str">
        <f t="shared" si="0"/>
        <v>'i_behavior_wrong_turns': [2,2,3,3,4,3,2,3,2,1,3,3,3,1],</v>
      </c>
    </row>
    <row r="29" spans="1:3" x14ac:dyDescent="0.3">
      <c r="A29" t="s">
        <v>63</v>
      </c>
      <c r="B29" t="s">
        <v>114</v>
      </c>
      <c r="C29" t="str">
        <f t="shared" si="0"/>
        <v>'z_behavior_wrong_turns': [2,1,1,1,4,1,3,3,2,1,3],</v>
      </c>
    </row>
    <row r="30" spans="1:3" x14ac:dyDescent="0.3">
      <c r="A30" t="s">
        <v>57</v>
      </c>
      <c r="B30" t="s">
        <v>102</v>
      </c>
      <c r="C30" t="str">
        <f t="shared" si="0"/>
        <v>'i_behavior_operating_errors': [3,2,2,1,1,2,2,3,1,1,2,1,2,1],</v>
      </c>
    </row>
    <row r="31" spans="1:3" x14ac:dyDescent="0.3">
      <c r="A31" t="s">
        <v>64</v>
      </c>
      <c r="B31" t="s">
        <v>116</v>
      </c>
      <c r="C31" t="str">
        <f t="shared" si="0"/>
        <v>'z_behavior_operating_errors': [3,1,1,1,3,1,1,2,1,1,2],</v>
      </c>
    </row>
    <row r="35" spans="1:3" x14ac:dyDescent="0.3">
      <c r="A35" t="s">
        <v>58</v>
      </c>
      <c r="B35" t="s">
        <v>104</v>
      </c>
      <c r="C35" t="str">
        <f t="shared" si="0"/>
        <v>'z_behavior_more_speed': [2,1,1,2,2,2,1,2,1,1,1],</v>
      </c>
    </row>
    <row r="36" spans="1:3" x14ac:dyDescent="0.3">
      <c r="A36" t="s">
        <v>44</v>
      </c>
      <c r="B36" t="s">
        <v>76</v>
      </c>
      <c r="C36" t="str">
        <f t="shared" si="0"/>
        <v>'s_behavior_more_speed': [1,2,3,3,2,3,3,1,1,1,2,4,1,2,2,1,1,2,1,2,1,1,2,2,2,1],</v>
      </c>
    </row>
    <row r="37" spans="1:3" x14ac:dyDescent="0.3">
      <c r="A37" t="s">
        <v>59</v>
      </c>
      <c r="B37" t="s">
        <v>106</v>
      </c>
      <c r="C37" t="str">
        <f t="shared" si="0"/>
        <v>'z_behavior_less_speed': [4,1,1,1,2,3,1,3,1,5,2],</v>
      </c>
    </row>
    <row r="38" spans="1:3" x14ac:dyDescent="0.3">
      <c r="A38" t="s">
        <v>45</v>
      </c>
      <c r="B38" t="s">
        <v>78</v>
      </c>
      <c r="C38" t="str">
        <f t="shared" si="0"/>
        <v>'s_behavior_less_speed': [3,1,4,2,1,4,3,3,1,2,2,4,3,2,4,4,1,2,3,3,1,3,4,4,3,3],</v>
      </c>
    </row>
    <row r="39" spans="1:3" x14ac:dyDescent="0.3">
      <c r="A39" t="s">
        <v>60</v>
      </c>
      <c r="B39" t="s">
        <v>108</v>
      </c>
      <c r="C39" t="str">
        <f t="shared" si="0"/>
        <v>'z_behavior_speed_control': [4,2,1,1,2,2,1,3,2,1,3],</v>
      </c>
    </row>
    <row r="40" spans="1:3" x14ac:dyDescent="0.3">
      <c r="A40" t="s">
        <v>46</v>
      </c>
      <c r="B40" t="s">
        <v>80</v>
      </c>
      <c r="C40" t="str">
        <f t="shared" si="0"/>
        <v>'s_behavior_speed_control': [2,2,4,2,1,4,1,2,1,1,2,4,1,2,1,2,1,2,1,2,2,2,4,2,4,1],</v>
      </c>
    </row>
    <row r="41" spans="1:3" x14ac:dyDescent="0.3">
      <c r="A41" t="s">
        <v>61</v>
      </c>
      <c r="B41" t="s">
        <v>110</v>
      </c>
      <c r="C41" t="str">
        <f t="shared" si="0"/>
        <v>'z_behavior_lane_position': [4,2,1,1,3,2,1,2,2,2,3],</v>
      </c>
    </row>
    <row r="42" spans="1:3" x14ac:dyDescent="0.3">
      <c r="A42" t="s">
        <v>47</v>
      </c>
      <c r="B42" t="s">
        <v>82</v>
      </c>
      <c r="C42" t="str">
        <f t="shared" si="0"/>
        <v>'s_behavior_lane_position': [2,3,3,3,2,4,2,2,2,2,2,4,2,3,3,2,2,3,2,3,2,1,3,4,4,2],</v>
      </c>
    </row>
    <row r="43" spans="1:3" x14ac:dyDescent="0.3">
      <c r="A43" t="s">
        <v>62</v>
      </c>
      <c r="B43" t="s">
        <v>112</v>
      </c>
      <c r="C43" t="str">
        <f t="shared" si="0"/>
        <v>'z_behavior_reaction_time': [1,2,1,1,4,3,1,2,3,4,2],</v>
      </c>
    </row>
    <row r="44" spans="1:3" x14ac:dyDescent="0.3">
      <c r="A44" t="s">
        <v>48</v>
      </c>
      <c r="B44" t="s">
        <v>84</v>
      </c>
      <c r="C44" t="str">
        <f t="shared" si="0"/>
        <v>'s_behavior_reaction_time': [4,3,2,3,2,3,3,2,1,2,3,4,2,2,3,4,2,3,3,3,2,3,3,3,3,2],</v>
      </c>
    </row>
    <row r="45" spans="1:3" x14ac:dyDescent="0.3">
      <c r="A45" t="s">
        <v>63</v>
      </c>
      <c r="B45" t="s">
        <v>114</v>
      </c>
      <c r="C45" t="str">
        <f t="shared" si="0"/>
        <v>'z_behavior_wrong_turns': [2,1,1,1,4,1,3,3,2,1,3],</v>
      </c>
    </row>
    <row r="46" spans="1:3" x14ac:dyDescent="0.3">
      <c r="A46" t="s">
        <v>49</v>
      </c>
      <c r="B46" t="s">
        <v>86</v>
      </c>
      <c r="C46" t="str">
        <f t="shared" si="0"/>
        <v>'s_behavior_wrong_turns': [4,3,4,3,4,2,1,3,1,2,1,4,1,2,4,5,3,4,2,3,1,3,4,4,3,2],</v>
      </c>
    </row>
    <row r="47" spans="1:3" x14ac:dyDescent="0.3">
      <c r="A47" t="s">
        <v>64</v>
      </c>
      <c r="B47" t="s">
        <v>116</v>
      </c>
      <c r="C47" t="str">
        <f t="shared" si="0"/>
        <v>'z_behavior_operating_errors': [3,1,1,1,3,1,1,2,1,1,2],</v>
      </c>
    </row>
    <row r="48" spans="1:3" x14ac:dyDescent="0.3">
      <c r="A48" t="s">
        <v>50</v>
      </c>
      <c r="B48" t="s">
        <v>88</v>
      </c>
      <c r="C48" t="str">
        <f t="shared" si="0"/>
        <v>'s_behavior_operating_errors': [2,1,3,3,2,2,3,1,1,1,2,1,2,2,3,2,1,1,2,2,1,2,3,2,2,2],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186B-8EAE-41BA-AF8A-C7B540CAC05C}">
  <dimension ref="A1:G22"/>
  <sheetViews>
    <sheetView zoomScale="120" zoomScaleNormal="120" workbookViewId="0">
      <selection activeCell="E5" sqref="E5"/>
    </sheetView>
  </sheetViews>
  <sheetFormatPr defaultRowHeight="14.4" x14ac:dyDescent="0.3"/>
  <cols>
    <col min="1" max="1" width="46" customWidth="1"/>
    <col min="2" max="3" width="3.33203125" bestFit="1" customWidth="1"/>
    <col min="4" max="4" width="4" bestFit="1" customWidth="1"/>
    <col min="5" max="5" width="6" bestFit="1" customWidth="1"/>
    <col min="6" max="7" width="4" bestFit="1" customWidth="1"/>
  </cols>
  <sheetData>
    <row r="1" spans="1:7" x14ac:dyDescent="0.3">
      <c r="A1" s="18" t="s">
        <v>0</v>
      </c>
      <c r="B1" s="19" t="s">
        <v>117</v>
      </c>
      <c r="C1" s="19" t="s">
        <v>118</v>
      </c>
      <c r="D1" s="19" t="s">
        <v>3</v>
      </c>
      <c r="E1" s="19" t="s">
        <v>119</v>
      </c>
      <c r="F1" s="19" t="s">
        <v>5</v>
      </c>
      <c r="G1" s="19" t="s">
        <v>6</v>
      </c>
    </row>
    <row r="2" spans="1:7" x14ac:dyDescent="0.3">
      <c r="A2" s="20" t="s">
        <v>27</v>
      </c>
      <c r="B2" s="20">
        <v>11</v>
      </c>
      <c r="C2" s="20">
        <v>26</v>
      </c>
      <c r="D2" s="21">
        <v>0.80769230999999997</v>
      </c>
      <c r="E2" s="22">
        <v>89</v>
      </c>
      <c r="F2" s="21">
        <v>0.37762237999999998</v>
      </c>
      <c r="G2" s="21">
        <v>6.6715469999999999E-2</v>
      </c>
    </row>
    <row r="3" spans="1:7" x14ac:dyDescent="0.3">
      <c r="A3" s="20" t="s">
        <v>7</v>
      </c>
      <c r="B3" s="20">
        <v>14</v>
      </c>
      <c r="C3" s="20">
        <v>11</v>
      </c>
      <c r="D3" s="21">
        <v>0.54545454999999998</v>
      </c>
      <c r="E3" s="22">
        <v>101.5</v>
      </c>
      <c r="F3" s="21">
        <v>0.31818182</v>
      </c>
      <c r="G3" s="21">
        <v>0.15422145000000001</v>
      </c>
    </row>
    <row r="4" spans="1:7" x14ac:dyDescent="0.3">
      <c r="A4" s="20" t="s">
        <v>8</v>
      </c>
      <c r="B4" s="20">
        <v>14</v>
      </c>
      <c r="C4" s="20">
        <v>11</v>
      </c>
      <c r="D4" s="21">
        <v>0.5</v>
      </c>
      <c r="E4" s="22">
        <v>101.5</v>
      </c>
      <c r="F4" s="21">
        <v>0.31818182</v>
      </c>
      <c r="G4" s="21">
        <v>0.16787395999999999</v>
      </c>
    </row>
    <row r="5" spans="1:7" x14ac:dyDescent="0.3">
      <c r="A5" s="20" t="s">
        <v>26</v>
      </c>
      <c r="B5" s="20">
        <v>26</v>
      </c>
      <c r="C5" s="20">
        <v>14</v>
      </c>
      <c r="D5" s="21">
        <v>0.46153845999999998</v>
      </c>
      <c r="E5" s="22">
        <v>124.5</v>
      </c>
      <c r="F5" s="21">
        <v>0.31593407000000001</v>
      </c>
      <c r="G5" s="21">
        <v>8.9675359999999996E-2</v>
      </c>
    </row>
    <row r="6" spans="1:7" x14ac:dyDescent="0.3">
      <c r="A6" s="20" t="s">
        <v>25</v>
      </c>
      <c r="B6" s="20">
        <v>11</v>
      </c>
      <c r="C6" s="20">
        <v>26</v>
      </c>
      <c r="D6" s="21">
        <v>0.48601399000000001</v>
      </c>
      <c r="E6" s="22">
        <v>99</v>
      </c>
      <c r="F6" s="21">
        <v>0.30769231000000002</v>
      </c>
      <c r="G6" s="21">
        <v>0.11950640999999999</v>
      </c>
    </row>
    <row r="7" spans="1:7" x14ac:dyDescent="0.3">
      <c r="A7" s="20" t="s">
        <v>24</v>
      </c>
      <c r="B7" s="20">
        <v>11</v>
      </c>
      <c r="C7" s="20">
        <v>26</v>
      </c>
      <c r="D7" s="21">
        <v>0.51048950999999998</v>
      </c>
      <c r="E7" s="22">
        <v>100.5</v>
      </c>
      <c r="F7" s="21">
        <v>0.29720279999999999</v>
      </c>
      <c r="G7" s="21">
        <v>0.14015056000000001</v>
      </c>
    </row>
    <row r="8" spans="1:7" x14ac:dyDescent="0.3">
      <c r="A8" s="20" t="s">
        <v>9</v>
      </c>
      <c r="B8" s="20">
        <v>14</v>
      </c>
      <c r="C8" s="20">
        <v>11</v>
      </c>
      <c r="D8" s="21">
        <v>0.38961038999999997</v>
      </c>
      <c r="E8" s="22">
        <v>99.5</v>
      </c>
      <c r="F8" s="21">
        <v>0.29220779000000002</v>
      </c>
      <c r="G8" s="21">
        <v>0.20761641</v>
      </c>
    </row>
    <row r="9" spans="1:7" x14ac:dyDescent="0.3">
      <c r="A9" s="20" t="s">
        <v>10</v>
      </c>
      <c r="B9" s="20">
        <v>14</v>
      </c>
      <c r="C9" s="20">
        <v>11</v>
      </c>
      <c r="D9" s="21">
        <v>0.5</v>
      </c>
      <c r="E9" s="22">
        <v>99</v>
      </c>
      <c r="F9" s="21">
        <v>0.28571428999999998</v>
      </c>
      <c r="G9" s="21">
        <v>0.21501669000000001</v>
      </c>
    </row>
    <row r="10" spans="1:7" x14ac:dyDescent="0.3">
      <c r="A10" s="20" t="s">
        <v>23</v>
      </c>
      <c r="B10" s="20">
        <v>11</v>
      </c>
      <c r="C10" s="20">
        <v>26</v>
      </c>
      <c r="D10" s="21">
        <v>0.33916084000000002</v>
      </c>
      <c r="E10" s="22">
        <v>104</v>
      </c>
      <c r="F10" s="21">
        <v>0.27272727000000002</v>
      </c>
      <c r="G10" s="21">
        <v>0.16788275999999999</v>
      </c>
    </row>
    <row r="11" spans="1:7" x14ac:dyDescent="0.3">
      <c r="A11" s="20" t="s">
        <v>22</v>
      </c>
      <c r="B11" s="20">
        <v>11</v>
      </c>
      <c r="C11" s="20">
        <v>26</v>
      </c>
      <c r="D11" s="21">
        <v>0.51048950999999998</v>
      </c>
      <c r="E11" s="22">
        <v>105</v>
      </c>
      <c r="F11" s="21">
        <v>0.26573426999999999</v>
      </c>
      <c r="G11" s="21">
        <v>0.19817577</v>
      </c>
    </row>
    <row r="12" spans="1:7" x14ac:dyDescent="0.3">
      <c r="A12" s="20" t="s">
        <v>11</v>
      </c>
      <c r="B12" s="20">
        <v>26</v>
      </c>
      <c r="C12" s="20">
        <v>14</v>
      </c>
      <c r="D12" s="21">
        <v>0.33516484000000002</v>
      </c>
      <c r="E12" s="22">
        <v>226</v>
      </c>
      <c r="F12" s="21">
        <v>0.24175824000000001</v>
      </c>
      <c r="G12" s="21">
        <v>0.17544410999999999</v>
      </c>
    </row>
    <row r="13" spans="1:7" x14ac:dyDescent="0.3">
      <c r="A13" s="20" t="s">
        <v>12</v>
      </c>
      <c r="B13" s="20">
        <v>14</v>
      </c>
      <c r="C13" s="20">
        <v>11</v>
      </c>
      <c r="D13" s="21">
        <v>0.26623376999999998</v>
      </c>
      <c r="E13" s="22">
        <v>93.5</v>
      </c>
      <c r="F13" s="21">
        <v>0.21428570999999999</v>
      </c>
      <c r="G13" s="21">
        <v>0.35117794000000002</v>
      </c>
    </row>
    <row r="14" spans="1:7" x14ac:dyDescent="0.3">
      <c r="A14" s="20" t="s">
        <v>21</v>
      </c>
      <c r="B14" s="20">
        <v>11</v>
      </c>
      <c r="C14" s="20">
        <v>26</v>
      </c>
      <c r="D14" s="21">
        <v>0.35314685000000001</v>
      </c>
      <c r="E14" s="22">
        <v>113</v>
      </c>
      <c r="F14" s="21">
        <v>0.20979021</v>
      </c>
      <c r="G14" s="21">
        <v>0.28359057999999998</v>
      </c>
    </row>
    <row r="15" spans="1:7" x14ac:dyDescent="0.3">
      <c r="A15" s="20" t="s">
        <v>13</v>
      </c>
      <c r="B15" s="20">
        <v>26</v>
      </c>
      <c r="C15" s="20">
        <v>14</v>
      </c>
      <c r="D15" s="21">
        <v>0.30769231000000002</v>
      </c>
      <c r="E15" s="22">
        <v>213.5</v>
      </c>
      <c r="F15" s="21">
        <v>0.17307692</v>
      </c>
      <c r="G15" s="21">
        <v>0.36190297999999999</v>
      </c>
    </row>
    <row r="16" spans="1:7" x14ac:dyDescent="0.3">
      <c r="A16" s="20" t="s">
        <v>14</v>
      </c>
      <c r="B16" s="20">
        <v>14</v>
      </c>
      <c r="C16" s="20">
        <v>11</v>
      </c>
      <c r="D16" s="21">
        <v>0.16883117</v>
      </c>
      <c r="E16" s="22">
        <v>89</v>
      </c>
      <c r="F16" s="21">
        <v>0.15584416000000001</v>
      </c>
      <c r="G16" s="21">
        <v>0.48792379000000002</v>
      </c>
    </row>
    <row r="17" spans="1:7" x14ac:dyDescent="0.3">
      <c r="A17" s="20" t="s">
        <v>15</v>
      </c>
      <c r="B17" s="20">
        <v>14</v>
      </c>
      <c r="C17" s="20">
        <v>11</v>
      </c>
      <c r="D17" s="21">
        <v>0.17532468000000001</v>
      </c>
      <c r="E17" s="22">
        <v>88.5</v>
      </c>
      <c r="F17" s="21">
        <v>0.14935065</v>
      </c>
      <c r="G17" s="21">
        <v>0.52469253999999999</v>
      </c>
    </row>
    <row r="18" spans="1:7" x14ac:dyDescent="0.3">
      <c r="A18" s="20" t="s">
        <v>16</v>
      </c>
      <c r="B18" s="20">
        <v>26</v>
      </c>
      <c r="C18" s="20">
        <v>14</v>
      </c>
      <c r="D18" s="21">
        <v>0.17032966999999999</v>
      </c>
      <c r="E18" s="22">
        <v>206</v>
      </c>
      <c r="F18" s="21">
        <v>0.13186813</v>
      </c>
      <c r="G18" s="21">
        <v>0.46853582999999999</v>
      </c>
    </row>
    <row r="19" spans="1:7" x14ac:dyDescent="0.3">
      <c r="A19" s="20" t="s">
        <v>20</v>
      </c>
      <c r="B19" s="20">
        <v>26</v>
      </c>
      <c r="C19" s="20">
        <v>14</v>
      </c>
      <c r="D19" s="21">
        <v>0.19230769</v>
      </c>
      <c r="E19" s="22">
        <v>162</v>
      </c>
      <c r="F19" s="21">
        <v>0.10989011</v>
      </c>
      <c r="G19" s="21">
        <v>0.55518911000000004</v>
      </c>
    </row>
    <row r="20" spans="1:7" x14ac:dyDescent="0.3">
      <c r="A20" s="20" t="s">
        <v>17</v>
      </c>
      <c r="B20" s="20">
        <v>26</v>
      </c>
      <c r="C20" s="20">
        <v>14</v>
      </c>
      <c r="D20" s="21">
        <v>0.12087912000000001</v>
      </c>
      <c r="E20" s="22">
        <v>202</v>
      </c>
      <c r="F20" s="21">
        <v>0.10989011</v>
      </c>
      <c r="G20" s="21">
        <v>0.5623435</v>
      </c>
    </row>
    <row r="21" spans="1:7" x14ac:dyDescent="0.3">
      <c r="A21" s="20" t="s">
        <v>18</v>
      </c>
      <c r="B21" s="20">
        <v>26</v>
      </c>
      <c r="C21" s="20">
        <v>14</v>
      </c>
      <c r="D21" s="21">
        <v>0.21978022</v>
      </c>
      <c r="E21" s="22">
        <v>199.5</v>
      </c>
      <c r="F21" s="21">
        <v>9.6153849999999999E-2</v>
      </c>
      <c r="G21" s="21">
        <v>0.60218972000000004</v>
      </c>
    </row>
    <row r="22" spans="1:7" x14ac:dyDescent="0.3">
      <c r="A22" s="20" t="s">
        <v>19</v>
      </c>
      <c r="B22" s="20">
        <v>11</v>
      </c>
      <c r="C22" s="20">
        <v>26</v>
      </c>
      <c r="D22" s="21">
        <v>3.8461540000000002E-2</v>
      </c>
      <c r="E22" s="22">
        <v>143.5</v>
      </c>
      <c r="F22" s="21">
        <v>3.4965E-3</v>
      </c>
      <c r="G22" s="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21552-B403-4742-8AC5-C073D062778E}">
  <dimension ref="A1:H55"/>
  <sheetViews>
    <sheetView topLeftCell="B1" workbookViewId="0">
      <selection activeCell="B1" sqref="B1:H1"/>
    </sheetView>
  </sheetViews>
  <sheetFormatPr defaultRowHeight="14.4" x14ac:dyDescent="0.3"/>
  <cols>
    <col min="1" max="1" width="80.44140625" bestFit="1" customWidth="1"/>
    <col min="2" max="2" width="22.33203125" style="1" customWidth="1"/>
    <col min="3" max="3" width="21.109375" style="1" customWidth="1"/>
    <col min="4" max="4" width="23.88671875" style="1" customWidth="1"/>
    <col min="5" max="5" width="23.33203125" style="1" customWidth="1"/>
    <col min="6" max="6" width="23.6640625" style="1" customWidth="1"/>
    <col min="7" max="7" width="22.33203125" style="1" customWidth="1"/>
    <col min="8" max="8" width="26" style="1" customWidth="1"/>
  </cols>
  <sheetData>
    <row r="1" spans="1:8" x14ac:dyDescent="0.3">
      <c r="A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</row>
    <row r="2" spans="1:8" x14ac:dyDescent="0.3">
      <c r="A2" t="s">
        <v>36</v>
      </c>
      <c r="B2" s="1">
        <v>2</v>
      </c>
      <c r="C2" s="1">
        <v>2</v>
      </c>
      <c r="D2" s="1">
        <v>3</v>
      </c>
      <c r="E2" s="1">
        <v>2</v>
      </c>
      <c r="F2" s="1">
        <v>3</v>
      </c>
      <c r="G2" s="1">
        <v>3</v>
      </c>
      <c r="H2" s="1">
        <v>2</v>
      </c>
    </row>
    <row r="3" spans="1:8" x14ac:dyDescent="0.3">
      <c r="A3" t="s">
        <v>37</v>
      </c>
      <c r="B3" s="1">
        <v>1</v>
      </c>
      <c r="C3" s="1">
        <v>3</v>
      </c>
      <c r="D3" s="1">
        <v>2</v>
      </c>
      <c r="E3" s="1">
        <v>2</v>
      </c>
      <c r="F3" s="1">
        <v>4</v>
      </c>
      <c r="G3" s="1">
        <v>4</v>
      </c>
      <c r="H3" s="1">
        <v>2</v>
      </c>
    </row>
    <row r="4" spans="1:8" x14ac:dyDescent="0.3">
      <c r="A4" t="s">
        <v>37</v>
      </c>
      <c r="B4" s="1">
        <v>2</v>
      </c>
      <c r="C4" s="1">
        <v>1</v>
      </c>
      <c r="D4" s="1">
        <v>2</v>
      </c>
      <c r="E4" s="1">
        <v>3</v>
      </c>
      <c r="F4" s="1">
        <v>3</v>
      </c>
      <c r="G4" s="1">
        <v>3</v>
      </c>
      <c r="H4" s="1">
        <v>1</v>
      </c>
    </row>
    <row r="5" spans="1:8" x14ac:dyDescent="0.3">
      <c r="A5" t="s">
        <v>37</v>
      </c>
      <c r="B5" s="1">
        <v>3</v>
      </c>
      <c r="C5" s="1">
        <v>4</v>
      </c>
      <c r="D5" s="1">
        <v>4</v>
      </c>
      <c r="E5" s="1">
        <v>3</v>
      </c>
      <c r="F5" s="1">
        <v>2</v>
      </c>
      <c r="G5" s="1">
        <v>4</v>
      </c>
      <c r="H5" s="1">
        <v>3</v>
      </c>
    </row>
    <row r="6" spans="1:8" x14ac:dyDescent="0.3">
      <c r="A6" t="s">
        <v>37</v>
      </c>
      <c r="B6" s="1">
        <v>3</v>
      </c>
      <c r="C6" s="1">
        <v>2</v>
      </c>
      <c r="D6" s="1">
        <v>2</v>
      </c>
      <c r="E6" s="1">
        <v>3</v>
      </c>
      <c r="F6" s="1">
        <v>3</v>
      </c>
      <c r="G6" s="1">
        <v>3</v>
      </c>
      <c r="H6" s="1">
        <v>3</v>
      </c>
    </row>
    <row r="7" spans="1:8" x14ac:dyDescent="0.3">
      <c r="A7" t="s">
        <v>37</v>
      </c>
      <c r="B7" s="1">
        <v>2</v>
      </c>
      <c r="C7" s="1">
        <v>1</v>
      </c>
      <c r="D7" s="1">
        <v>1</v>
      </c>
      <c r="E7" s="1">
        <v>2</v>
      </c>
      <c r="F7" s="1">
        <v>2</v>
      </c>
      <c r="G7" s="1">
        <v>4</v>
      </c>
      <c r="H7" s="1">
        <v>2</v>
      </c>
    </row>
    <row r="8" spans="1:8" x14ac:dyDescent="0.3">
      <c r="A8" t="s">
        <v>37</v>
      </c>
      <c r="B8" s="1">
        <v>3</v>
      </c>
      <c r="C8" s="1">
        <v>4</v>
      </c>
      <c r="D8" s="1">
        <v>4</v>
      </c>
      <c r="E8" s="1">
        <v>4</v>
      </c>
      <c r="F8" s="1">
        <v>3</v>
      </c>
      <c r="G8" s="1">
        <v>2</v>
      </c>
      <c r="H8" s="1">
        <v>2</v>
      </c>
    </row>
    <row r="9" spans="1:8" x14ac:dyDescent="0.3">
      <c r="A9" t="s">
        <v>37</v>
      </c>
      <c r="B9" s="1">
        <v>3</v>
      </c>
      <c r="C9" s="1">
        <v>3</v>
      </c>
      <c r="D9" s="1">
        <v>1</v>
      </c>
      <c r="E9" s="1">
        <v>2</v>
      </c>
      <c r="F9" s="1">
        <v>3</v>
      </c>
      <c r="G9" s="1">
        <v>1</v>
      </c>
      <c r="H9" s="1">
        <v>3</v>
      </c>
    </row>
    <row r="10" spans="1:8" x14ac:dyDescent="0.3">
      <c r="A10" t="s">
        <v>37</v>
      </c>
      <c r="B10" s="1">
        <v>1</v>
      </c>
      <c r="C10" s="1">
        <v>3</v>
      </c>
      <c r="D10" s="1">
        <v>2</v>
      </c>
      <c r="E10" s="1">
        <v>2</v>
      </c>
      <c r="F10" s="1">
        <v>2</v>
      </c>
      <c r="G10" s="1">
        <v>3</v>
      </c>
      <c r="H10" s="1">
        <v>1</v>
      </c>
    </row>
    <row r="11" spans="1:8" x14ac:dyDescent="0.3">
      <c r="A11" t="s">
        <v>37</v>
      </c>
      <c r="B11" s="1">
        <v>1</v>
      </c>
      <c r="C11" s="1">
        <v>1</v>
      </c>
      <c r="D11" s="1">
        <v>1</v>
      </c>
      <c r="E11" s="1">
        <v>2</v>
      </c>
      <c r="F11" s="1">
        <v>1</v>
      </c>
      <c r="G11" s="1">
        <v>1</v>
      </c>
      <c r="H11" s="1">
        <v>1</v>
      </c>
    </row>
    <row r="12" spans="1:8" x14ac:dyDescent="0.3">
      <c r="A12" t="s">
        <v>37</v>
      </c>
      <c r="B12" s="1">
        <v>1</v>
      </c>
      <c r="C12" s="1">
        <v>2</v>
      </c>
      <c r="D12" s="1">
        <v>1</v>
      </c>
      <c r="E12" s="1">
        <v>2</v>
      </c>
      <c r="F12" s="1">
        <v>2</v>
      </c>
      <c r="G12" s="1">
        <v>2</v>
      </c>
      <c r="H12" s="1">
        <v>1</v>
      </c>
    </row>
    <row r="13" spans="1:8" x14ac:dyDescent="0.3">
      <c r="A13" t="s">
        <v>37</v>
      </c>
      <c r="B13" s="1">
        <v>2</v>
      </c>
      <c r="C13" s="1">
        <v>2</v>
      </c>
      <c r="D13" s="1">
        <v>2</v>
      </c>
      <c r="E13" s="1">
        <v>2</v>
      </c>
      <c r="F13" s="1">
        <v>3</v>
      </c>
      <c r="G13" s="1">
        <v>1</v>
      </c>
      <c r="H13" s="1">
        <v>2</v>
      </c>
    </row>
    <row r="14" spans="1:8" x14ac:dyDescent="0.3">
      <c r="A14" t="s">
        <v>37</v>
      </c>
      <c r="B14" s="1">
        <v>4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1</v>
      </c>
    </row>
    <row r="15" spans="1:8" x14ac:dyDescent="0.3">
      <c r="A15" t="s">
        <v>37</v>
      </c>
      <c r="B15" s="1">
        <v>1</v>
      </c>
      <c r="C15" s="1">
        <v>3</v>
      </c>
      <c r="D15" s="1">
        <v>1</v>
      </c>
      <c r="E15" s="1">
        <v>2</v>
      </c>
      <c r="F15" s="1">
        <v>2</v>
      </c>
      <c r="G15" s="1">
        <v>1</v>
      </c>
      <c r="H15" s="1">
        <v>2</v>
      </c>
    </row>
    <row r="16" spans="1:8" x14ac:dyDescent="0.3">
      <c r="A16" t="s">
        <v>37</v>
      </c>
      <c r="B16" s="1">
        <v>2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</row>
    <row r="17" spans="1:8" x14ac:dyDescent="0.3">
      <c r="A17" t="s">
        <v>37</v>
      </c>
      <c r="B17" s="1">
        <v>2</v>
      </c>
      <c r="C17" s="1">
        <v>4</v>
      </c>
      <c r="D17" s="1">
        <v>1</v>
      </c>
      <c r="E17" s="1">
        <v>3</v>
      </c>
      <c r="F17" s="1">
        <v>3</v>
      </c>
      <c r="G17" s="1">
        <v>4</v>
      </c>
      <c r="H17" s="1">
        <v>3</v>
      </c>
    </row>
    <row r="18" spans="1:8" x14ac:dyDescent="0.3">
      <c r="A18" t="s">
        <v>37</v>
      </c>
      <c r="B18" s="1">
        <v>1</v>
      </c>
      <c r="C18" s="1">
        <v>4</v>
      </c>
      <c r="D18" s="1">
        <v>2</v>
      </c>
      <c r="E18" s="1">
        <v>2</v>
      </c>
      <c r="F18" s="1">
        <v>4</v>
      </c>
      <c r="G18" s="1">
        <v>5</v>
      </c>
      <c r="H18" s="1">
        <v>2</v>
      </c>
    </row>
    <row r="19" spans="1:8" x14ac:dyDescent="0.3">
      <c r="A19" t="s">
        <v>37</v>
      </c>
      <c r="B19" s="1">
        <v>1</v>
      </c>
      <c r="C19" s="1">
        <v>1</v>
      </c>
      <c r="D19" s="1">
        <v>1</v>
      </c>
      <c r="E19" s="1">
        <v>2</v>
      </c>
      <c r="F19" s="1">
        <v>2</v>
      </c>
      <c r="G19" s="1">
        <v>3</v>
      </c>
      <c r="H19" s="1">
        <v>1</v>
      </c>
    </row>
    <row r="20" spans="1:8" x14ac:dyDescent="0.3">
      <c r="A20" t="s">
        <v>37</v>
      </c>
      <c r="B20" s="1">
        <v>2</v>
      </c>
      <c r="C20" s="1">
        <v>2</v>
      </c>
      <c r="D20" s="1">
        <v>2</v>
      </c>
      <c r="E20" s="1">
        <v>3</v>
      </c>
      <c r="F20" s="1">
        <v>3</v>
      </c>
      <c r="G20" s="1">
        <v>4</v>
      </c>
      <c r="H20" s="1">
        <v>1</v>
      </c>
    </row>
    <row r="21" spans="1:8" x14ac:dyDescent="0.3">
      <c r="A21" t="s">
        <v>37</v>
      </c>
      <c r="B21" s="1">
        <v>1</v>
      </c>
      <c r="C21" s="1">
        <v>3</v>
      </c>
      <c r="D21" s="1">
        <v>1</v>
      </c>
      <c r="E21" s="1">
        <v>2</v>
      </c>
      <c r="F21" s="1">
        <v>3</v>
      </c>
      <c r="G21" s="1">
        <v>2</v>
      </c>
      <c r="H21" s="1">
        <v>2</v>
      </c>
    </row>
    <row r="22" spans="1:8" x14ac:dyDescent="0.3">
      <c r="A22" t="s">
        <v>37</v>
      </c>
      <c r="B22" s="1">
        <v>2</v>
      </c>
      <c r="C22" s="1">
        <v>3</v>
      </c>
      <c r="D22" s="1">
        <v>2</v>
      </c>
      <c r="E22" s="1">
        <v>3</v>
      </c>
      <c r="F22" s="1">
        <v>3</v>
      </c>
      <c r="G22" s="1">
        <v>3</v>
      </c>
      <c r="H22" s="1">
        <v>2</v>
      </c>
    </row>
    <row r="23" spans="1:8" x14ac:dyDescent="0.3">
      <c r="A23" t="s">
        <v>37</v>
      </c>
      <c r="B23" s="1">
        <v>1</v>
      </c>
      <c r="C23" s="1">
        <v>1</v>
      </c>
      <c r="D23" s="1">
        <v>2</v>
      </c>
      <c r="E23" s="1">
        <v>2</v>
      </c>
      <c r="F23" s="1">
        <v>2</v>
      </c>
      <c r="G23" s="1">
        <v>1</v>
      </c>
      <c r="H23" s="1">
        <v>1</v>
      </c>
    </row>
    <row r="24" spans="1:8" x14ac:dyDescent="0.3">
      <c r="A24" t="s">
        <v>37</v>
      </c>
      <c r="B24" s="1">
        <v>1</v>
      </c>
      <c r="C24" s="1">
        <v>3</v>
      </c>
      <c r="D24" s="1">
        <v>2</v>
      </c>
      <c r="E24" s="1">
        <v>1</v>
      </c>
      <c r="F24" s="1">
        <v>3</v>
      </c>
      <c r="G24" s="1">
        <v>3</v>
      </c>
      <c r="H24" s="1">
        <v>2</v>
      </c>
    </row>
    <row r="25" spans="1:8" x14ac:dyDescent="0.3">
      <c r="A25" t="s">
        <v>37</v>
      </c>
      <c r="B25" s="1">
        <v>2</v>
      </c>
      <c r="C25" s="1">
        <v>4</v>
      </c>
      <c r="D25" s="1">
        <v>4</v>
      </c>
      <c r="E25" s="1">
        <v>3</v>
      </c>
      <c r="F25" s="1">
        <v>3</v>
      </c>
      <c r="G25" s="1">
        <v>4</v>
      </c>
      <c r="H25" s="1">
        <v>3</v>
      </c>
    </row>
    <row r="26" spans="1:8" x14ac:dyDescent="0.3">
      <c r="A26" t="s">
        <v>37</v>
      </c>
      <c r="B26" s="1">
        <v>2</v>
      </c>
      <c r="C26" s="1">
        <v>4</v>
      </c>
      <c r="D26" s="1">
        <v>2</v>
      </c>
      <c r="E26" s="1">
        <v>4</v>
      </c>
      <c r="F26" s="1">
        <v>3</v>
      </c>
      <c r="G26" s="1">
        <v>4</v>
      </c>
      <c r="H26" s="1">
        <v>2</v>
      </c>
    </row>
    <row r="27" spans="1:8" x14ac:dyDescent="0.3">
      <c r="A27" t="s">
        <v>37</v>
      </c>
      <c r="B27" s="1">
        <v>2</v>
      </c>
      <c r="C27" s="1">
        <v>3</v>
      </c>
      <c r="D27" s="1">
        <v>4</v>
      </c>
      <c r="E27" s="1">
        <v>4</v>
      </c>
      <c r="F27" s="1">
        <v>3</v>
      </c>
      <c r="G27" s="1">
        <v>3</v>
      </c>
      <c r="H27" s="1">
        <v>2</v>
      </c>
    </row>
    <row r="28" spans="1:8" x14ac:dyDescent="0.3">
      <c r="A28" t="s">
        <v>37</v>
      </c>
      <c r="B28" s="1">
        <v>1</v>
      </c>
      <c r="C28" s="1">
        <v>3</v>
      </c>
      <c r="D28" s="1">
        <v>1</v>
      </c>
      <c r="E28" s="1">
        <v>2</v>
      </c>
      <c r="F28" s="1">
        <v>2</v>
      </c>
      <c r="G28" s="1">
        <v>2</v>
      </c>
      <c r="H28" s="1">
        <v>2</v>
      </c>
    </row>
    <row r="29" spans="1:8" x14ac:dyDescent="0.3">
      <c r="A29" t="s">
        <v>38</v>
      </c>
      <c r="B29" s="1">
        <v>1</v>
      </c>
      <c r="C29" s="1">
        <v>3</v>
      </c>
      <c r="D29" s="1">
        <v>2</v>
      </c>
      <c r="E29" s="1">
        <v>1</v>
      </c>
      <c r="F29" s="1">
        <v>2</v>
      </c>
      <c r="G29" s="1">
        <v>2</v>
      </c>
      <c r="H29" s="1">
        <v>1</v>
      </c>
    </row>
    <row r="30" spans="1:8" x14ac:dyDescent="0.3">
      <c r="A30" t="s">
        <v>38</v>
      </c>
      <c r="B30" s="1">
        <v>2</v>
      </c>
      <c r="C30" s="1">
        <v>1</v>
      </c>
      <c r="D30" s="1">
        <v>1</v>
      </c>
      <c r="E30" s="1">
        <v>1</v>
      </c>
      <c r="F30" s="1">
        <v>2</v>
      </c>
      <c r="G30" s="1">
        <v>3</v>
      </c>
      <c r="H30" s="1">
        <v>3</v>
      </c>
    </row>
    <row r="31" spans="1:8" x14ac:dyDescent="0.3">
      <c r="A31" t="s">
        <v>39</v>
      </c>
      <c r="B31" s="1">
        <v>1</v>
      </c>
      <c r="C31" s="1">
        <v>2</v>
      </c>
      <c r="D31" s="1">
        <v>2</v>
      </c>
      <c r="E31" s="1">
        <v>2</v>
      </c>
      <c r="F31" s="1">
        <v>3</v>
      </c>
      <c r="G31" s="1">
        <v>2</v>
      </c>
      <c r="H31" s="1">
        <v>3</v>
      </c>
    </row>
    <row r="32" spans="1:8" x14ac:dyDescent="0.3">
      <c r="A32" t="s">
        <v>39</v>
      </c>
      <c r="B32" s="1">
        <v>1</v>
      </c>
      <c r="C32" s="1">
        <v>2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</row>
    <row r="33" spans="1:8" x14ac:dyDescent="0.3">
      <c r="A33" t="s">
        <v>39</v>
      </c>
      <c r="B33" s="1">
        <v>2</v>
      </c>
      <c r="C33" s="1">
        <v>2</v>
      </c>
      <c r="D33" s="1">
        <v>2</v>
      </c>
      <c r="E33" s="1">
        <v>2</v>
      </c>
      <c r="F33" s="1">
        <v>2</v>
      </c>
      <c r="G33" s="1">
        <v>3</v>
      </c>
      <c r="H33" s="1">
        <v>2</v>
      </c>
    </row>
    <row r="34" spans="1:8" x14ac:dyDescent="0.3">
      <c r="A34" t="s">
        <v>39</v>
      </c>
      <c r="B34" s="1">
        <v>2</v>
      </c>
      <c r="C34" s="1">
        <v>2</v>
      </c>
      <c r="D34" s="1">
        <v>3</v>
      </c>
      <c r="E34" s="1">
        <v>3</v>
      </c>
      <c r="F34" s="1">
        <v>2</v>
      </c>
      <c r="G34" s="1">
        <v>3</v>
      </c>
      <c r="H34" s="1">
        <v>1</v>
      </c>
    </row>
    <row r="35" spans="1:8" x14ac:dyDescent="0.3">
      <c r="A35" t="s">
        <v>39</v>
      </c>
      <c r="B35" s="1">
        <v>1</v>
      </c>
      <c r="C35" s="1">
        <v>3</v>
      </c>
      <c r="D35" s="1">
        <v>3</v>
      </c>
      <c r="E35" s="1">
        <v>3</v>
      </c>
      <c r="F35" s="1">
        <v>3</v>
      </c>
      <c r="G35" s="1">
        <v>4</v>
      </c>
      <c r="H35" s="1">
        <v>1</v>
      </c>
    </row>
    <row r="36" spans="1:8" x14ac:dyDescent="0.3">
      <c r="A36" t="s">
        <v>39</v>
      </c>
      <c r="B36" s="1">
        <v>2</v>
      </c>
      <c r="C36" s="1">
        <v>4</v>
      </c>
      <c r="D36" s="1">
        <v>3</v>
      </c>
      <c r="E36" s="1">
        <v>3</v>
      </c>
      <c r="F36" s="1">
        <v>3</v>
      </c>
      <c r="G36" s="1">
        <v>3</v>
      </c>
      <c r="H36" s="1">
        <v>2</v>
      </c>
    </row>
    <row r="37" spans="1:8" x14ac:dyDescent="0.3">
      <c r="A37" t="s">
        <v>39</v>
      </c>
      <c r="B37" s="1">
        <v>2</v>
      </c>
      <c r="C37" s="1">
        <v>3</v>
      </c>
      <c r="D37" s="1">
        <v>3</v>
      </c>
      <c r="E37" s="1">
        <v>3</v>
      </c>
      <c r="F37" s="1">
        <v>3</v>
      </c>
      <c r="G37" s="1">
        <v>2</v>
      </c>
      <c r="H37" s="1">
        <v>2</v>
      </c>
    </row>
    <row r="38" spans="1:8" x14ac:dyDescent="0.3">
      <c r="A38" t="s">
        <v>39</v>
      </c>
      <c r="B38" s="1">
        <v>4</v>
      </c>
      <c r="C38" s="1">
        <v>3</v>
      </c>
      <c r="D38" s="1">
        <v>4</v>
      </c>
      <c r="E38" s="1">
        <v>3</v>
      </c>
      <c r="F38" s="1">
        <v>2</v>
      </c>
      <c r="G38" s="1">
        <v>3</v>
      </c>
      <c r="H38" s="1">
        <v>3</v>
      </c>
    </row>
    <row r="39" spans="1:8" x14ac:dyDescent="0.3">
      <c r="A39" t="s">
        <v>39</v>
      </c>
      <c r="B39" s="1">
        <v>1</v>
      </c>
      <c r="C39" s="1">
        <v>2</v>
      </c>
      <c r="D39" s="1">
        <v>2</v>
      </c>
      <c r="E39" s="1">
        <v>1</v>
      </c>
      <c r="F39" s="1">
        <v>1</v>
      </c>
      <c r="G39" s="1">
        <v>2</v>
      </c>
      <c r="H39" s="1">
        <v>1</v>
      </c>
    </row>
    <row r="40" spans="1:8" x14ac:dyDescent="0.3">
      <c r="A40" t="s">
        <v>39</v>
      </c>
      <c r="B40" s="1">
        <v>3</v>
      </c>
      <c r="C40" s="1">
        <v>3</v>
      </c>
      <c r="D40" s="1">
        <v>3</v>
      </c>
      <c r="E40" s="1">
        <v>3</v>
      </c>
      <c r="F40" s="1">
        <v>3</v>
      </c>
      <c r="G40" s="1">
        <v>1</v>
      </c>
      <c r="H40" s="1">
        <v>1</v>
      </c>
    </row>
    <row r="41" spans="1:8" x14ac:dyDescent="0.3">
      <c r="A41" t="s">
        <v>39</v>
      </c>
      <c r="B41" s="1">
        <v>2</v>
      </c>
      <c r="C41" s="1">
        <v>2</v>
      </c>
      <c r="D41" s="1">
        <v>2</v>
      </c>
      <c r="E41" s="1">
        <v>3</v>
      </c>
      <c r="F41" s="1">
        <v>3</v>
      </c>
      <c r="G41" s="1">
        <v>3</v>
      </c>
      <c r="H41" s="1">
        <v>2</v>
      </c>
    </row>
    <row r="42" spans="1:8" x14ac:dyDescent="0.3">
      <c r="A42" t="s">
        <v>39</v>
      </c>
      <c r="B42" s="1">
        <v>3</v>
      </c>
      <c r="C42" s="1">
        <v>3</v>
      </c>
      <c r="D42" s="1">
        <v>3</v>
      </c>
      <c r="E42" s="1">
        <v>2</v>
      </c>
      <c r="F42" s="1">
        <v>2</v>
      </c>
      <c r="G42" s="1">
        <v>3</v>
      </c>
      <c r="H42" s="1">
        <v>1</v>
      </c>
    </row>
    <row r="43" spans="1:8" x14ac:dyDescent="0.3">
      <c r="A43" t="s">
        <v>39</v>
      </c>
      <c r="B43" s="1">
        <v>3</v>
      </c>
      <c r="C43" s="1">
        <v>3</v>
      </c>
      <c r="D43" s="1">
        <v>3</v>
      </c>
      <c r="E43" s="1">
        <v>1</v>
      </c>
      <c r="F43" s="1">
        <v>2</v>
      </c>
      <c r="G43" s="1">
        <v>3</v>
      </c>
      <c r="H43" s="1">
        <v>2</v>
      </c>
    </row>
    <row r="44" spans="1:8" x14ac:dyDescent="0.3">
      <c r="A44" t="s">
        <v>39</v>
      </c>
      <c r="B44" s="1">
        <v>1</v>
      </c>
      <c r="C44" s="1">
        <v>2</v>
      </c>
      <c r="D44" s="1">
        <v>1</v>
      </c>
      <c r="E44" s="1">
        <v>2</v>
      </c>
      <c r="F44" s="1">
        <v>2</v>
      </c>
      <c r="G44" s="1">
        <v>1</v>
      </c>
      <c r="H44" s="1">
        <v>1</v>
      </c>
    </row>
    <row r="45" spans="1:8" x14ac:dyDescent="0.3">
      <c r="A45" t="s">
        <v>40</v>
      </c>
      <c r="B45" s="1">
        <v>2</v>
      </c>
      <c r="C45" s="1">
        <v>4</v>
      </c>
      <c r="D45" s="1">
        <v>4</v>
      </c>
      <c r="E45" s="1">
        <v>4</v>
      </c>
      <c r="F45" s="1">
        <v>1</v>
      </c>
      <c r="G45" s="1">
        <v>2</v>
      </c>
      <c r="H45" s="1">
        <v>3</v>
      </c>
    </row>
    <row r="46" spans="1:8" x14ac:dyDescent="0.3">
      <c r="A46" t="s">
        <v>40</v>
      </c>
      <c r="B46" s="1">
        <v>1</v>
      </c>
      <c r="C46" s="1">
        <v>1</v>
      </c>
      <c r="D46" s="1">
        <v>2</v>
      </c>
      <c r="E46" s="1">
        <v>2</v>
      </c>
      <c r="F46" s="1">
        <v>2</v>
      </c>
      <c r="G46" s="1">
        <v>1</v>
      </c>
      <c r="H46" s="1">
        <v>1</v>
      </c>
    </row>
    <row r="47" spans="1:8" x14ac:dyDescent="0.3">
      <c r="A47" t="s">
        <v>40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</row>
    <row r="48" spans="1:8" x14ac:dyDescent="0.3">
      <c r="A48" t="s">
        <v>40</v>
      </c>
      <c r="B48" s="1">
        <v>2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</row>
    <row r="49" spans="1:8" x14ac:dyDescent="0.3">
      <c r="A49" t="s">
        <v>40</v>
      </c>
      <c r="B49" s="1">
        <v>2</v>
      </c>
      <c r="C49" s="1">
        <v>2</v>
      </c>
      <c r="D49" s="1">
        <v>2</v>
      </c>
      <c r="E49" s="1">
        <v>3</v>
      </c>
      <c r="F49" s="1">
        <v>4</v>
      </c>
      <c r="G49" s="1">
        <v>4</v>
      </c>
      <c r="H49" s="1">
        <v>3</v>
      </c>
    </row>
    <row r="50" spans="1:8" x14ac:dyDescent="0.3">
      <c r="A50" t="s">
        <v>40</v>
      </c>
      <c r="B50" s="1">
        <v>2</v>
      </c>
      <c r="C50" s="1">
        <v>3</v>
      </c>
      <c r="D50" s="1">
        <v>2</v>
      </c>
      <c r="E50" s="1">
        <v>2</v>
      </c>
      <c r="F50" s="1">
        <v>3</v>
      </c>
      <c r="G50" s="1">
        <v>1</v>
      </c>
      <c r="H50" s="1">
        <v>1</v>
      </c>
    </row>
    <row r="51" spans="1:8" x14ac:dyDescent="0.3">
      <c r="A51" t="s">
        <v>40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3</v>
      </c>
      <c r="H51" s="1">
        <v>1</v>
      </c>
    </row>
    <row r="52" spans="1:8" x14ac:dyDescent="0.3">
      <c r="A52" t="s">
        <v>40</v>
      </c>
      <c r="B52" s="1">
        <v>2</v>
      </c>
      <c r="C52" s="1">
        <v>3</v>
      </c>
      <c r="D52" s="1">
        <v>3</v>
      </c>
      <c r="E52" s="1">
        <v>2</v>
      </c>
      <c r="F52" s="1">
        <v>2</v>
      </c>
      <c r="G52" s="1">
        <v>3</v>
      </c>
      <c r="H52" s="1">
        <v>2</v>
      </c>
    </row>
    <row r="53" spans="1:8" x14ac:dyDescent="0.3">
      <c r="A53" t="s">
        <v>40</v>
      </c>
      <c r="B53" s="1">
        <v>1</v>
      </c>
      <c r="C53" s="1">
        <v>1</v>
      </c>
      <c r="D53" s="1">
        <v>2</v>
      </c>
      <c r="E53" s="1">
        <v>2</v>
      </c>
      <c r="F53" s="1">
        <v>3</v>
      </c>
      <c r="G53" s="1">
        <v>2</v>
      </c>
      <c r="H53" s="1">
        <v>1</v>
      </c>
    </row>
    <row r="54" spans="1:8" x14ac:dyDescent="0.3">
      <c r="A54" t="s">
        <v>40</v>
      </c>
      <c r="B54" s="1">
        <v>1</v>
      </c>
      <c r="C54" s="1">
        <v>5</v>
      </c>
      <c r="D54" s="1">
        <v>1</v>
      </c>
      <c r="E54" s="1">
        <v>2</v>
      </c>
      <c r="F54" s="1">
        <v>4</v>
      </c>
      <c r="G54" s="1">
        <v>1</v>
      </c>
      <c r="H54" s="1">
        <v>1</v>
      </c>
    </row>
    <row r="55" spans="1:8" x14ac:dyDescent="0.3">
      <c r="A55" t="s">
        <v>40</v>
      </c>
      <c r="B55" s="1">
        <v>1</v>
      </c>
      <c r="C55" s="1">
        <v>2</v>
      </c>
      <c r="D55" s="1">
        <v>3</v>
      </c>
      <c r="E55" s="1">
        <v>3</v>
      </c>
      <c r="F55" s="1">
        <v>2</v>
      </c>
      <c r="G55" s="1">
        <v>3</v>
      </c>
      <c r="H55" s="1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8547E-8C69-48BB-BC29-BF004DE02CBA}">
  <dimension ref="A1:H34"/>
  <sheetViews>
    <sheetView workbookViewId="0">
      <selection activeCell="B30" sqref="B30"/>
    </sheetView>
  </sheetViews>
  <sheetFormatPr defaultRowHeight="14.4" x14ac:dyDescent="0.3"/>
  <cols>
    <col min="1" max="1" width="40" customWidth="1"/>
    <col min="2" max="2" width="16.6640625" bestFit="1" customWidth="1"/>
    <col min="3" max="3" width="19.5546875" bestFit="1" customWidth="1"/>
    <col min="4" max="4" width="19.88671875" bestFit="1" customWidth="1"/>
    <col min="5" max="5" width="21.109375" bestFit="1" customWidth="1"/>
    <col min="6" max="6" width="25.44140625" bestFit="1" customWidth="1"/>
    <col min="7" max="7" width="24.109375" bestFit="1" customWidth="1"/>
    <col min="8" max="8" width="24.44140625" bestFit="1" customWidth="1"/>
  </cols>
  <sheetData>
    <row r="1" spans="1:8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3">
      <c r="A2" t="s">
        <v>37</v>
      </c>
      <c r="B2">
        <v>1</v>
      </c>
      <c r="C2">
        <v>3</v>
      </c>
      <c r="D2">
        <v>2</v>
      </c>
      <c r="E2">
        <v>2</v>
      </c>
      <c r="F2">
        <v>4</v>
      </c>
      <c r="G2">
        <v>4</v>
      </c>
      <c r="H2">
        <v>2</v>
      </c>
    </row>
    <row r="3" spans="1:8" x14ac:dyDescent="0.3">
      <c r="A3" t="s">
        <v>37</v>
      </c>
      <c r="B3">
        <v>2</v>
      </c>
      <c r="C3">
        <v>1</v>
      </c>
      <c r="D3">
        <v>2</v>
      </c>
      <c r="E3">
        <v>3</v>
      </c>
      <c r="F3">
        <v>3</v>
      </c>
      <c r="G3">
        <v>3</v>
      </c>
      <c r="H3">
        <v>1</v>
      </c>
    </row>
    <row r="4" spans="1:8" x14ac:dyDescent="0.3">
      <c r="A4" t="s">
        <v>37</v>
      </c>
      <c r="B4">
        <v>3</v>
      </c>
      <c r="C4">
        <v>4</v>
      </c>
      <c r="D4">
        <v>4</v>
      </c>
      <c r="E4">
        <v>3</v>
      </c>
      <c r="F4">
        <v>2</v>
      </c>
      <c r="G4">
        <v>4</v>
      </c>
      <c r="H4">
        <v>3</v>
      </c>
    </row>
    <row r="5" spans="1:8" x14ac:dyDescent="0.3">
      <c r="A5" t="s">
        <v>37</v>
      </c>
      <c r="B5">
        <v>3</v>
      </c>
      <c r="C5">
        <v>2</v>
      </c>
      <c r="D5">
        <v>2</v>
      </c>
      <c r="E5">
        <v>3</v>
      </c>
      <c r="F5">
        <v>3</v>
      </c>
      <c r="G5">
        <v>3</v>
      </c>
      <c r="H5">
        <v>3</v>
      </c>
    </row>
    <row r="6" spans="1:8" x14ac:dyDescent="0.3">
      <c r="A6" t="s">
        <v>37</v>
      </c>
      <c r="B6">
        <v>2</v>
      </c>
      <c r="C6">
        <v>1</v>
      </c>
      <c r="D6">
        <v>1</v>
      </c>
      <c r="E6">
        <v>2</v>
      </c>
      <c r="F6">
        <v>2</v>
      </c>
      <c r="G6">
        <v>4</v>
      </c>
      <c r="H6">
        <v>2</v>
      </c>
    </row>
    <row r="7" spans="1:8" x14ac:dyDescent="0.3">
      <c r="A7" t="s">
        <v>37</v>
      </c>
      <c r="B7">
        <v>3</v>
      </c>
      <c r="C7">
        <v>4</v>
      </c>
      <c r="D7">
        <v>4</v>
      </c>
      <c r="E7">
        <v>4</v>
      </c>
      <c r="F7">
        <v>3</v>
      </c>
      <c r="G7">
        <v>2</v>
      </c>
      <c r="H7">
        <v>2</v>
      </c>
    </row>
    <row r="8" spans="1:8" x14ac:dyDescent="0.3">
      <c r="A8" t="s">
        <v>37</v>
      </c>
      <c r="B8">
        <v>3</v>
      </c>
      <c r="C8">
        <v>3</v>
      </c>
      <c r="D8">
        <v>1</v>
      </c>
      <c r="E8">
        <v>2</v>
      </c>
      <c r="F8">
        <v>3</v>
      </c>
      <c r="G8">
        <v>1</v>
      </c>
      <c r="H8">
        <v>3</v>
      </c>
    </row>
    <row r="9" spans="1:8" x14ac:dyDescent="0.3">
      <c r="A9" t="s">
        <v>37</v>
      </c>
      <c r="B9">
        <v>1</v>
      </c>
      <c r="C9">
        <v>3</v>
      </c>
      <c r="D9">
        <v>2</v>
      </c>
      <c r="E9">
        <v>2</v>
      </c>
      <c r="F9">
        <v>2</v>
      </c>
      <c r="G9">
        <v>3</v>
      </c>
      <c r="H9">
        <v>1</v>
      </c>
    </row>
    <row r="10" spans="1:8" x14ac:dyDescent="0.3">
      <c r="A10" t="s">
        <v>37</v>
      </c>
      <c r="B10">
        <v>1</v>
      </c>
      <c r="C10">
        <v>1</v>
      </c>
      <c r="D10">
        <v>1</v>
      </c>
      <c r="E10">
        <v>2</v>
      </c>
      <c r="F10">
        <v>1</v>
      </c>
      <c r="G10">
        <v>1</v>
      </c>
      <c r="H10">
        <v>1</v>
      </c>
    </row>
    <row r="11" spans="1:8" x14ac:dyDescent="0.3">
      <c r="A11" t="s">
        <v>37</v>
      </c>
      <c r="B11">
        <v>1</v>
      </c>
      <c r="C11">
        <v>2</v>
      </c>
      <c r="D11">
        <v>1</v>
      </c>
      <c r="E11">
        <v>2</v>
      </c>
      <c r="F11">
        <v>2</v>
      </c>
      <c r="G11">
        <v>2</v>
      </c>
      <c r="H11">
        <v>1</v>
      </c>
    </row>
    <row r="12" spans="1:8" x14ac:dyDescent="0.3">
      <c r="A12" t="s">
        <v>37</v>
      </c>
      <c r="B12">
        <v>2</v>
      </c>
      <c r="C12">
        <v>2</v>
      </c>
      <c r="D12">
        <v>2</v>
      </c>
      <c r="E12">
        <v>2</v>
      </c>
      <c r="F12">
        <v>3</v>
      </c>
      <c r="G12">
        <v>1</v>
      </c>
      <c r="H12">
        <v>2</v>
      </c>
    </row>
    <row r="13" spans="1:8" x14ac:dyDescent="0.3">
      <c r="A13" t="s">
        <v>37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1</v>
      </c>
    </row>
    <row r="14" spans="1:8" x14ac:dyDescent="0.3">
      <c r="A14" t="s">
        <v>37</v>
      </c>
      <c r="B14">
        <v>1</v>
      </c>
      <c r="C14">
        <v>3</v>
      </c>
      <c r="D14">
        <v>1</v>
      </c>
      <c r="E14">
        <v>2</v>
      </c>
      <c r="F14">
        <v>2</v>
      </c>
      <c r="G14">
        <v>1</v>
      </c>
      <c r="H14">
        <v>2</v>
      </c>
    </row>
    <row r="15" spans="1:8" x14ac:dyDescent="0.3">
      <c r="A15" t="s">
        <v>37</v>
      </c>
      <c r="B15">
        <v>2</v>
      </c>
      <c r="C15">
        <v>2</v>
      </c>
      <c r="D15">
        <v>2</v>
      </c>
      <c r="E15">
        <v>3</v>
      </c>
      <c r="F15">
        <v>2</v>
      </c>
      <c r="G15">
        <v>2</v>
      </c>
      <c r="H15">
        <v>2</v>
      </c>
    </row>
    <row r="16" spans="1:8" x14ac:dyDescent="0.3">
      <c r="A16" t="s">
        <v>37</v>
      </c>
      <c r="B16">
        <v>2</v>
      </c>
      <c r="C16">
        <v>4</v>
      </c>
      <c r="D16">
        <v>1</v>
      </c>
      <c r="E16">
        <v>3</v>
      </c>
      <c r="F16">
        <v>3</v>
      </c>
      <c r="G16">
        <v>4</v>
      </c>
      <c r="H16">
        <v>3</v>
      </c>
    </row>
    <row r="17" spans="1:8" x14ac:dyDescent="0.3">
      <c r="A17" t="s">
        <v>37</v>
      </c>
      <c r="B17">
        <v>1</v>
      </c>
      <c r="C17">
        <v>4</v>
      </c>
      <c r="D17">
        <v>2</v>
      </c>
      <c r="E17">
        <v>2</v>
      </c>
      <c r="F17">
        <v>4</v>
      </c>
      <c r="G17">
        <v>5</v>
      </c>
      <c r="H17">
        <v>2</v>
      </c>
    </row>
    <row r="18" spans="1:8" x14ac:dyDescent="0.3">
      <c r="A18" t="s">
        <v>37</v>
      </c>
      <c r="B18">
        <v>1</v>
      </c>
      <c r="C18">
        <v>1</v>
      </c>
      <c r="D18">
        <v>1</v>
      </c>
      <c r="E18">
        <v>2</v>
      </c>
      <c r="F18">
        <v>2</v>
      </c>
      <c r="G18">
        <v>3</v>
      </c>
      <c r="H18">
        <v>1</v>
      </c>
    </row>
    <row r="19" spans="1:8" x14ac:dyDescent="0.3">
      <c r="A19" t="s">
        <v>37</v>
      </c>
      <c r="B19">
        <v>2</v>
      </c>
      <c r="C19">
        <v>2</v>
      </c>
      <c r="D19">
        <v>2</v>
      </c>
      <c r="E19">
        <v>3</v>
      </c>
      <c r="F19">
        <v>3</v>
      </c>
      <c r="G19">
        <v>4</v>
      </c>
      <c r="H19">
        <v>1</v>
      </c>
    </row>
    <row r="20" spans="1:8" x14ac:dyDescent="0.3">
      <c r="A20" t="s">
        <v>37</v>
      </c>
      <c r="B20">
        <v>1</v>
      </c>
      <c r="C20">
        <v>3</v>
      </c>
      <c r="D20">
        <v>1</v>
      </c>
      <c r="E20">
        <v>2</v>
      </c>
      <c r="F20">
        <v>3</v>
      </c>
      <c r="G20">
        <v>2</v>
      </c>
      <c r="H20">
        <v>2</v>
      </c>
    </row>
    <row r="21" spans="1:8" x14ac:dyDescent="0.3">
      <c r="A21" t="s">
        <v>37</v>
      </c>
      <c r="B21">
        <v>2</v>
      </c>
      <c r="C21">
        <v>3</v>
      </c>
      <c r="D21">
        <v>2</v>
      </c>
      <c r="E21">
        <v>3</v>
      </c>
      <c r="F21">
        <v>3</v>
      </c>
      <c r="G21">
        <v>3</v>
      </c>
      <c r="H21">
        <v>2</v>
      </c>
    </row>
    <row r="22" spans="1:8" x14ac:dyDescent="0.3">
      <c r="A22" t="s">
        <v>37</v>
      </c>
      <c r="B22">
        <v>1</v>
      </c>
      <c r="C22">
        <v>1</v>
      </c>
      <c r="D22">
        <v>2</v>
      </c>
      <c r="E22">
        <v>2</v>
      </c>
      <c r="F22">
        <v>2</v>
      </c>
      <c r="G22">
        <v>1</v>
      </c>
      <c r="H22">
        <v>1</v>
      </c>
    </row>
    <row r="23" spans="1:8" x14ac:dyDescent="0.3">
      <c r="A23" t="s">
        <v>37</v>
      </c>
      <c r="B23">
        <v>1</v>
      </c>
      <c r="C23">
        <v>3</v>
      </c>
      <c r="D23">
        <v>2</v>
      </c>
      <c r="E23">
        <v>1</v>
      </c>
      <c r="F23">
        <v>3</v>
      </c>
      <c r="G23">
        <v>3</v>
      </c>
      <c r="H23">
        <v>2</v>
      </c>
    </row>
    <row r="24" spans="1:8" x14ac:dyDescent="0.3">
      <c r="A24" t="s">
        <v>37</v>
      </c>
      <c r="B24">
        <v>2</v>
      </c>
      <c r="C24">
        <v>4</v>
      </c>
      <c r="D24">
        <v>4</v>
      </c>
      <c r="E24">
        <v>3</v>
      </c>
      <c r="F24">
        <v>3</v>
      </c>
      <c r="G24">
        <v>4</v>
      </c>
      <c r="H24">
        <v>3</v>
      </c>
    </row>
    <row r="25" spans="1:8" x14ac:dyDescent="0.3">
      <c r="A25" t="s">
        <v>37</v>
      </c>
      <c r="B25">
        <v>2</v>
      </c>
      <c r="C25">
        <v>4</v>
      </c>
      <c r="D25">
        <v>2</v>
      </c>
      <c r="E25">
        <v>4</v>
      </c>
      <c r="F25">
        <v>3</v>
      </c>
      <c r="G25">
        <v>4</v>
      </c>
      <c r="H25">
        <v>2</v>
      </c>
    </row>
    <row r="26" spans="1:8" x14ac:dyDescent="0.3">
      <c r="A26" t="s">
        <v>37</v>
      </c>
      <c r="B26">
        <v>2</v>
      </c>
      <c r="C26">
        <v>3</v>
      </c>
      <c r="D26">
        <v>4</v>
      </c>
      <c r="E26">
        <v>4</v>
      </c>
      <c r="F26">
        <v>3</v>
      </c>
      <c r="G26">
        <v>3</v>
      </c>
      <c r="H26">
        <v>2</v>
      </c>
    </row>
    <row r="27" spans="1:8" x14ac:dyDescent="0.3">
      <c r="A27" t="s">
        <v>37</v>
      </c>
      <c r="B27">
        <v>1</v>
      </c>
      <c r="C27">
        <v>3</v>
      </c>
      <c r="D27">
        <v>1</v>
      </c>
      <c r="E27">
        <v>2</v>
      </c>
      <c r="F27">
        <v>2</v>
      </c>
      <c r="G27">
        <v>2</v>
      </c>
      <c r="H27">
        <v>2</v>
      </c>
    </row>
    <row r="33" spans="2:8" x14ac:dyDescent="0.3">
      <c r="B33" s="1" t="s">
        <v>29</v>
      </c>
      <c r="C33" s="1" t="s">
        <v>30</v>
      </c>
      <c r="D33" s="1" t="s">
        <v>31</v>
      </c>
      <c r="E33" s="1" t="s">
        <v>32</v>
      </c>
      <c r="F33" s="1" t="s">
        <v>33</v>
      </c>
      <c r="G33" s="1" t="s">
        <v>34</v>
      </c>
      <c r="H33" s="1" t="s">
        <v>35</v>
      </c>
    </row>
    <row r="34" spans="2:8" x14ac:dyDescent="0.3">
      <c r="B34" t="str">
        <f>_xlfn.TEXTJOIN(",",TRUE,B2:B30)</f>
        <v>1,2,3,3,2,3,3,1,1,1,2,4,1,2,2,1,1,2,1,2,1,1,2,2,2,1</v>
      </c>
      <c r="C34" t="str">
        <f t="shared" ref="C34:H34" si="0">_xlfn.TEXTJOIN(",",TRUE,C2:C30)</f>
        <v>3,1,4,2,1,4,3,3,1,2,2,4,3,2,4,4,1,2,3,3,1,3,4,4,3,3</v>
      </c>
      <c r="D34" t="str">
        <f t="shared" si="0"/>
        <v>2,2,4,2,1,4,1,2,1,1,2,4,1,2,1,2,1,2,1,2,2,2,4,2,4,1</v>
      </c>
      <c r="E34" t="str">
        <f t="shared" si="0"/>
        <v>2,3,3,3,2,4,2,2,2,2,2,4,2,3,3,2,2,3,2,3,2,1,3,4,4,2</v>
      </c>
      <c r="F34" t="str">
        <f t="shared" si="0"/>
        <v>4,3,2,3,2,3,3,2,1,2,3,4,2,2,3,4,2,3,3,3,2,3,3,3,3,2</v>
      </c>
      <c r="G34" t="str">
        <f t="shared" si="0"/>
        <v>4,3,4,3,4,2,1,3,1,2,1,4,1,2,4,5,3,4,2,3,1,3,4,4,3,2</v>
      </c>
      <c r="H34" t="str">
        <f t="shared" si="0"/>
        <v>2,1,3,3,2,2,3,1,1,1,2,1,2,2,3,2,1,1,2,2,1,2,3,2,2,2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4228-7767-4C1E-AB8A-D6504D37F024}">
  <dimension ref="A1:H33"/>
  <sheetViews>
    <sheetView workbookViewId="0"/>
  </sheetViews>
  <sheetFormatPr defaultRowHeight="14.4" x14ac:dyDescent="0.3"/>
  <cols>
    <col min="1" max="1" width="56" bestFit="1" customWidth="1"/>
    <col min="2" max="7" width="22.33203125" bestFit="1" customWidth="1"/>
    <col min="8" max="8" width="24.44140625" bestFit="1" customWidth="1"/>
  </cols>
  <sheetData>
    <row r="1" spans="1:8" x14ac:dyDescent="0.3">
      <c r="A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</row>
    <row r="2" spans="1:8" x14ac:dyDescent="0.3">
      <c r="A2" t="s">
        <v>39</v>
      </c>
      <c r="B2">
        <v>1</v>
      </c>
      <c r="C2">
        <v>2</v>
      </c>
      <c r="D2">
        <v>2</v>
      </c>
      <c r="E2">
        <v>2</v>
      </c>
      <c r="F2">
        <v>3</v>
      </c>
      <c r="G2">
        <v>2</v>
      </c>
      <c r="H2">
        <v>3</v>
      </c>
    </row>
    <row r="3" spans="1:8" x14ac:dyDescent="0.3">
      <c r="A3" t="s">
        <v>39</v>
      </c>
      <c r="B3">
        <v>1</v>
      </c>
      <c r="C3">
        <v>2</v>
      </c>
      <c r="D3">
        <v>1</v>
      </c>
      <c r="E3">
        <v>2</v>
      </c>
      <c r="F3">
        <v>2</v>
      </c>
      <c r="G3">
        <v>2</v>
      </c>
      <c r="H3">
        <v>2</v>
      </c>
    </row>
    <row r="4" spans="1:8" x14ac:dyDescent="0.3">
      <c r="A4" t="s">
        <v>39</v>
      </c>
      <c r="B4">
        <v>2</v>
      </c>
      <c r="C4">
        <v>2</v>
      </c>
      <c r="D4">
        <v>2</v>
      </c>
      <c r="E4">
        <v>2</v>
      </c>
      <c r="F4">
        <v>2</v>
      </c>
      <c r="G4">
        <v>3</v>
      </c>
      <c r="H4">
        <v>2</v>
      </c>
    </row>
    <row r="5" spans="1:8" x14ac:dyDescent="0.3">
      <c r="A5" t="s">
        <v>39</v>
      </c>
      <c r="B5">
        <v>2</v>
      </c>
      <c r="C5">
        <v>2</v>
      </c>
      <c r="D5">
        <v>3</v>
      </c>
      <c r="E5">
        <v>3</v>
      </c>
      <c r="F5">
        <v>2</v>
      </c>
      <c r="G5">
        <v>3</v>
      </c>
      <c r="H5">
        <v>1</v>
      </c>
    </row>
    <row r="6" spans="1:8" x14ac:dyDescent="0.3">
      <c r="A6" t="s">
        <v>39</v>
      </c>
      <c r="B6">
        <v>1</v>
      </c>
      <c r="C6">
        <v>3</v>
      </c>
      <c r="D6">
        <v>3</v>
      </c>
      <c r="E6">
        <v>3</v>
      </c>
      <c r="F6">
        <v>3</v>
      </c>
      <c r="G6">
        <v>4</v>
      </c>
      <c r="H6">
        <v>1</v>
      </c>
    </row>
    <row r="7" spans="1:8" x14ac:dyDescent="0.3">
      <c r="A7" t="s">
        <v>39</v>
      </c>
      <c r="B7">
        <v>2</v>
      </c>
      <c r="C7">
        <v>4</v>
      </c>
      <c r="D7">
        <v>3</v>
      </c>
      <c r="E7">
        <v>3</v>
      </c>
      <c r="F7">
        <v>3</v>
      </c>
      <c r="G7">
        <v>3</v>
      </c>
      <c r="H7">
        <v>2</v>
      </c>
    </row>
    <row r="8" spans="1:8" x14ac:dyDescent="0.3">
      <c r="A8" t="s">
        <v>39</v>
      </c>
      <c r="B8">
        <v>2</v>
      </c>
      <c r="C8">
        <v>3</v>
      </c>
      <c r="D8">
        <v>3</v>
      </c>
      <c r="E8">
        <v>3</v>
      </c>
      <c r="F8">
        <v>3</v>
      </c>
      <c r="G8">
        <v>2</v>
      </c>
      <c r="H8">
        <v>2</v>
      </c>
    </row>
    <row r="9" spans="1:8" x14ac:dyDescent="0.3">
      <c r="A9" t="s">
        <v>39</v>
      </c>
      <c r="B9">
        <v>4</v>
      </c>
      <c r="C9">
        <v>3</v>
      </c>
      <c r="D9">
        <v>4</v>
      </c>
      <c r="E9">
        <v>3</v>
      </c>
      <c r="F9">
        <v>2</v>
      </c>
      <c r="G9">
        <v>3</v>
      </c>
      <c r="H9">
        <v>3</v>
      </c>
    </row>
    <row r="10" spans="1:8" x14ac:dyDescent="0.3">
      <c r="A10" t="s">
        <v>39</v>
      </c>
      <c r="B10">
        <v>1</v>
      </c>
      <c r="C10">
        <v>2</v>
      </c>
      <c r="D10">
        <v>2</v>
      </c>
      <c r="E10">
        <v>1</v>
      </c>
      <c r="F10">
        <v>1</v>
      </c>
      <c r="G10">
        <v>2</v>
      </c>
      <c r="H10">
        <v>1</v>
      </c>
    </row>
    <row r="11" spans="1:8" x14ac:dyDescent="0.3">
      <c r="A11" t="s">
        <v>39</v>
      </c>
      <c r="B11">
        <v>3</v>
      </c>
      <c r="C11">
        <v>3</v>
      </c>
      <c r="D11">
        <v>3</v>
      </c>
      <c r="E11">
        <v>3</v>
      </c>
      <c r="F11">
        <v>3</v>
      </c>
      <c r="G11">
        <v>1</v>
      </c>
      <c r="H11">
        <v>1</v>
      </c>
    </row>
    <row r="12" spans="1:8" x14ac:dyDescent="0.3">
      <c r="A12" t="s">
        <v>39</v>
      </c>
      <c r="B12">
        <v>2</v>
      </c>
      <c r="C12">
        <v>2</v>
      </c>
      <c r="D12">
        <v>2</v>
      </c>
      <c r="E12">
        <v>3</v>
      </c>
      <c r="F12">
        <v>3</v>
      </c>
      <c r="G12">
        <v>3</v>
      </c>
      <c r="H12">
        <v>2</v>
      </c>
    </row>
    <row r="13" spans="1:8" x14ac:dyDescent="0.3">
      <c r="A13" t="s">
        <v>39</v>
      </c>
      <c r="B13">
        <v>3</v>
      </c>
      <c r="C13">
        <v>3</v>
      </c>
      <c r="D13">
        <v>3</v>
      </c>
      <c r="E13">
        <v>2</v>
      </c>
      <c r="F13">
        <v>2</v>
      </c>
      <c r="G13">
        <v>3</v>
      </c>
      <c r="H13">
        <v>1</v>
      </c>
    </row>
    <row r="14" spans="1:8" x14ac:dyDescent="0.3">
      <c r="A14" t="s">
        <v>39</v>
      </c>
      <c r="B14">
        <v>3</v>
      </c>
      <c r="C14">
        <v>3</v>
      </c>
      <c r="D14">
        <v>3</v>
      </c>
      <c r="E14">
        <v>1</v>
      </c>
      <c r="F14">
        <v>2</v>
      </c>
      <c r="G14">
        <v>3</v>
      </c>
      <c r="H14">
        <v>2</v>
      </c>
    </row>
    <row r="15" spans="1:8" x14ac:dyDescent="0.3">
      <c r="A15" t="s">
        <v>39</v>
      </c>
      <c r="B15">
        <v>1</v>
      </c>
      <c r="C15">
        <v>2</v>
      </c>
      <c r="D15">
        <v>1</v>
      </c>
      <c r="E15">
        <v>2</v>
      </c>
      <c r="F15">
        <v>2</v>
      </c>
      <c r="G15">
        <v>1</v>
      </c>
      <c r="H15">
        <v>1</v>
      </c>
    </row>
    <row r="32" spans="2:8" x14ac:dyDescent="0.3">
      <c r="B32" t="s">
        <v>29</v>
      </c>
      <c r="C32" t="s">
        <v>30</v>
      </c>
      <c r="D32" t="s">
        <v>31</v>
      </c>
      <c r="E32" t="s">
        <v>32</v>
      </c>
      <c r="F32" t="s">
        <v>33</v>
      </c>
      <c r="G32" t="s">
        <v>34</v>
      </c>
      <c r="H32" t="s">
        <v>35</v>
      </c>
    </row>
    <row r="33" spans="2:8" x14ac:dyDescent="0.3">
      <c r="B33" t="str">
        <f>_xlfn.TEXTJOIN(",",TRUE,B2:B29)</f>
        <v>1,1,2,2,1,2,2,4,1,3,2,3,3,1</v>
      </c>
      <c r="C33" t="str">
        <f t="shared" ref="C33:H33" si="0">_xlfn.TEXTJOIN(",",TRUE,C2:C29)</f>
        <v>2,2,2,2,3,4,3,3,2,3,2,3,3,2</v>
      </c>
      <c r="D33" t="str">
        <f t="shared" si="0"/>
        <v>2,1,2,3,3,3,3,4,2,3,2,3,3,1</v>
      </c>
      <c r="E33" t="str">
        <f t="shared" si="0"/>
        <v>2,2,2,3,3,3,3,3,1,3,3,2,1,2</v>
      </c>
      <c r="F33" t="str">
        <f t="shared" si="0"/>
        <v>3,2,2,2,3,3,3,2,1,3,3,2,2,2</v>
      </c>
      <c r="G33" t="str">
        <f t="shared" si="0"/>
        <v>2,2,3,3,4,3,2,3,2,1,3,3,3,1</v>
      </c>
      <c r="H33" t="str">
        <f t="shared" si="0"/>
        <v>3,2,2,1,1,2,2,3,1,1,2,1,2,1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B50F-EF51-4B8B-A648-F699CCEAC278}">
  <dimension ref="A1:H33"/>
  <sheetViews>
    <sheetView topLeftCell="B1" workbookViewId="0">
      <selection activeCell="B1" sqref="B1:H1"/>
    </sheetView>
  </sheetViews>
  <sheetFormatPr defaultRowHeight="14.4" x14ac:dyDescent="0.3"/>
  <cols>
    <col min="1" max="1" width="75.33203125" bestFit="1" customWidth="1"/>
    <col min="2" max="2" width="20.6640625" customWidth="1"/>
    <col min="3" max="3" width="19.44140625" bestFit="1" customWidth="1"/>
    <col min="4" max="4" width="22.33203125" bestFit="1" customWidth="1"/>
    <col min="5" max="5" width="21.6640625" bestFit="1" customWidth="1"/>
    <col min="6" max="6" width="22.109375" bestFit="1" customWidth="1"/>
    <col min="7" max="7" width="20.6640625" bestFit="1" customWidth="1"/>
    <col min="8" max="8" width="24.44140625" bestFit="1" customWidth="1"/>
  </cols>
  <sheetData>
    <row r="1" spans="1:8" x14ac:dyDescent="0.3">
      <c r="A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</row>
    <row r="2" spans="1:8" x14ac:dyDescent="0.3">
      <c r="A2" t="s">
        <v>40</v>
      </c>
      <c r="B2">
        <v>2</v>
      </c>
      <c r="C2">
        <v>4</v>
      </c>
      <c r="D2">
        <v>4</v>
      </c>
      <c r="E2">
        <v>4</v>
      </c>
      <c r="F2">
        <v>1</v>
      </c>
      <c r="G2">
        <v>2</v>
      </c>
      <c r="H2">
        <v>3</v>
      </c>
    </row>
    <row r="3" spans="1:8" x14ac:dyDescent="0.3">
      <c r="A3" t="s">
        <v>40</v>
      </c>
      <c r="B3">
        <v>1</v>
      </c>
      <c r="C3">
        <v>1</v>
      </c>
      <c r="D3">
        <v>2</v>
      </c>
      <c r="E3">
        <v>2</v>
      </c>
      <c r="F3">
        <v>2</v>
      </c>
      <c r="G3">
        <v>1</v>
      </c>
      <c r="H3">
        <v>1</v>
      </c>
    </row>
    <row r="4" spans="1:8" x14ac:dyDescent="0.3">
      <c r="A4" t="s">
        <v>40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3">
      <c r="A5" t="s">
        <v>40</v>
      </c>
      <c r="B5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3">
      <c r="A6" t="s">
        <v>40</v>
      </c>
      <c r="B6">
        <v>2</v>
      </c>
      <c r="C6">
        <v>2</v>
      </c>
      <c r="D6">
        <v>2</v>
      </c>
      <c r="E6">
        <v>3</v>
      </c>
      <c r="F6">
        <v>4</v>
      </c>
      <c r="G6">
        <v>4</v>
      </c>
      <c r="H6">
        <v>3</v>
      </c>
    </row>
    <row r="7" spans="1:8" x14ac:dyDescent="0.3">
      <c r="A7" t="s">
        <v>40</v>
      </c>
      <c r="B7">
        <v>2</v>
      </c>
      <c r="C7">
        <v>3</v>
      </c>
      <c r="D7">
        <v>2</v>
      </c>
      <c r="E7">
        <v>2</v>
      </c>
      <c r="F7">
        <v>3</v>
      </c>
      <c r="G7">
        <v>1</v>
      </c>
      <c r="H7">
        <v>1</v>
      </c>
    </row>
    <row r="8" spans="1:8" x14ac:dyDescent="0.3">
      <c r="A8" t="s">
        <v>40</v>
      </c>
      <c r="B8">
        <v>1</v>
      </c>
      <c r="C8">
        <v>1</v>
      </c>
      <c r="D8">
        <v>1</v>
      </c>
      <c r="E8">
        <v>1</v>
      </c>
      <c r="F8">
        <v>1</v>
      </c>
      <c r="G8">
        <v>3</v>
      </c>
      <c r="H8">
        <v>1</v>
      </c>
    </row>
    <row r="9" spans="1:8" x14ac:dyDescent="0.3">
      <c r="A9" t="s">
        <v>40</v>
      </c>
      <c r="B9">
        <v>2</v>
      </c>
      <c r="C9">
        <v>3</v>
      </c>
      <c r="D9">
        <v>3</v>
      </c>
      <c r="E9">
        <v>2</v>
      </c>
      <c r="F9">
        <v>2</v>
      </c>
      <c r="G9">
        <v>3</v>
      </c>
      <c r="H9">
        <v>2</v>
      </c>
    </row>
    <row r="10" spans="1:8" x14ac:dyDescent="0.3">
      <c r="A10" t="s">
        <v>40</v>
      </c>
      <c r="B10">
        <v>1</v>
      </c>
      <c r="C10">
        <v>1</v>
      </c>
      <c r="D10">
        <v>2</v>
      </c>
      <c r="E10">
        <v>2</v>
      </c>
      <c r="F10">
        <v>3</v>
      </c>
      <c r="G10">
        <v>2</v>
      </c>
      <c r="H10">
        <v>1</v>
      </c>
    </row>
    <row r="11" spans="1:8" x14ac:dyDescent="0.3">
      <c r="A11" t="s">
        <v>40</v>
      </c>
      <c r="B11">
        <v>1</v>
      </c>
      <c r="C11">
        <v>5</v>
      </c>
      <c r="D11">
        <v>1</v>
      </c>
      <c r="E11">
        <v>2</v>
      </c>
      <c r="F11">
        <v>4</v>
      </c>
      <c r="G11">
        <v>1</v>
      </c>
      <c r="H11">
        <v>1</v>
      </c>
    </row>
    <row r="12" spans="1:8" x14ac:dyDescent="0.3">
      <c r="A12" t="s">
        <v>40</v>
      </c>
      <c r="B12">
        <v>1</v>
      </c>
      <c r="C12">
        <v>2</v>
      </c>
      <c r="D12">
        <v>3</v>
      </c>
      <c r="E12">
        <v>3</v>
      </c>
      <c r="F12">
        <v>2</v>
      </c>
      <c r="G12">
        <v>3</v>
      </c>
      <c r="H12">
        <v>2</v>
      </c>
    </row>
    <row r="33" spans="2:8" x14ac:dyDescent="0.3">
      <c r="B33" t="str">
        <f>_xlfn.TEXTJOIN(",",TRUE,B2:B29)</f>
        <v>2,1,1,2,2,2,1,2,1,1,1</v>
      </c>
      <c r="C33" t="str">
        <f t="shared" ref="C33:H33" si="0">_xlfn.TEXTJOIN(",",TRUE,C2:C29)</f>
        <v>4,1,1,1,2,3,1,3,1,5,2</v>
      </c>
      <c r="D33" t="str">
        <f t="shared" si="0"/>
        <v>4,2,1,1,2,2,1,3,2,1,3</v>
      </c>
      <c r="E33" t="str">
        <f t="shared" si="0"/>
        <v>4,2,1,1,3,2,1,2,2,2,3</v>
      </c>
      <c r="F33" t="str">
        <f t="shared" si="0"/>
        <v>1,2,1,1,4,3,1,2,3,4,2</v>
      </c>
      <c r="G33" t="str">
        <f t="shared" si="0"/>
        <v>2,1,1,1,4,1,3,3,2,1,3</v>
      </c>
      <c r="H33" t="str">
        <f t="shared" si="0"/>
        <v>3,1,1,1,3,1,1,2,1,1,2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B395-2D48-484D-97EC-F5566D48F706}">
  <dimension ref="A1:J24"/>
  <sheetViews>
    <sheetView workbookViewId="0">
      <selection activeCell="D12" sqref="D12"/>
    </sheetView>
  </sheetViews>
  <sheetFormatPr defaultRowHeight="14.4" x14ac:dyDescent="0.3"/>
  <cols>
    <col min="1" max="1" width="24.88671875" bestFit="1" customWidth="1"/>
    <col min="2" max="4" width="15.6640625" style="1" customWidth="1"/>
    <col min="8" max="14" width="20.6640625" customWidth="1"/>
  </cols>
  <sheetData>
    <row r="1" spans="1:4" x14ac:dyDescent="0.3">
      <c r="A1" s="4"/>
      <c r="B1" s="5" t="s">
        <v>41</v>
      </c>
      <c r="C1" s="5" t="s">
        <v>42</v>
      </c>
      <c r="D1" s="5" t="s">
        <v>43</v>
      </c>
    </row>
    <row r="2" spans="1:4" x14ac:dyDescent="0.3">
      <c r="A2" s="6" t="s">
        <v>44</v>
      </c>
      <c r="B2" s="7">
        <f t="shared" ref="B2:B22" ca="1" si="0">AVERAGE(INDIRECT(A2))</f>
        <v>1.8076923076923077</v>
      </c>
      <c r="C2" s="7">
        <f t="shared" ref="C2:C22" ca="1" si="1">_xlfn.STDEV.S(INDIRECT(A2))</f>
        <v>0.84943420082927046</v>
      </c>
      <c r="D2" s="10">
        <v>3.2543999999999997E-4</v>
      </c>
    </row>
    <row r="3" spans="1:4" x14ac:dyDescent="0.3">
      <c r="A3" s="6" t="s">
        <v>45</v>
      </c>
      <c r="B3" s="7">
        <f t="shared" ca="1" si="0"/>
        <v>2.6923076923076925</v>
      </c>
      <c r="C3" s="7">
        <f t="shared" ca="1" si="1"/>
        <v>1.0869859527788122</v>
      </c>
      <c r="D3" s="10">
        <v>2.1868399999999998E-3</v>
      </c>
    </row>
    <row r="4" spans="1:4" x14ac:dyDescent="0.3">
      <c r="A4" s="6" t="s">
        <v>46</v>
      </c>
      <c r="B4" s="7">
        <f t="shared" ca="1" si="0"/>
        <v>2.0384615384615383</v>
      </c>
      <c r="C4" s="7">
        <f t="shared" ca="1" si="1"/>
        <v>1.076318511622623</v>
      </c>
      <c r="D4" s="10">
        <v>3.5540000000000002E-5</v>
      </c>
    </row>
    <row r="5" spans="1:4" x14ac:dyDescent="0.3">
      <c r="A5" s="6" t="s">
        <v>47</v>
      </c>
      <c r="B5" s="7">
        <f t="shared" ca="1" si="0"/>
        <v>2.5769230769230771</v>
      </c>
      <c r="C5" s="7">
        <f t="shared" ca="1" si="1"/>
        <v>0.8086075400626398</v>
      </c>
      <c r="D5" s="10">
        <v>5.5332000000000005E-4</v>
      </c>
    </row>
    <row r="6" spans="1:4" x14ac:dyDescent="0.3">
      <c r="A6" s="6" t="s">
        <v>48</v>
      </c>
      <c r="B6" s="7">
        <f t="shared" ca="1" si="0"/>
        <v>2.6923076923076925</v>
      </c>
      <c r="C6" s="7">
        <f t="shared" ca="1" si="1"/>
        <v>0.73589296880624011</v>
      </c>
      <c r="D6" s="10">
        <v>1.27918E-3</v>
      </c>
    </row>
    <row r="7" spans="1:4" x14ac:dyDescent="0.3">
      <c r="A7" s="6" t="s">
        <v>49</v>
      </c>
      <c r="B7" s="7">
        <f t="shared" ca="1" si="0"/>
        <v>2.8076923076923075</v>
      </c>
      <c r="C7" s="7">
        <f t="shared" ca="1" si="1"/>
        <v>1.2006408545183118</v>
      </c>
      <c r="D7" s="10">
        <v>1.0843709999999999E-2</v>
      </c>
    </row>
    <row r="8" spans="1:4" x14ac:dyDescent="0.3">
      <c r="A8" s="6" t="s">
        <v>50</v>
      </c>
      <c r="B8" s="7">
        <f t="shared" ca="1" si="0"/>
        <v>1.8846153846153846</v>
      </c>
      <c r="C8" s="7">
        <f t="shared" ca="1" si="1"/>
        <v>0.71144490029365337</v>
      </c>
      <c r="D8" s="10">
        <v>2.3264999999999999E-4</v>
      </c>
    </row>
    <row r="9" spans="1:4" x14ac:dyDescent="0.3">
      <c r="A9" s="8" t="s">
        <v>51</v>
      </c>
      <c r="B9" s="9">
        <f t="shared" ca="1" si="0"/>
        <v>2</v>
      </c>
      <c r="C9" s="9">
        <f t="shared" ca="1" si="1"/>
        <v>0.96076892283052284</v>
      </c>
      <c r="D9" s="11">
        <v>3.1798100000000003E-2</v>
      </c>
    </row>
    <row r="10" spans="1:4" x14ac:dyDescent="0.3">
      <c r="A10" s="8" t="s">
        <v>52</v>
      </c>
      <c r="B10" s="9">
        <f t="shared" ca="1" si="0"/>
        <v>2.5714285714285716</v>
      </c>
      <c r="C10" s="9">
        <f t="shared" ca="1" si="1"/>
        <v>0.64620617265886415</v>
      </c>
      <c r="D10" s="11">
        <v>1.59604E-3</v>
      </c>
    </row>
    <row r="11" spans="1:4" x14ac:dyDescent="0.3">
      <c r="A11" s="8" t="s">
        <v>53</v>
      </c>
      <c r="B11" s="9">
        <f t="shared" ca="1" si="0"/>
        <v>2.5</v>
      </c>
      <c r="C11" s="9">
        <f t="shared" ca="1" si="1"/>
        <v>0.85485041426511033</v>
      </c>
      <c r="D11" s="11">
        <v>3.2699199999999998E-2</v>
      </c>
    </row>
    <row r="12" spans="1:4" x14ac:dyDescent="0.3">
      <c r="A12" s="8" t="s">
        <v>54</v>
      </c>
      <c r="B12" s="9">
        <f t="shared" ca="1" si="0"/>
        <v>2.3571428571428572</v>
      </c>
      <c r="C12" s="9">
        <f t="shared" ca="1" si="1"/>
        <v>0.74494634366849166</v>
      </c>
      <c r="D12" s="11">
        <v>2.34066E-3</v>
      </c>
    </row>
    <row r="13" spans="1:4" x14ac:dyDescent="0.3">
      <c r="A13" s="8" t="s">
        <v>55</v>
      </c>
      <c r="B13" s="9">
        <f t="shared" ca="1" si="0"/>
        <v>2.3571428571428572</v>
      </c>
      <c r="C13" s="9">
        <f t="shared" ca="1" si="1"/>
        <v>0.63332369377665054</v>
      </c>
      <c r="D13" s="11">
        <v>2.2315500000000001E-3</v>
      </c>
    </row>
    <row r="14" spans="1:4" x14ac:dyDescent="0.3">
      <c r="A14" s="8" t="s">
        <v>56</v>
      </c>
      <c r="B14" s="9">
        <f t="shared" ca="1" si="0"/>
        <v>2.5</v>
      </c>
      <c r="C14" s="9">
        <f t="shared" ca="1" si="1"/>
        <v>0.85485041426511033</v>
      </c>
      <c r="D14" s="11">
        <v>3.2699199999999998E-2</v>
      </c>
    </row>
    <row r="15" spans="1:4" x14ac:dyDescent="0.3">
      <c r="A15" s="8" t="s">
        <v>57</v>
      </c>
      <c r="B15" s="9">
        <f t="shared" ca="1" si="0"/>
        <v>1.7142857142857142</v>
      </c>
      <c r="C15" s="9">
        <f t="shared" ca="1" si="1"/>
        <v>0.72627303920256281</v>
      </c>
      <c r="D15" s="11">
        <v>4.5187099999999996E-3</v>
      </c>
    </row>
    <row r="16" spans="1:4" x14ac:dyDescent="0.3">
      <c r="A16" s="6" t="s">
        <v>58</v>
      </c>
      <c r="B16" s="7">
        <f t="shared" ca="1" si="0"/>
        <v>1.4545454545454546</v>
      </c>
      <c r="C16" s="7">
        <f t="shared" ca="1" si="1"/>
        <v>0.52223296786709339</v>
      </c>
      <c r="D16" s="10">
        <v>1.0517E-4</v>
      </c>
    </row>
    <row r="17" spans="1:10" x14ac:dyDescent="0.3">
      <c r="A17" s="6" t="s">
        <v>59</v>
      </c>
      <c r="B17" s="7">
        <f t="shared" ca="1" si="0"/>
        <v>2.1818181818181817</v>
      </c>
      <c r="C17" s="7">
        <f t="shared" ca="1" si="1"/>
        <v>1.4012980994907414</v>
      </c>
      <c r="D17" s="10">
        <v>2.5113119999999999E-2</v>
      </c>
      <c r="H17" s="12"/>
      <c r="I17" s="12"/>
      <c r="J17" s="12"/>
    </row>
    <row r="18" spans="1:10" x14ac:dyDescent="0.3">
      <c r="A18" s="6" t="s">
        <v>60</v>
      </c>
      <c r="B18" s="7">
        <f t="shared" ca="1" si="0"/>
        <v>2</v>
      </c>
      <c r="C18" s="7">
        <f t="shared" ca="1" si="1"/>
        <v>1</v>
      </c>
      <c r="D18" s="10">
        <v>6.3748830000000006E-2</v>
      </c>
      <c r="H18" s="13"/>
      <c r="I18" s="13"/>
      <c r="J18" s="13"/>
    </row>
    <row r="19" spans="1:10" x14ac:dyDescent="0.3">
      <c r="A19" s="6" t="s">
        <v>61</v>
      </c>
      <c r="B19" s="7">
        <f t="shared" ca="1" si="0"/>
        <v>2.0909090909090908</v>
      </c>
      <c r="C19" s="7">
        <f t="shared" ca="1" si="1"/>
        <v>0.94387980744853883</v>
      </c>
      <c r="D19" s="10">
        <v>9.5067990000000005E-2</v>
      </c>
      <c r="H19" s="13"/>
      <c r="I19" s="13"/>
      <c r="J19" s="13"/>
    </row>
    <row r="20" spans="1:10" x14ac:dyDescent="0.3">
      <c r="A20" s="6" t="s">
        <v>62</v>
      </c>
      <c r="B20" s="7">
        <f t="shared" ca="1" si="0"/>
        <v>2.1818181818181817</v>
      </c>
      <c r="C20" s="7">
        <f t="shared" ca="1" si="1"/>
        <v>1.1677484162422844</v>
      </c>
      <c r="D20" s="10">
        <v>4.8579049999999999E-2</v>
      </c>
      <c r="H20" s="13"/>
      <c r="I20" s="13"/>
      <c r="J20" s="13"/>
    </row>
    <row r="21" spans="1:10" x14ac:dyDescent="0.3">
      <c r="A21" s="6" t="s">
        <v>63</v>
      </c>
      <c r="B21" s="7">
        <f t="shared" ca="1" si="0"/>
        <v>2</v>
      </c>
      <c r="C21" s="7">
        <f t="shared" ca="1" si="1"/>
        <v>1.0954451150103321</v>
      </c>
      <c r="D21" s="10">
        <v>2.1730949999999999E-2</v>
      </c>
      <c r="H21" s="13"/>
      <c r="I21" s="13"/>
      <c r="J21" s="13"/>
    </row>
    <row r="22" spans="1:10" x14ac:dyDescent="0.3">
      <c r="A22" s="6" t="s">
        <v>64</v>
      </c>
      <c r="B22" s="7">
        <f t="shared" ca="1" si="0"/>
        <v>1.5454545454545454</v>
      </c>
      <c r="C22" s="7">
        <f t="shared" ca="1" si="1"/>
        <v>0.82019953226472431</v>
      </c>
      <c r="D22" s="10">
        <v>3.3429E-4</v>
      </c>
      <c r="H22" s="13"/>
      <c r="I22" s="13"/>
      <c r="J22" s="13"/>
    </row>
    <row r="23" spans="1:10" x14ac:dyDescent="0.3">
      <c r="H23" s="13"/>
      <c r="I23" s="13"/>
      <c r="J23" s="13"/>
    </row>
    <row r="24" spans="1:10" x14ac:dyDescent="0.3">
      <c r="H24" s="13"/>
      <c r="I24" s="13"/>
      <c r="J24" s="13"/>
    </row>
  </sheetData>
  <conditionalFormatting sqref="D2:D22">
    <cfRule type="cellIs" dxfId="3" priority="1" operator="greater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7957-C10C-4F17-901F-68D049188750}">
  <dimension ref="A1:H17"/>
  <sheetViews>
    <sheetView tabSelected="1" workbookViewId="0">
      <selection activeCell="D11" sqref="D11"/>
    </sheetView>
  </sheetViews>
  <sheetFormatPr defaultRowHeight="14.4" x14ac:dyDescent="0.3"/>
  <cols>
    <col min="1" max="1" width="25.5546875" customWidth="1"/>
    <col min="2" max="8" width="20.6640625" customWidth="1"/>
  </cols>
  <sheetData>
    <row r="1" spans="1:8" x14ac:dyDescent="0.3">
      <c r="A1" s="14"/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</row>
    <row r="2" spans="1:8" x14ac:dyDescent="0.3">
      <c r="A2" s="14" t="s">
        <v>65</v>
      </c>
      <c r="B2" s="7">
        <v>1.8076923076923077</v>
      </c>
      <c r="C2" s="15">
        <v>2.6923076923076925</v>
      </c>
      <c r="D2" s="15">
        <v>2.0384615384615383</v>
      </c>
      <c r="E2" s="15">
        <v>2.5769230769230771</v>
      </c>
      <c r="F2" s="15">
        <v>2.6923076923076925</v>
      </c>
      <c r="G2" s="15">
        <v>2.8076923076923075</v>
      </c>
      <c r="H2" s="15">
        <v>1.8846153846153846</v>
      </c>
    </row>
    <row r="3" spans="1:8" x14ac:dyDescent="0.3">
      <c r="A3" s="14" t="s">
        <v>66</v>
      </c>
      <c r="B3" s="7">
        <v>2</v>
      </c>
      <c r="C3" s="15">
        <v>2.5714285714285716</v>
      </c>
      <c r="D3" s="15">
        <v>2.5</v>
      </c>
      <c r="E3" s="15">
        <v>2.3571428571428572</v>
      </c>
      <c r="F3" s="15">
        <v>2.3571428571428572</v>
      </c>
      <c r="G3" s="15">
        <v>2.5</v>
      </c>
      <c r="H3" s="15">
        <v>1.7142857142857142</v>
      </c>
    </row>
    <row r="4" spans="1:8" x14ac:dyDescent="0.3">
      <c r="A4" s="14" t="s">
        <v>67</v>
      </c>
      <c r="B4" s="7">
        <v>1.4545454545454546</v>
      </c>
      <c r="C4" s="15">
        <v>2.1818181818181817</v>
      </c>
      <c r="D4" s="15">
        <v>2</v>
      </c>
      <c r="E4" s="15">
        <v>2.0909090909090908</v>
      </c>
      <c r="F4" s="15">
        <v>2.1818181818181817</v>
      </c>
      <c r="G4" s="15">
        <v>2</v>
      </c>
      <c r="H4" s="15">
        <v>1.5454545454545454</v>
      </c>
    </row>
    <row r="10" spans="1:8" x14ac:dyDescent="0.3">
      <c r="A10" s="14"/>
      <c r="B10" s="14" t="s">
        <v>65</v>
      </c>
      <c r="C10" s="14" t="s">
        <v>66</v>
      </c>
      <c r="D10" s="14" t="s">
        <v>67</v>
      </c>
    </row>
    <row r="11" spans="1:8" x14ac:dyDescent="0.3">
      <c r="A11" s="14" t="s">
        <v>29</v>
      </c>
      <c r="B11" s="16">
        <v>1.8076923076923077</v>
      </c>
      <c r="C11" s="16">
        <v>2</v>
      </c>
      <c r="D11" s="16">
        <v>1.4545454545454546</v>
      </c>
    </row>
    <row r="12" spans="1:8" x14ac:dyDescent="0.3">
      <c r="A12" s="14" t="s">
        <v>30</v>
      </c>
      <c r="B12" s="15">
        <v>2.6923076923076925</v>
      </c>
      <c r="C12" s="15">
        <v>2.5714285714285716</v>
      </c>
      <c r="D12" s="15">
        <v>2.1818181818181817</v>
      </c>
    </row>
    <row r="13" spans="1:8" x14ac:dyDescent="0.3">
      <c r="A13" s="14" t="s">
        <v>31</v>
      </c>
      <c r="B13" s="15">
        <v>2.0384615384615383</v>
      </c>
      <c r="C13" s="15">
        <v>2.5</v>
      </c>
      <c r="D13" s="15">
        <v>2</v>
      </c>
    </row>
    <row r="14" spans="1:8" x14ac:dyDescent="0.3">
      <c r="A14" s="14" t="s">
        <v>32</v>
      </c>
      <c r="B14" s="15">
        <v>2.5769230769230771</v>
      </c>
      <c r="C14" s="15">
        <v>2.3571428571428572</v>
      </c>
      <c r="D14" s="15">
        <v>2.0909090909090908</v>
      </c>
    </row>
    <row r="15" spans="1:8" x14ac:dyDescent="0.3">
      <c r="A15" s="14" t="s">
        <v>33</v>
      </c>
      <c r="B15" s="15">
        <v>2.6923076923076925</v>
      </c>
      <c r="C15" s="15">
        <v>2.3571428571428572</v>
      </c>
      <c r="D15" s="15">
        <v>2.1818181818181817</v>
      </c>
    </row>
    <row r="16" spans="1:8" x14ac:dyDescent="0.3">
      <c r="A16" s="14" t="s">
        <v>34</v>
      </c>
      <c r="B16" s="15">
        <v>2.8076923076923075</v>
      </c>
      <c r="C16" s="15">
        <v>2.5</v>
      </c>
      <c r="D16" s="15">
        <v>2</v>
      </c>
    </row>
    <row r="17" spans="1:4" x14ac:dyDescent="0.3">
      <c r="A17" s="14" t="s">
        <v>35</v>
      </c>
      <c r="B17" s="15">
        <v>1.8846153846153846</v>
      </c>
      <c r="C17" s="15">
        <v>1.7142857142857142</v>
      </c>
      <c r="D17" s="15">
        <v>1.5454545454545454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72F8-18E2-4427-94F2-22942D56DC27}">
  <dimension ref="A1:H7"/>
  <sheetViews>
    <sheetView workbookViewId="0">
      <selection activeCell="G7" sqref="G7"/>
    </sheetView>
  </sheetViews>
  <sheetFormatPr defaultRowHeight="14.4" x14ac:dyDescent="0.3"/>
  <cols>
    <col min="1" max="1" width="38.109375" customWidth="1"/>
    <col min="2" max="2" width="20.6640625" bestFit="1" customWidth="1"/>
    <col min="3" max="3" width="19.44140625" bestFit="1" customWidth="1"/>
    <col min="4" max="4" width="22.33203125" bestFit="1" customWidth="1"/>
    <col min="5" max="5" width="21.6640625" bestFit="1" customWidth="1"/>
    <col min="6" max="6" width="22.109375" bestFit="1" customWidth="1"/>
    <col min="7" max="7" width="20.6640625" bestFit="1" customWidth="1"/>
    <col min="8" max="8" width="24.44140625" bestFit="1" customWidth="1"/>
  </cols>
  <sheetData>
    <row r="1" spans="1:8" x14ac:dyDescent="0.3"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</row>
    <row r="2" spans="1:8" x14ac:dyDescent="0.3">
      <c r="A2" t="s">
        <v>68</v>
      </c>
      <c r="B2" s="2">
        <f>_xlfn.T.TEST(s_behavior_more_speed,i_behavior_more_speed,2,2)</f>
        <v>0.51801648305548287</v>
      </c>
      <c r="C2" s="2">
        <f>_xlfn.T.TEST(s_behavior_less_speed,i_behavior_less_speed,2,2)</f>
        <v>0.70596395655334021</v>
      </c>
      <c r="D2" s="2">
        <f>_xlfn.T.TEST(s_behavior_speed_control,i_behavior_speed_control,2,2)</f>
        <v>0.17446196809750553</v>
      </c>
      <c r="E2" s="2">
        <f>_xlfn.T.TEST(s_behavior_lane_position,i_behavior_lane_position,2,2)</f>
        <v>0.40505897089189946</v>
      </c>
      <c r="F2" s="2">
        <f>_xlfn.T.TEST(s_behavior_reaction_time,i_behavior_reaction_time,2,2)</f>
        <v>0.15826471460575947</v>
      </c>
      <c r="G2" s="2">
        <f>_xlfn.T.TEST(s_behavior_wrong_turns,i_behavior_wrong_turns,2,2)</f>
        <v>0.40180798524031192</v>
      </c>
      <c r="H2" s="2">
        <f>_xlfn.T.TEST(s_behavior_operating_errors,i_behavior_operating_errors,2,2)</f>
        <v>0.47771402726916079</v>
      </c>
    </row>
    <row r="3" spans="1:8" x14ac:dyDescent="0.3">
      <c r="A3" t="s">
        <v>69</v>
      </c>
      <c r="B3" s="2">
        <f>_xlfn.T.TEST(z_behavior_more_speed,i_behavior_more_speed,2,2)</f>
        <v>0.1041886038095691</v>
      </c>
      <c r="C3" s="2">
        <f>_xlfn.T.TEST(z_behavior_less_speed,i_behavior_less_speed,2,2)</f>
        <v>0.36390866868227534</v>
      </c>
      <c r="D3" s="2">
        <f>_xlfn.T.TEST(z_behavior_speed_control,i_behavior_speed_control,2,2)</f>
        <v>0.19086759965791145</v>
      </c>
      <c r="E3" s="2">
        <f>_xlfn.T.TEST(z_behavior_lane_position,i_behavior_lane_position,2,2)</f>
        <v>0.43805303153198072</v>
      </c>
      <c r="F3" s="2">
        <f>_xlfn.T.TEST(z_behavior_reaction_time,i_behavior_reaction_time,2,2)</f>
        <v>0.63530165797363591</v>
      </c>
      <c r="G3" s="2">
        <f>_xlfn.T.TEST(z_behavior_wrong_turns,i_behavior_wrong_turns,2,2)</f>
        <v>0.2120891150688699</v>
      </c>
      <c r="H3" s="2">
        <f>_xlfn.T.TEST(z_behavior_operating_errors,i_behavior_operating_errors,2,2)</f>
        <v>0.59083839893255352</v>
      </c>
    </row>
    <row r="4" spans="1:8" x14ac:dyDescent="0.3">
      <c r="A4" t="s">
        <v>70</v>
      </c>
      <c r="B4" s="2">
        <f>_xlfn.T.TEST(s_behavior_more_speed,z_behavior_more_speed,2,2)</f>
        <v>0.21082373171468902</v>
      </c>
      <c r="C4" s="2">
        <f>_xlfn.T.TEST(s_behavior_less_speed,z_behavior_less_speed,2,2)</f>
        <v>0.23920575452411869</v>
      </c>
      <c r="D4" s="2">
        <f>_xlfn.T.TEST(s_behavior_speed_control,z_behavior_speed_control,2,2)</f>
        <v>0.91985083178414007</v>
      </c>
      <c r="E4" s="2">
        <f>_xlfn.T.TEST(s_behavior_lane_position,z_behavior_lane_position,2,2)</f>
        <v>0.12066960947884303</v>
      </c>
      <c r="F4" s="2">
        <f>_xlfn.T.TEST(s_behavior_reaction_time,z_behavior_reaction_time,2,2)</f>
        <v>0.11622431712403446</v>
      </c>
      <c r="G4" s="2">
        <f>_xlfn.T.TEST(s_behavior_wrong_turns,z_behavior_wrong_turns,2,2)</f>
        <v>6.3461920566258503E-2</v>
      </c>
      <c r="H4" s="2">
        <f>_xlfn.T.TEST(s_behavior_operating_errors,z_behavior_operating_errors,2,2)</f>
        <v>0.2134639605807527</v>
      </c>
    </row>
    <row r="5" spans="1:8" x14ac:dyDescent="0.3">
      <c r="A5" t="s">
        <v>71</v>
      </c>
      <c r="B5" s="2">
        <v>0.55518911000000004</v>
      </c>
      <c r="C5" s="2">
        <v>0.5623435</v>
      </c>
      <c r="D5" s="2">
        <v>8.9675359999999996E-2</v>
      </c>
      <c r="E5" s="2">
        <v>0.60218972000000004</v>
      </c>
      <c r="F5" s="2">
        <v>0.17544410999999999</v>
      </c>
      <c r="G5" s="2">
        <v>0.36190297999999999</v>
      </c>
      <c r="H5" s="2">
        <v>0.46853582999999999</v>
      </c>
    </row>
    <row r="6" spans="1:8" x14ac:dyDescent="0.3">
      <c r="A6" t="s">
        <v>72</v>
      </c>
      <c r="B6" s="2">
        <v>0.15422145000000001</v>
      </c>
      <c r="C6" s="2">
        <v>0.20761641</v>
      </c>
      <c r="D6" s="2">
        <v>0.16787395999999999</v>
      </c>
      <c r="E6" s="2">
        <v>0.35117794000000002</v>
      </c>
      <c r="F6" s="2">
        <v>0.52469253999999999</v>
      </c>
      <c r="G6" s="2">
        <v>0.21501669000000001</v>
      </c>
      <c r="H6" s="2">
        <v>0.48792379000000002</v>
      </c>
    </row>
    <row r="7" spans="1:8" x14ac:dyDescent="0.3">
      <c r="A7" t="s">
        <v>73</v>
      </c>
      <c r="B7" s="2">
        <v>0.28359057999999998</v>
      </c>
      <c r="C7" s="2">
        <v>0.19817577</v>
      </c>
      <c r="D7" s="2">
        <v>1</v>
      </c>
      <c r="E7" s="2">
        <v>0.11950640999999999</v>
      </c>
      <c r="F7" s="2">
        <v>0.14015056000000001</v>
      </c>
      <c r="G7" s="2">
        <v>6.6715469999999999E-2</v>
      </c>
      <c r="H7" s="2">
        <v>0.16788275999999999</v>
      </c>
    </row>
  </sheetData>
  <conditionalFormatting sqref="B2:H7">
    <cfRule type="cellIs" dxfId="2" priority="1" operator="lessThanOrEqual">
      <formula>0.05</formula>
    </cfRule>
    <cfRule type="cellIs" dxfId="1" priority="2" operator="between">
      <formula>0.05</formula>
      <formula>0.07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M D A A B Q S w M E F A A C A A g A I E / 2 V m v S C R u j A A A A 9 g A A A B I A H A B D b 2 5 m a W c v U G F j a 2 F n Z S 5 4 b W w g o h g A K K A U A A A A A A A A A A A A A A A A A A A A A A A A A A A A h Y + 9 D o I w G E V f h X S n f y 6 E l D K 4 g j E x M a 5 N q d A I H 4 Y W y 7 s 5 + E i + g h h F 3 R z v u W e 4 9 3 6 9 i X z q 2 u h i B m d 7 y B D D F E U G d F 9 Z q D M 0 + m O c o F y K r d I n V Z t o l s G l k 6 s y 1 H h / T g k J I e C w w v 1 Q E 0 4 p I 4 e y 2 O n G d A p 9 Z P t f j i 0 4 r 0 A b J M X + N U Z y z F i C O e W Y C r J A U V r 4 C n z e + 2 x / o F i P r R 8 H I 6 G N N 4 U g S x T k / U E + A F B L A w Q U A A I A C A A g T /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E / 2 V i i K R 7 g O A A A A E Q A A A B M A H A B G b 3 J t d W x h c y 9 T Z W N 0 a W 9 u M S 5 t I K I Y A C i g F A A A A A A A A A A A A A A A A A A A A A A A A A A A A C t O T S 7 J z M 9 T C I b Q h t Y A U E s B A i 0 A F A A C A A g A I E / 2 V m v S C R u j A A A A 9 g A A A B I A A A A A A A A A A A A A A A A A A A A A A E N v b m Z p Z y 9 Q Y W N r Y W d l L n h t b F B L A Q I t A B Q A A g A I A C B P 9 l Y P y u m r p A A A A O k A A A A T A A A A A A A A A A A A A A A A A O 8 A A A B b Q 2 9 u d G V u d F 9 U e X B l c 1 0 u e G 1 s U E s B A i 0 A F A A C A A g A I E / 2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B n o M 1 R N / 9 K p O M D / 7 x s G B Q A A A A A A g A A A A A A E G Y A A A A B A A A g A A A A p p U l w 6 g Z O s 8 O M O 0 d s g P x 5 H G b d 4 3 m K 3 2 e s L n 3 y d s v Q L 4 A A A A A D o A A A A A C A A A g A A A A L a N S w 0 L Y 1 0 t F p P y S X J L u s 2 W Z t r 7 j z p Z S W 4 / D A t o H Z 2 x Q A A A A L L K 1 N Y o G b l 6 m J x Z V d e v B G q u 3 2 p 4 B J I P S 5 m h k 2 j + d W x a q b n h p k L h i v 3 0 7 H i O O G z d X 3 V U O z 1 p 7 s v a W S k F f s d H g o a e 5 5 e x M A E O + i N 3 U Y R F H g k J A A A A A j 1 c f F f q + B T / R p d 5 n 3 7 r e Q K s w a 3 F 1 F C w a l 0 V U r S C j b z k 8 9 O J W 5 8 d e + g U 4 a U j z E / G W f 0 4 g T 8 E z n T I P M 8 E z A R J m 4 g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a03bd9-b31b-493a-b31e-bb4432e88c75" xsi:nil="true"/>
    <lcf76f155ced4ddcb4097134ff3c332f xmlns="0e881998-9419-4d13-b84d-721ac971c709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F4F6ABB567045B93F1D0C638A57F9" ma:contentTypeVersion="14" ma:contentTypeDescription="Een nieuw document maken." ma:contentTypeScope="" ma:versionID="618a17aee6fe21829d83342cfb0aeda2">
  <xsd:schema xmlns:xsd="http://www.w3.org/2001/XMLSchema" xmlns:xs="http://www.w3.org/2001/XMLSchema" xmlns:p="http://schemas.microsoft.com/office/2006/metadata/properties" xmlns:ns2="0e881998-9419-4d13-b84d-721ac971c709" xmlns:ns3="d6a03bd9-b31b-493a-b31e-bb4432e88c75" targetNamespace="http://schemas.microsoft.com/office/2006/metadata/properties" ma:root="true" ma:fieldsID="f381c43000bb8a88d8a6b5bfc4c73959" ns2:_="" ns3:_="">
    <xsd:import namespace="0e881998-9419-4d13-b84d-721ac971c709"/>
    <xsd:import namespace="d6a03bd9-b31b-493a-b31e-bb4432e88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81998-9419-4d13-b84d-721ac971c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03bd9-b31b-493a-b31e-bb4432e88c7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e1fa4af-7bd6-40f1-95bc-3c1c2580a70b}" ma:internalName="TaxCatchAll" ma:showField="CatchAllData" ma:web="d6a03bd9-b31b-493a-b31e-bb4432e88c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BDF5B9-7F45-476B-9DCF-7C6DACA04D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533D12-53FD-4B2C-8FCB-CD3B14676F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9F52517-27C6-4875-8BD7-B9968A01169F}">
  <ds:schemaRefs>
    <ds:schemaRef ds:uri="http://schemas.microsoft.com/office/2006/metadata/properties"/>
    <ds:schemaRef ds:uri="http://schemas.microsoft.com/office/infopath/2007/PartnerControls"/>
    <ds:schemaRef ds:uri="d6a03bd9-b31b-493a-b31e-bb4432e88c75"/>
    <ds:schemaRef ds:uri="0e881998-9419-4d13-b84d-721ac971c709"/>
  </ds:schemaRefs>
</ds:datastoreItem>
</file>

<file path=customXml/itemProps4.xml><?xml version="1.0" encoding="utf-8"?>
<ds:datastoreItem xmlns:ds="http://schemas.openxmlformats.org/officeDocument/2006/customXml" ds:itemID="{96CA8D49-9475-4376-B16F-65A4CDE9D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81998-9419-4d13-b84d-721ac971c709"/>
    <ds:schemaRef ds:uri="d6a03bd9-b31b-493a-b31e-bb4432e88c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11</vt:i4>
      </vt:variant>
      <vt:variant>
        <vt:lpstr>Benoemde bereiken</vt:lpstr>
      </vt:variant>
      <vt:variant>
        <vt:i4>21</vt:i4>
      </vt:variant>
    </vt:vector>
  </HeadingPairs>
  <TitlesOfParts>
    <vt:vector size="32" baseType="lpstr">
      <vt:lpstr>Mann-Whitney Results</vt:lpstr>
      <vt:lpstr>Mann-Whitney Results (static)</vt:lpstr>
      <vt:lpstr>The Data</vt:lpstr>
      <vt:lpstr>S</vt:lpstr>
      <vt:lpstr>I</vt:lpstr>
      <vt:lpstr>Z</vt:lpstr>
      <vt:lpstr>Descriptive</vt:lpstr>
      <vt:lpstr>Means</vt:lpstr>
      <vt:lpstr>Overview</vt:lpstr>
      <vt:lpstr>Shapiro-Wilk</vt:lpstr>
      <vt:lpstr>Mann-Whitney Data Transform</vt:lpstr>
      <vt:lpstr>i_behavior_lane_position</vt:lpstr>
      <vt:lpstr>i_behavior_less_speed</vt:lpstr>
      <vt:lpstr>i_behavior_more_speed</vt:lpstr>
      <vt:lpstr>i_behavior_operating_errors</vt:lpstr>
      <vt:lpstr>i_behavior_reaction_time</vt:lpstr>
      <vt:lpstr>i_behavior_speed_control</vt:lpstr>
      <vt:lpstr>i_behavior_wrong_turns</vt:lpstr>
      <vt:lpstr>s_behavior_lane_position</vt:lpstr>
      <vt:lpstr>s_behavior_less_speed</vt:lpstr>
      <vt:lpstr>s_behavior_more_speed</vt:lpstr>
      <vt:lpstr>s_behavior_operating_errors</vt:lpstr>
      <vt:lpstr>s_behavior_reaction_time</vt:lpstr>
      <vt:lpstr>s_behavior_speed_control</vt:lpstr>
      <vt:lpstr>s_behavior_wrong_turns</vt:lpstr>
      <vt:lpstr>z_behavior_lane_position</vt:lpstr>
      <vt:lpstr>z_behavior_less_speed</vt:lpstr>
      <vt:lpstr>z_behavior_more_speed</vt:lpstr>
      <vt:lpstr>z_behavior_operating_errors</vt:lpstr>
      <vt:lpstr>z_behavior_reaction_time</vt:lpstr>
      <vt:lpstr>z_behavior_speed_control</vt:lpstr>
      <vt:lpstr>z_behavior_wrong_turns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Johnston</dc:creator>
  <cp:keywords/>
  <dc:description/>
  <cp:lastModifiedBy>Lucas Johnston</cp:lastModifiedBy>
  <cp:revision/>
  <dcterms:created xsi:type="dcterms:W3CDTF">2023-06-25T11:24:11Z</dcterms:created>
  <dcterms:modified xsi:type="dcterms:W3CDTF">2023-07-28T22:44:18Z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0x0101004C9F4F6ABB567045B93F1D0C638A57F9</vt:lpwstr>
  </property>
  <property fmtid="{D5CDD505-2E9C-101B-9397-08002B2CF9AE}" pid="3" name="MediaServiceImageTags">
    <vt:lpwstr/>
  </property>
</Properties>
</file>