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362" documentId="8_{82AF1380-55DC-4D3C-BA6F-1F310B671730}" xr6:coauthVersionLast="47" xr6:coauthVersionMax="47" xr10:uidLastSave="{9D5703A4-EF3B-40EA-BBCF-6677EE7B9E81}"/>
  <bookViews>
    <workbookView minimized="1" xWindow="1776" yWindow="1776" windowWidth="17280" windowHeight="8928" xr2:uid="{78DE35F6-AFA5-4132-82B7-359EE3787CDE}"/>
  </bookViews>
  <sheets>
    <sheet name="Mann-Whitney Results" sheetId="14" r:id="rId1"/>
    <sheet name="Mann-Whitney Results (static)" sheetId="13" r:id="rId2"/>
    <sheet name="The Data" sheetId="1" r:id="rId3"/>
    <sheet name="Descriptive" sheetId="10" r:id="rId4"/>
    <sheet name="S" sheetId="2" r:id="rId5"/>
    <sheet name="I" sheetId="3" r:id="rId6"/>
    <sheet name="Z" sheetId="4" r:id="rId7"/>
    <sheet name="Means" sheetId="12" r:id="rId8"/>
    <sheet name="Overview" sheetId="5" r:id="rId9"/>
    <sheet name="Shapiro-Wilk" sheetId="9" r:id="rId10"/>
    <sheet name="Mann-Whitney Data Transform" sheetId="11" r:id="rId11"/>
  </sheets>
  <definedNames>
    <definedName name="i_distraction_awareness">I!$C:$C</definedName>
    <definedName name="i_distraction_glance_duration">I!$G:$G</definedName>
    <definedName name="i_distraction_glance_frequency">I!$F:$F</definedName>
    <definedName name="i_distraction_manual">I!$B:$B</definedName>
    <definedName name="i_distraction_mental_load">I!$E:$E</definedName>
    <definedName name="i_distraction_shift_focus">I!$D:$D</definedName>
    <definedName name="s_distraction_awareness">S!$C:$C</definedName>
    <definedName name="s_distraction_glance_duration">S!$G:$G</definedName>
    <definedName name="s_distraction_glance_frequency">S!$F:$F</definedName>
    <definedName name="s_distraction_manual">S!$B:$B</definedName>
    <definedName name="s_distraction_mental_load">S!$E:$E</definedName>
    <definedName name="s_distraction_shift_focus">S!$D:$D</definedName>
    <definedName name="z_distraction_awareness">Z!$C:$C</definedName>
    <definedName name="z_distraction_glance_duration">Z!$G:$G</definedName>
    <definedName name="z_distraction_glance_frequency">Z!$F:$F</definedName>
    <definedName name="z_distraction_manual">Z!$B:$B</definedName>
    <definedName name="z_distraction_mental_load">Z!$E:$E</definedName>
    <definedName name="z_distraction_shift_focus">Z!$D:$D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1" l="1"/>
  <c r="D3" i="11"/>
  <c r="D4" i="11"/>
  <c r="D5" i="11"/>
  <c r="D6" i="11"/>
  <c r="D7" i="11"/>
  <c r="D8" i="11"/>
  <c r="D9" i="11"/>
  <c r="D10" i="11"/>
  <c r="D11" i="11"/>
  <c r="D12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1" i="11"/>
  <c r="C4" i="5"/>
  <c r="G33" i="3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C33" i="4"/>
  <c r="D33" i="4"/>
  <c r="E33" i="4"/>
  <c r="F33" i="4"/>
  <c r="G33" i="4"/>
  <c r="B33" i="4"/>
  <c r="C33" i="3"/>
  <c r="D33" i="3"/>
  <c r="E33" i="3"/>
  <c r="F33" i="3"/>
  <c r="B33" i="3"/>
  <c r="C33" i="2"/>
  <c r="D33" i="2"/>
  <c r="E33" i="2"/>
  <c r="E4" i="5" s="1"/>
  <c r="F33" i="2"/>
  <c r="G33" i="2"/>
  <c r="B33" i="2"/>
  <c r="G4" i="5"/>
  <c r="F4" i="5"/>
  <c r="D4" i="5"/>
  <c r="B4" i="5"/>
  <c r="G3" i="5"/>
  <c r="C3" i="5"/>
  <c r="F3" i="5"/>
  <c r="D3" i="5"/>
  <c r="E3" i="5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3" i="9"/>
  <c r="E5" i="10"/>
  <c r="B2" i="10"/>
  <c r="I2" i="10"/>
  <c r="I6" i="10"/>
  <c r="E7" i="10"/>
  <c r="D6" i="10"/>
  <c r="I3" i="10"/>
  <c r="G3" i="10"/>
  <c r="E4" i="10"/>
  <c r="G4" i="10"/>
  <c r="C6" i="10"/>
  <c r="D7" i="10"/>
  <c r="J6" i="10"/>
  <c r="C5" i="10"/>
  <c r="I5" i="10"/>
  <c r="F7" i="10"/>
  <c r="J2" i="10"/>
  <c r="H7" i="10"/>
  <c r="B4" i="10"/>
  <c r="H3" i="10"/>
  <c r="F4" i="10"/>
  <c r="H6" i="10"/>
  <c r="G7" i="10"/>
  <c r="B7" i="10"/>
  <c r="J3" i="10"/>
  <c r="C4" i="10"/>
  <c r="D3" i="10"/>
  <c r="B3" i="10"/>
  <c r="C2" i="10"/>
  <c r="J4" i="10"/>
  <c r="F2" i="10"/>
  <c r="E3" i="10"/>
  <c r="G2" i="10"/>
  <c r="E2" i="10"/>
  <c r="C3" i="10"/>
  <c r="F6" i="10"/>
  <c r="H2" i="10"/>
  <c r="E6" i="10"/>
  <c r="B5" i="10"/>
  <c r="G5" i="10"/>
  <c r="I7" i="10"/>
  <c r="H4" i="10"/>
  <c r="J5" i="10"/>
  <c r="D2" i="10"/>
  <c r="G6" i="10"/>
  <c r="B6" i="10"/>
  <c r="C7" i="10"/>
  <c r="F3" i="10"/>
  <c r="D5" i="10"/>
  <c r="D4" i="10"/>
  <c r="F5" i="10"/>
  <c r="J7" i="10"/>
  <c r="I4" i="10"/>
  <c r="H5" i="10"/>
  <c r="G2" i="5" l="1"/>
  <c r="F2" i="5"/>
  <c r="E2" i="5"/>
  <c r="D2" i="5"/>
  <c r="C2" i="5"/>
  <c r="B2" i="5" l="1"/>
  <c r="B3" i="5"/>
</calcChain>
</file>

<file path=xl/sharedStrings.xml><?xml version="1.0" encoding="utf-8"?>
<sst xmlns="http://schemas.openxmlformats.org/spreadsheetml/2006/main" count="416" uniqueCount="114">
  <si>
    <t>navigation_system_type</t>
  </si>
  <si>
    <t>distraction_manual</t>
  </si>
  <si>
    <t>distraction_awareness</t>
  </si>
  <si>
    <t>distraction_shift_focus</t>
  </si>
  <si>
    <t>distraction_mental_load</t>
  </si>
  <si>
    <t>distraction_glance_frequency</t>
  </si>
  <si>
    <t>distraction_glance_duration</t>
  </si>
  <si>
    <t>Een navigatiesysteem dat standaard is ingebouwd in mijn auto</t>
  </si>
  <si>
    <t>Navigatie streamen vanaf smartphone naar boordcomputer (Apple CarPlay, Android Auto)</t>
  </si>
  <si>
    <t>Een navigatie-app op de smartphone</t>
  </si>
  <si>
    <t>Een ander systeem, namelijk:: navigatie systeem in auto - live gelinkt aan tomtom</t>
  </si>
  <si>
    <t>Een navigatieapparaat zoals een TomTom of Garmin</t>
  </si>
  <si>
    <t>Smartphone vs Integrated (t-test)</t>
  </si>
  <si>
    <t>Integrated vs Streaming (t-test)</t>
  </si>
  <si>
    <t>Streaming vs Smartphone (t-test)</t>
  </si>
  <si>
    <t>Smartphone vs Integrated (mann-whitney)</t>
  </si>
  <si>
    <t>Integrated vs Streaming (mann-whitney)</t>
  </si>
  <si>
    <t>Streaming vs Smartphone (mann-whitney)</t>
  </si>
  <si>
    <t>W</t>
  </si>
  <si>
    <t>p</t>
  </si>
  <si>
    <t>0.79657674</t>
  </si>
  <si>
    <t>0.00009295</t>
  </si>
  <si>
    <t>0.86026669</t>
  </si>
  <si>
    <t>0.00151722</t>
  </si>
  <si>
    <t>0.86557633</t>
  </si>
  <si>
    <t>0.00196037</t>
  </si>
  <si>
    <t>0.85124975</t>
  </si>
  <si>
    <t>0.00099081</t>
  </si>
  <si>
    <t>0.86165249</t>
  </si>
  <si>
    <t>0.00162153</t>
  </si>
  <si>
    <t>0.86178058</t>
  </si>
  <si>
    <t>0.00163155</t>
  </si>
  <si>
    <t>0.79628438</t>
  </si>
  <si>
    <t>0.00243204</t>
  </si>
  <si>
    <t>0.80748904</t>
  </si>
  <si>
    <t>0.00343031</t>
  </si>
  <si>
    <t>0.71877539</t>
  </si>
  <si>
    <t>0.00027381</t>
  </si>
  <si>
    <t>0.75020212</t>
  </si>
  <si>
    <t>0.00063885</t>
  </si>
  <si>
    <t>0.78697693</t>
  </si>
  <si>
    <t>0.00183841</t>
  </si>
  <si>
    <t>0.81142592</t>
  </si>
  <si>
    <t>0.00934742</t>
  </si>
  <si>
    <t>0.89329118</t>
  </si>
  <si>
    <t>0.10820282</t>
  </si>
  <si>
    <t>0.86241472</t>
  </si>
  <si>
    <t>0.04145920</t>
  </si>
  <si>
    <t>0.80575663</t>
  </si>
  <si>
    <t>0.00798529</t>
  </si>
  <si>
    <t>0.82966012</t>
  </si>
  <si>
    <t>0.01568523</t>
  </si>
  <si>
    <t>0.82651150</t>
  </si>
  <si>
    <t>0.01432674</t>
  </si>
  <si>
    <t>S</t>
  </si>
  <si>
    <t>I</t>
  </si>
  <si>
    <t>Z</t>
  </si>
  <si>
    <t>s(S)</t>
  </si>
  <si>
    <t>x̄(S)</t>
  </si>
  <si>
    <t>s(I)</t>
  </si>
  <si>
    <t>x̄(I)</t>
  </si>
  <si>
    <t>s(Z)</t>
  </si>
  <si>
    <t>x̄(Z)</t>
  </si>
  <si>
    <t>n(S)</t>
  </si>
  <si>
    <t>n(I)</t>
  </si>
  <si>
    <t>n(Z)</t>
  </si>
  <si>
    <t>s</t>
  </si>
  <si>
    <t>i</t>
  </si>
  <si>
    <t>z</t>
  </si>
  <si>
    <t>2,2,1,2,1,3,3,1,2,1,1,2,2,4,1,2,2,3,1,2,3,3,1,1,3,2,3,3</t>
  </si>
  <si>
    <t>4,3,3,4,3,4,3,2,2,1,2,2,3,4,1,3,3,2,2,3,2,2,2,2,3,2,4,2</t>
  </si>
  <si>
    <t>2,1,2,2,1,3,3,2,2,1,1,1,2,4,1,2,3,3,3,2,2,2,2,1,4,3,2,2</t>
  </si>
  <si>
    <t>2,2,2,3,1,3,1,2,2,1,1,1,3,2,1,2,2,1,1,1,1,2,2,2,3,3,2,1</t>
  </si>
  <si>
    <t>2,3,2,2,1,3,3,2,2,1,1,2,2,2,2,2,4,2,3,3,4,2,1,1,3,2,3,2</t>
  </si>
  <si>
    <t>3,1,2,2,2,3,4,2,3,2,1,1,2,2,2,2,3,3,2,2,3,3,2,1,2,4,2,3</t>
  </si>
  <si>
    <t>2,1,2,1,1,2,2,3,3,1,2,2,1,1,2,2</t>
  </si>
  <si>
    <t>2,2,2,2,1,2,2,3,2,2,3,1,3,3,2,1</t>
  </si>
  <si>
    <t>2,1,2,1,2,2,3,2,2,1,2,1,2,2,2,2</t>
  </si>
  <si>
    <t>2,1,2,1,1,2,2,2,1,1,1,1,3,2,2,1</t>
  </si>
  <si>
    <t>2,1,2,2,1,3,3,2,2,1,2,2,2,3,2,2</t>
  </si>
  <si>
    <t>3,1,2,2,2,3,3,2,2,1,2,2,3,3,3,2</t>
  </si>
  <si>
    <t>2,1,1,1,3,1,1,2,1,3,4,3,3</t>
  </si>
  <si>
    <t>2,1,1,2,4,2,1,3,3,5,4,2,2</t>
  </si>
  <si>
    <t>2,1,1,1,4,2,2,2,2,3,4,3,2</t>
  </si>
  <si>
    <t>2,1,1,2,4,2,1,2,1,3,1,2,2</t>
  </si>
  <si>
    <t>4,1,1,1,3,1,1,2,3,3,3,3,2</t>
  </si>
  <si>
    <t>4,2,1,1,4,2,1,1,1,4,3,2,3</t>
  </si>
  <si>
    <t>test</t>
  </si>
  <si>
    <t>n_1</t>
  </si>
  <si>
    <t>n_2</t>
  </si>
  <si>
    <t>diff</t>
  </si>
  <si>
    <t>U</t>
  </si>
  <si>
    <t>r</t>
  </si>
  <si>
    <t>s_distraction_manual vs. i_distraction_manual</t>
  </si>
  <si>
    <t>s_distraction_awareness vs. i_distraction_awareness</t>
  </si>
  <si>
    <t>s_distraction_shift_focus vs. i_distraction_shift_focus</t>
  </si>
  <si>
    <t>s_distraction_mental_load vs. i_distraction_mental_load</t>
  </si>
  <si>
    <t>s_distraction_glance_frequency vs. i_distraction_glance_frequency</t>
  </si>
  <si>
    <t>s_distraction_glance_duration vs. i_distraction_glance_duration</t>
  </si>
  <si>
    <t>i_distraction_manual vs. z_distraction_manual</t>
  </si>
  <si>
    <t>i_distraction_awareness vs. z_distraction_awareness</t>
  </si>
  <si>
    <t>i_distraction_shift_focus vs. z_distraction_shift_focus</t>
  </si>
  <si>
    <t>i_distraction_mental_load vs. z_distraction_mental_load</t>
  </si>
  <si>
    <t>i_distraction_glance_frequency vs. z_distraction_glance_frequency</t>
  </si>
  <si>
    <t>i_distraction_glance_duration vs. z_distraction_glance_duration</t>
  </si>
  <si>
    <t>z_distraction_manual vs. s_distraction_manual</t>
  </si>
  <si>
    <t>z_distraction_awareness vs. s_distraction_awareness</t>
  </si>
  <si>
    <t>z_distraction_shift_focus vs. s_distraction_shift_focus</t>
  </si>
  <si>
    <t>z_distraction_mental_load vs. s_distraction_mental_load</t>
  </si>
  <si>
    <t>z_distraction_glance_frequency vs. s_distraction_glance_frequency</t>
  </si>
  <si>
    <t>z_distraction_glance_duration vs. s_distraction_glance_duration</t>
  </si>
  <si>
    <t>n1</t>
  </si>
  <si>
    <t>n2</t>
  </si>
  <si>
    <r>
      <t>U</t>
    </r>
    <r>
      <rPr>
        <i/>
        <sz val="7"/>
        <color theme="1"/>
        <rFont val="Times New Roman"/>
        <family val="1"/>
      </rPr>
      <t>max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</si>
</sst>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i/>
      <sz val="7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2" fontId="1" fillId="0" borderId="1" xfId="0" applyNumberFormat="1" applyFont="1" applyBorder="1"/>
    <xf numFmtId="2" fontId="0" fillId="0" borderId="0" xfId="0" applyNumberFormat="1"/>
    <xf numFmtId="1" fontId="0" fillId="0" borderId="0" xfId="0" applyNumberForma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3" fillId="0" borderId="1" xfId="0" applyFont="1" applyBorder="1"/>
    <xf numFmtId="2" fontId="3" fillId="0" borderId="1" xfId="0" applyNumberFormat="1" applyFont="1" applyBorder="1"/>
    <xf numFmtId="1" fontId="3" fillId="0" borderId="1" xfId="0" applyNumberFormat="1" applyFont="1" applyBorder="1"/>
  </cellXfs>
  <cellStyles count="1">
    <cellStyle name="Standaard" xfId="0" builtinId="0"/>
  </cellStyles>
  <dxfs count="15">
    <dxf>
      <fill>
        <patternFill>
          <bgColor rgb="FF92D050"/>
        </patternFill>
      </fill>
    </dxf>
    <dxf>
      <fill>
        <patternFill>
          <bgColor rgb="FF92D050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0.0000"/>
    </dxf>
    <dxf>
      <numFmt numFmtId="2" formatCode="0.00"/>
    </dxf>
    <dxf>
      <numFmt numFmtId="1" formatCode="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Descriptive!$E$1</c:f>
              <c:strCache>
                <c:ptCount val="1"/>
                <c:pt idx="0">
                  <c:v>s(S)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Descriptive!$A$2:$A$7</c:f>
              <c:strCache>
                <c:ptCount val="6"/>
                <c:pt idx="0">
                  <c:v>distraction_manual</c:v>
                </c:pt>
                <c:pt idx="1">
                  <c:v>distraction_awareness</c:v>
                </c:pt>
                <c:pt idx="2">
                  <c:v>distraction_shift_focus</c:v>
                </c:pt>
                <c:pt idx="3">
                  <c:v>distraction_mental_load</c:v>
                </c:pt>
                <c:pt idx="4">
                  <c:v>distraction_glance_frequency</c:v>
                </c:pt>
                <c:pt idx="5">
                  <c:v>distraction_glance_duration</c:v>
                </c:pt>
              </c:strCache>
            </c:strRef>
          </c:cat>
          <c:val>
            <c:numRef>
              <c:f>Descriptive!$B$2:$B$7</c:f>
              <c:numCache>
                <c:formatCode>0.00</c:formatCode>
                <c:ptCount val="6"/>
                <c:pt idx="0">
                  <c:v>2.0357142857142856</c:v>
                </c:pt>
                <c:pt idx="1">
                  <c:v>2.6071428571428572</c:v>
                </c:pt>
                <c:pt idx="2">
                  <c:v>2.1071428571428572</c:v>
                </c:pt>
                <c:pt idx="3">
                  <c:v>1.7857142857142858</c:v>
                </c:pt>
                <c:pt idx="4">
                  <c:v>2.2142857142857144</c:v>
                </c:pt>
                <c:pt idx="5">
                  <c:v>2.2857142857142856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A-45E7-85CF-1BADF89903F4}"/>
            </c:ext>
          </c:extLst>
        </c:ser>
        <c:ser>
          <c:idx val="1"/>
          <c:order val="1"/>
          <c:tx>
            <c:strRef>
              <c:f>Descriptive!$F$1</c:f>
              <c:strCache>
                <c:ptCount val="1"/>
                <c:pt idx="0">
                  <c:v>s(I)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Descriptive!$A$2:$A$7</c:f>
              <c:strCache>
                <c:ptCount val="6"/>
                <c:pt idx="0">
                  <c:v>distraction_manual</c:v>
                </c:pt>
                <c:pt idx="1">
                  <c:v>distraction_awareness</c:v>
                </c:pt>
                <c:pt idx="2">
                  <c:v>distraction_shift_focus</c:v>
                </c:pt>
                <c:pt idx="3">
                  <c:v>distraction_mental_load</c:v>
                </c:pt>
                <c:pt idx="4">
                  <c:v>distraction_glance_frequency</c:v>
                </c:pt>
                <c:pt idx="5">
                  <c:v>distraction_glance_duration</c:v>
                </c:pt>
              </c:strCache>
            </c:strRef>
          </c:cat>
          <c:val>
            <c:numRef>
              <c:f>Descriptive!$C$2:$C$7</c:f>
              <c:numCache>
                <c:formatCode>0.00</c:formatCode>
                <c:ptCount val="6"/>
                <c:pt idx="0">
                  <c:v>1.75</c:v>
                </c:pt>
                <c:pt idx="1">
                  <c:v>2.0625</c:v>
                </c:pt>
                <c:pt idx="2">
                  <c:v>1.8125</c:v>
                </c:pt>
                <c:pt idx="3">
                  <c:v>1.5625</c:v>
                </c:pt>
                <c:pt idx="4">
                  <c:v>2</c:v>
                </c:pt>
                <c:pt idx="5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A-45E7-85CF-1BADF89903F4}"/>
            </c:ext>
          </c:extLst>
        </c:ser>
        <c:ser>
          <c:idx val="2"/>
          <c:order val="2"/>
          <c:tx>
            <c:strRef>
              <c:f>Descriptive!$G$1</c:f>
              <c:strCache>
                <c:ptCount val="1"/>
                <c:pt idx="0">
                  <c:v>s(Z)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Descriptive!$A$2:$A$7</c:f>
              <c:strCache>
                <c:ptCount val="6"/>
                <c:pt idx="0">
                  <c:v>distraction_manual</c:v>
                </c:pt>
                <c:pt idx="1">
                  <c:v>distraction_awareness</c:v>
                </c:pt>
                <c:pt idx="2">
                  <c:v>distraction_shift_focus</c:v>
                </c:pt>
                <c:pt idx="3">
                  <c:v>distraction_mental_load</c:v>
                </c:pt>
                <c:pt idx="4">
                  <c:v>distraction_glance_frequency</c:v>
                </c:pt>
                <c:pt idx="5">
                  <c:v>distraction_glance_duration</c:v>
                </c:pt>
              </c:strCache>
            </c:strRef>
          </c:cat>
          <c:val>
            <c:numRef>
              <c:f>Descriptive!$D$2:$D$7</c:f>
              <c:numCache>
                <c:formatCode>0.00</c:formatCode>
                <c:ptCount val="6"/>
                <c:pt idx="0">
                  <c:v>2</c:v>
                </c:pt>
                <c:pt idx="1">
                  <c:v>2.4615384615384617</c:v>
                </c:pt>
                <c:pt idx="2">
                  <c:v>2.2307692307692308</c:v>
                </c:pt>
                <c:pt idx="3">
                  <c:v>1.8461538461538463</c:v>
                </c:pt>
                <c:pt idx="4">
                  <c:v>2.1538461538461537</c:v>
                </c:pt>
                <c:pt idx="5">
                  <c:v>2.2307692307692308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7A-45E7-85CF-1BADF8990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6111"/>
        <c:axId val="12474031"/>
      </c:barChart>
      <c:catAx>
        <c:axId val="124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l-NL"/>
          </a:p>
        </c:txPr>
        <c:crossAx val="12474031"/>
        <c:crosses val="autoZero"/>
        <c:auto val="1"/>
        <c:lblAlgn val="ctr"/>
        <c:lblOffset val="100"/>
        <c:noMultiLvlLbl val="0"/>
      </c:catAx>
      <c:valAx>
        <c:axId val="1247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49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267433</xdr:colOff>
      <xdr:row>1</xdr:row>
      <xdr:rowOff>130418</xdr:rowOff>
    </xdr:from>
    <xdr:to>
      <xdr:col>22</xdr:col>
      <xdr:colOff>432288</xdr:colOff>
      <xdr:row>21</xdr:row>
      <xdr:rowOff>7327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0DB2F7E-804B-FE04-B761-0377C70BA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107298-7AB1-47A9-891A-82D65D77C435}" name="Tabel_output" displayName="Tabel_output" ref="A1:G19" totalsRowShown="0">
  <autoFilter ref="A1:G19" xr:uid="{6A107298-7AB1-47A9-891A-82D65D77C435}"/>
  <sortState xmlns:xlrd2="http://schemas.microsoft.com/office/spreadsheetml/2017/richdata2" ref="A2:G19">
    <sortCondition descending="1" ref="F1:F19"/>
  </sortState>
  <tableColumns count="7">
    <tableColumn id="1" xr3:uid="{6F314D34-595C-476A-97C2-53D9EC5BFAF6}" name="test" dataDxfId="14"/>
    <tableColumn id="2" xr3:uid="{23C8CBBC-CA98-495B-9913-E10AF374DFDD}" name="n_1" dataDxfId="13"/>
    <tableColumn id="3" xr3:uid="{22C66D8E-C4DD-4A8D-AA71-B1B0A3975276}" name="n_2" dataDxfId="12"/>
    <tableColumn id="4" xr3:uid="{778DA162-8381-4F6A-B558-1E743818D6C4}" name="diff" dataDxfId="11"/>
    <tableColumn id="5" xr3:uid="{04B7665B-8E77-44F3-8A38-6164B7819E18}" name="U" dataDxfId="10"/>
    <tableColumn id="6" xr3:uid="{EE3F9277-D3B8-42E3-A006-21644AFE9682}" name="r" dataDxfId="9"/>
    <tableColumn id="7" xr3:uid="{4D44F1EA-8430-4F01-9DA1-50C19FAC08DF}" name="p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398256-0925-4854-BDBC-110689A9C87A}" name="Tabel1" displayName="Tabel1" ref="A1:G61" totalsRowShown="0">
  <autoFilter ref="A1:G61" xr:uid="{60398256-0925-4854-BDBC-110689A9C87A}"/>
  <sortState xmlns:xlrd2="http://schemas.microsoft.com/office/spreadsheetml/2017/richdata2" ref="A2:G61">
    <sortCondition ref="A1:A61"/>
  </sortState>
  <tableColumns count="7">
    <tableColumn id="1" xr3:uid="{3A886159-1E87-492D-B97A-A95D7AA52156}" name="navigation_system_type"/>
    <tableColumn id="2" xr3:uid="{809C1F1C-B056-4851-ACA5-1553B10AF0AD}" name="distraction_manual" dataDxfId="7"/>
    <tableColumn id="3" xr3:uid="{DD82E5DB-5F31-421B-A970-4931DB590051}" name="distraction_awareness" dataDxfId="6"/>
    <tableColumn id="4" xr3:uid="{8B04BD07-9044-455E-9735-69AE13375134}" name="distraction_shift_focus" dataDxfId="5"/>
    <tableColumn id="5" xr3:uid="{A28489DB-C79F-46D1-82A9-0FA42B7B65B2}" name="distraction_mental_load" dataDxfId="4"/>
    <tableColumn id="6" xr3:uid="{95518B4F-5463-40EF-9A12-4FAAE833B14D}" name="distraction_glance_frequency" dataDxfId="3"/>
    <tableColumn id="7" xr3:uid="{55FF6317-5510-48BC-9DA6-39513FB60747}" name="distraction_glance_duration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4EB33-EF56-460B-ACEC-AF231680E30D}">
  <dimension ref="A1:G19"/>
  <sheetViews>
    <sheetView tabSelected="1" workbookViewId="0">
      <selection activeCell="G19" sqref="A1:G19"/>
    </sheetView>
  </sheetViews>
  <sheetFormatPr defaultRowHeight="14.4" x14ac:dyDescent="0.3"/>
  <cols>
    <col min="1" max="1" width="62" bestFit="1" customWidth="1"/>
    <col min="2" max="3" width="6.44140625" bestFit="1" customWidth="1"/>
    <col min="4" max="4" width="10.5546875" bestFit="1" customWidth="1"/>
    <col min="5" max="5" width="12.5546875" bestFit="1" customWidth="1"/>
    <col min="6" max="7" width="10.5546875" bestFit="1" customWidth="1"/>
  </cols>
  <sheetData>
    <row r="1" spans="1:7" x14ac:dyDescent="0.3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19</v>
      </c>
    </row>
    <row r="2" spans="1:7" x14ac:dyDescent="0.3">
      <c r="A2" t="s">
        <v>94</v>
      </c>
      <c r="B2">
        <v>28</v>
      </c>
      <c r="C2">
        <v>16</v>
      </c>
      <c r="D2" s="6">
        <v>0.54464285999999995</v>
      </c>
      <c r="E2" s="7">
        <v>299</v>
      </c>
      <c r="F2" s="6">
        <v>0.33482142999999998</v>
      </c>
      <c r="G2" s="2">
        <v>5.0397879999999999E-2</v>
      </c>
    </row>
    <row r="3" spans="1:7" x14ac:dyDescent="0.3">
      <c r="A3" t="s">
        <v>101</v>
      </c>
      <c r="B3">
        <v>16</v>
      </c>
      <c r="C3">
        <v>13</v>
      </c>
      <c r="D3" s="6">
        <v>0.41826922999999999</v>
      </c>
      <c r="E3" s="7">
        <v>82</v>
      </c>
      <c r="F3" s="6">
        <v>0.21153846000000001</v>
      </c>
      <c r="G3" s="2">
        <v>0.28695153000000001</v>
      </c>
    </row>
    <row r="4" spans="1:7" x14ac:dyDescent="0.3">
      <c r="A4" t="s">
        <v>93</v>
      </c>
      <c r="B4">
        <v>28</v>
      </c>
      <c r="C4">
        <v>16</v>
      </c>
      <c r="D4" s="6">
        <v>0.28571428999999998</v>
      </c>
      <c r="E4" s="7">
        <v>263</v>
      </c>
      <c r="F4" s="6">
        <v>0.17410713999999999</v>
      </c>
      <c r="G4" s="2">
        <v>0.31685165999999998</v>
      </c>
    </row>
    <row r="5" spans="1:7" x14ac:dyDescent="0.3">
      <c r="A5" t="s">
        <v>95</v>
      </c>
      <c r="B5">
        <v>28</v>
      </c>
      <c r="C5">
        <v>16</v>
      </c>
      <c r="D5" s="6">
        <v>0.29464286000000001</v>
      </c>
      <c r="E5" s="7">
        <v>262.5</v>
      </c>
      <c r="F5" s="6">
        <v>0.171875</v>
      </c>
      <c r="G5" s="2">
        <v>0.30544774000000002</v>
      </c>
    </row>
    <row r="6" spans="1:7" x14ac:dyDescent="0.3">
      <c r="A6" t="s">
        <v>102</v>
      </c>
      <c r="B6">
        <v>16</v>
      </c>
      <c r="C6">
        <v>13</v>
      </c>
      <c r="D6" s="6">
        <v>0.28365384999999999</v>
      </c>
      <c r="E6" s="7">
        <v>87.5</v>
      </c>
      <c r="F6" s="6">
        <v>0.15865385000000001</v>
      </c>
      <c r="G6" s="2">
        <v>0.43855864</v>
      </c>
    </row>
    <row r="7" spans="1:7" x14ac:dyDescent="0.3">
      <c r="A7" t="s">
        <v>96</v>
      </c>
      <c r="B7">
        <v>28</v>
      </c>
      <c r="C7">
        <v>16</v>
      </c>
      <c r="D7" s="6">
        <v>0.22321429000000001</v>
      </c>
      <c r="E7" s="7">
        <v>259.5</v>
      </c>
      <c r="F7" s="6">
        <v>0.15848213999999999</v>
      </c>
      <c r="G7" s="2">
        <v>0.35059129999999999</v>
      </c>
    </row>
    <row r="8" spans="1:7" x14ac:dyDescent="0.3">
      <c r="A8" t="s">
        <v>100</v>
      </c>
      <c r="B8">
        <v>16</v>
      </c>
      <c r="C8">
        <v>13</v>
      </c>
      <c r="D8" s="6">
        <v>0.39903845999999998</v>
      </c>
      <c r="E8" s="7">
        <v>90</v>
      </c>
      <c r="F8" s="6">
        <v>0.13461538000000001</v>
      </c>
      <c r="G8" s="2">
        <v>0.52572576999999998</v>
      </c>
    </row>
    <row r="9" spans="1:7" x14ac:dyDescent="0.3">
      <c r="A9" t="s">
        <v>97</v>
      </c>
      <c r="B9">
        <v>28</v>
      </c>
      <c r="C9">
        <v>16</v>
      </c>
      <c r="D9" s="6">
        <v>0.21428570999999999</v>
      </c>
      <c r="E9" s="7">
        <v>253</v>
      </c>
      <c r="F9" s="6">
        <v>0.12946429000000001</v>
      </c>
      <c r="G9" s="2">
        <v>0.44265136999999999</v>
      </c>
    </row>
    <row r="10" spans="1:7" x14ac:dyDescent="0.3">
      <c r="A10" t="s">
        <v>106</v>
      </c>
      <c r="B10">
        <v>13</v>
      </c>
      <c r="C10">
        <v>28</v>
      </c>
      <c r="D10" s="6">
        <v>0.14560439999999999</v>
      </c>
      <c r="E10" s="7">
        <v>159</v>
      </c>
      <c r="F10" s="6">
        <v>0.12637362999999999</v>
      </c>
      <c r="G10" s="2">
        <v>0.50712743000000005</v>
      </c>
    </row>
    <row r="11" spans="1:7" x14ac:dyDescent="0.3">
      <c r="A11" t="s">
        <v>99</v>
      </c>
      <c r="B11">
        <v>16</v>
      </c>
      <c r="C11">
        <v>13</v>
      </c>
      <c r="D11" s="6">
        <v>0.25</v>
      </c>
      <c r="E11" s="7">
        <v>94</v>
      </c>
      <c r="F11" s="6">
        <v>9.6153849999999999E-2</v>
      </c>
      <c r="G11" s="2">
        <v>0.65702432</v>
      </c>
    </row>
    <row r="12" spans="1:7" x14ac:dyDescent="0.3">
      <c r="A12" t="s">
        <v>110</v>
      </c>
      <c r="B12">
        <v>13</v>
      </c>
      <c r="C12">
        <v>28</v>
      </c>
      <c r="D12" s="6">
        <v>5.4945050000000002E-2</v>
      </c>
      <c r="E12" s="7">
        <v>168</v>
      </c>
      <c r="F12" s="6">
        <v>7.6923080000000005E-2</v>
      </c>
      <c r="G12" s="2">
        <v>0.69050990999999995</v>
      </c>
    </row>
    <row r="13" spans="1:7" x14ac:dyDescent="0.3">
      <c r="A13" t="s">
        <v>103</v>
      </c>
      <c r="B13">
        <v>16</v>
      </c>
      <c r="C13">
        <v>13</v>
      </c>
      <c r="D13" s="6">
        <v>0.15384614999999999</v>
      </c>
      <c r="E13" s="7">
        <v>96</v>
      </c>
      <c r="F13" s="6">
        <v>7.6923080000000005E-2</v>
      </c>
      <c r="G13" s="2">
        <v>0.72709877000000001</v>
      </c>
    </row>
    <row r="14" spans="1:7" x14ac:dyDescent="0.3">
      <c r="A14" t="s">
        <v>104</v>
      </c>
      <c r="B14">
        <v>16</v>
      </c>
      <c r="C14">
        <v>13</v>
      </c>
      <c r="D14" s="6">
        <v>1.9230770000000001E-2</v>
      </c>
      <c r="E14" s="7">
        <v>111</v>
      </c>
      <c r="F14" s="6">
        <v>6.7307690000000003E-2</v>
      </c>
      <c r="G14" s="2">
        <v>0.76513038</v>
      </c>
    </row>
    <row r="15" spans="1:7" x14ac:dyDescent="0.3">
      <c r="A15" t="s">
        <v>107</v>
      </c>
      <c r="B15">
        <v>13</v>
      </c>
      <c r="C15">
        <v>28</v>
      </c>
      <c r="D15" s="6">
        <v>0.12362637</v>
      </c>
      <c r="E15" s="7">
        <v>191.5</v>
      </c>
      <c r="F15" s="6">
        <v>5.2197800000000003E-2</v>
      </c>
      <c r="G15" s="2">
        <v>0.78787026000000004</v>
      </c>
    </row>
    <row r="16" spans="1:7" x14ac:dyDescent="0.3">
      <c r="A16" t="s">
        <v>105</v>
      </c>
      <c r="B16">
        <v>13</v>
      </c>
      <c r="C16">
        <v>28</v>
      </c>
      <c r="D16" s="6">
        <v>3.5714290000000003E-2</v>
      </c>
      <c r="E16" s="7">
        <v>174.5</v>
      </c>
      <c r="F16" s="6">
        <v>4.1208790000000002E-2</v>
      </c>
      <c r="G16" s="2">
        <v>0.83634204999999995</v>
      </c>
    </row>
    <row r="17" spans="1:7" x14ac:dyDescent="0.3">
      <c r="A17" t="s">
        <v>109</v>
      </c>
      <c r="B17">
        <v>13</v>
      </c>
      <c r="C17">
        <v>28</v>
      </c>
      <c r="D17" s="6">
        <v>6.0439560000000003E-2</v>
      </c>
      <c r="E17" s="7">
        <v>176</v>
      </c>
      <c r="F17" s="6">
        <v>3.2967030000000001E-2</v>
      </c>
      <c r="G17" s="2">
        <v>0.87105043999999998</v>
      </c>
    </row>
    <row r="18" spans="1:7" x14ac:dyDescent="0.3">
      <c r="A18" t="s">
        <v>108</v>
      </c>
      <c r="B18">
        <v>13</v>
      </c>
      <c r="C18">
        <v>28</v>
      </c>
      <c r="D18" s="6">
        <v>6.0439560000000003E-2</v>
      </c>
      <c r="E18" s="7">
        <v>183</v>
      </c>
      <c r="F18" s="6">
        <v>5.4945100000000002E-3</v>
      </c>
      <c r="G18" s="2">
        <v>0.98790084</v>
      </c>
    </row>
    <row r="19" spans="1:7" x14ac:dyDescent="0.3">
      <c r="A19" t="s">
        <v>98</v>
      </c>
      <c r="B19">
        <v>28</v>
      </c>
      <c r="C19">
        <v>16</v>
      </c>
      <c r="D19" s="6">
        <v>3.5714290000000003E-2</v>
      </c>
      <c r="E19" s="7">
        <v>224</v>
      </c>
      <c r="F19" s="6">
        <v>0</v>
      </c>
      <c r="G19" s="2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02719-BA85-4F18-81CD-7A707C5F5233}">
  <dimension ref="A2:AG20"/>
  <sheetViews>
    <sheetView workbookViewId="0">
      <selection activeCell="AF3" sqref="AF3"/>
    </sheetView>
  </sheetViews>
  <sheetFormatPr defaultRowHeight="14.4" x14ac:dyDescent="0.3"/>
  <cols>
    <col min="2" max="2" width="25.44140625" bestFit="1" customWidth="1"/>
    <col min="3" max="30" width="0" hidden="1" customWidth="1"/>
    <col min="31" max="31" width="41.88671875" bestFit="1" customWidth="1"/>
    <col min="32" max="33" width="10.5546875" bestFit="1" customWidth="1"/>
  </cols>
  <sheetData>
    <row r="2" spans="1:33" x14ac:dyDescent="0.3">
      <c r="AF2" t="s">
        <v>18</v>
      </c>
      <c r="AG2" t="s">
        <v>19</v>
      </c>
    </row>
    <row r="3" spans="1:33" x14ac:dyDescent="0.3">
      <c r="A3" t="s">
        <v>54</v>
      </c>
      <c r="B3" t="s">
        <v>1</v>
      </c>
      <c r="C3">
        <v>2</v>
      </c>
      <c r="D3">
        <v>2</v>
      </c>
      <c r="E3">
        <v>1</v>
      </c>
      <c r="F3">
        <v>2</v>
      </c>
      <c r="G3">
        <v>1</v>
      </c>
      <c r="H3">
        <v>3</v>
      </c>
      <c r="I3">
        <v>3</v>
      </c>
      <c r="J3">
        <v>1</v>
      </c>
      <c r="K3">
        <v>2</v>
      </c>
      <c r="L3">
        <v>1</v>
      </c>
      <c r="M3">
        <v>1</v>
      </c>
      <c r="N3">
        <v>2</v>
      </c>
      <c r="O3">
        <v>2</v>
      </c>
      <c r="P3">
        <v>4</v>
      </c>
      <c r="Q3">
        <v>1</v>
      </c>
      <c r="R3">
        <v>2</v>
      </c>
      <c r="S3">
        <v>2</v>
      </c>
      <c r="T3">
        <v>3</v>
      </c>
      <c r="U3">
        <v>1</v>
      </c>
      <c r="V3">
        <v>2</v>
      </c>
      <c r="W3">
        <v>3</v>
      </c>
      <c r="X3">
        <v>3</v>
      </c>
      <c r="Y3">
        <v>1</v>
      </c>
      <c r="Z3">
        <v>1</v>
      </c>
      <c r="AA3">
        <v>3</v>
      </c>
      <c r="AB3">
        <v>2</v>
      </c>
      <c r="AC3">
        <v>3</v>
      </c>
      <c r="AD3">
        <v>3</v>
      </c>
      <c r="AE3" t="str">
        <f>_xlfn.TEXTJOIN(",",TRUE,C3:AD3)</f>
        <v>2,2,1,2,1,3,3,1,2,1,1,2,2,4,1,2,2,3,1,2,3,3,1,1,3,2,3,3</v>
      </c>
      <c r="AF3" t="s">
        <v>26</v>
      </c>
      <c r="AG3" t="s">
        <v>27</v>
      </c>
    </row>
    <row r="4" spans="1:33" x14ac:dyDescent="0.3">
      <c r="A4" t="s">
        <v>54</v>
      </c>
      <c r="B4" t="s">
        <v>2</v>
      </c>
      <c r="C4">
        <v>4</v>
      </c>
      <c r="D4">
        <v>3</v>
      </c>
      <c r="E4">
        <v>3</v>
      </c>
      <c r="F4">
        <v>4</v>
      </c>
      <c r="G4">
        <v>3</v>
      </c>
      <c r="H4">
        <v>4</v>
      </c>
      <c r="I4">
        <v>3</v>
      </c>
      <c r="J4">
        <v>2</v>
      </c>
      <c r="K4">
        <v>2</v>
      </c>
      <c r="L4">
        <v>1</v>
      </c>
      <c r="M4">
        <v>2</v>
      </c>
      <c r="N4">
        <v>2</v>
      </c>
      <c r="O4">
        <v>3</v>
      </c>
      <c r="P4">
        <v>4</v>
      </c>
      <c r="Q4">
        <v>1</v>
      </c>
      <c r="R4">
        <v>3</v>
      </c>
      <c r="S4">
        <v>3</v>
      </c>
      <c r="T4">
        <v>2</v>
      </c>
      <c r="U4">
        <v>2</v>
      </c>
      <c r="V4">
        <v>3</v>
      </c>
      <c r="W4">
        <v>2</v>
      </c>
      <c r="X4">
        <v>2</v>
      </c>
      <c r="Y4">
        <v>2</v>
      </c>
      <c r="Z4">
        <v>2</v>
      </c>
      <c r="AA4">
        <v>3</v>
      </c>
      <c r="AB4">
        <v>2</v>
      </c>
      <c r="AC4">
        <v>4</v>
      </c>
      <c r="AD4">
        <v>2</v>
      </c>
      <c r="AE4" t="str">
        <f t="shared" ref="AE4:AE20" si="0">_xlfn.TEXTJOIN(",",TRUE,C4:AD4)</f>
        <v>4,3,3,4,3,4,3,2,2,1,2,2,3,4,1,3,3,2,2,3,2,2,2,2,3,2,4,2</v>
      </c>
      <c r="AF4" t="s">
        <v>24</v>
      </c>
      <c r="AG4" t="s">
        <v>25</v>
      </c>
    </row>
    <row r="5" spans="1:33" x14ac:dyDescent="0.3">
      <c r="A5" t="s">
        <v>54</v>
      </c>
      <c r="B5" t="s">
        <v>3</v>
      </c>
      <c r="C5">
        <v>2</v>
      </c>
      <c r="D5">
        <v>1</v>
      </c>
      <c r="E5">
        <v>2</v>
      </c>
      <c r="F5">
        <v>2</v>
      </c>
      <c r="G5">
        <v>1</v>
      </c>
      <c r="H5">
        <v>3</v>
      </c>
      <c r="I5">
        <v>3</v>
      </c>
      <c r="J5">
        <v>2</v>
      </c>
      <c r="K5">
        <v>2</v>
      </c>
      <c r="L5">
        <v>1</v>
      </c>
      <c r="M5">
        <v>1</v>
      </c>
      <c r="N5">
        <v>1</v>
      </c>
      <c r="O5">
        <v>2</v>
      </c>
      <c r="P5">
        <v>4</v>
      </c>
      <c r="Q5">
        <v>1</v>
      </c>
      <c r="R5">
        <v>2</v>
      </c>
      <c r="S5">
        <v>3</v>
      </c>
      <c r="T5">
        <v>3</v>
      </c>
      <c r="U5">
        <v>3</v>
      </c>
      <c r="V5">
        <v>2</v>
      </c>
      <c r="W5">
        <v>2</v>
      </c>
      <c r="X5">
        <v>2</v>
      </c>
      <c r="Y5">
        <v>2</v>
      </c>
      <c r="Z5">
        <v>1</v>
      </c>
      <c r="AA5">
        <v>4</v>
      </c>
      <c r="AB5">
        <v>3</v>
      </c>
      <c r="AC5">
        <v>2</v>
      </c>
      <c r="AD5">
        <v>2</v>
      </c>
      <c r="AE5" t="str">
        <f t="shared" si="0"/>
        <v>2,1,2,2,1,3,3,2,2,1,1,1,2,4,1,2,3,3,3,2,2,2,2,1,4,3,2,2</v>
      </c>
      <c r="AF5" t="s">
        <v>22</v>
      </c>
      <c r="AG5" t="s">
        <v>23</v>
      </c>
    </row>
    <row r="6" spans="1:33" x14ac:dyDescent="0.3">
      <c r="A6" t="s">
        <v>54</v>
      </c>
      <c r="B6" t="s">
        <v>4</v>
      </c>
      <c r="C6">
        <v>2</v>
      </c>
      <c r="D6">
        <v>2</v>
      </c>
      <c r="E6">
        <v>2</v>
      </c>
      <c r="F6">
        <v>3</v>
      </c>
      <c r="G6">
        <v>1</v>
      </c>
      <c r="H6">
        <v>3</v>
      </c>
      <c r="I6">
        <v>1</v>
      </c>
      <c r="J6">
        <v>2</v>
      </c>
      <c r="K6">
        <v>2</v>
      </c>
      <c r="L6">
        <v>1</v>
      </c>
      <c r="M6">
        <v>1</v>
      </c>
      <c r="N6">
        <v>1</v>
      </c>
      <c r="O6">
        <v>3</v>
      </c>
      <c r="P6">
        <v>2</v>
      </c>
      <c r="Q6">
        <v>1</v>
      </c>
      <c r="R6">
        <v>2</v>
      </c>
      <c r="S6">
        <v>2</v>
      </c>
      <c r="T6">
        <v>1</v>
      </c>
      <c r="U6">
        <v>1</v>
      </c>
      <c r="V6">
        <v>1</v>
      </c>
      <c r="W6">
        <v>1</v>
      </c>
      <c r="X6">
        <v>2</v>
      </c>
      <c r="Y6">
        <v>2</v>
      </c>
      <c r="Z6">
        <v>2</v>
      </c>
      <c r="AA6">
        <v>3</v>
      </c>
      <c r="AB6">
        <v>3</v>
      </c>
      <c r="AC6">
        <v>2</v>
      </c>
      <c r="AD6">
        <v>1</v>
      </c>
      <c r="AE6" t="str">
        <f t="shared" si="0"/>
        <v>2,2,2,3,1,3,1,2,2,1,1,1,3,2,1,2,2,1,1,1,1,2,2,2,3,3,2,1</v>
      </c>
      <c r="AF6" t="s">
        <v>20</v>
      </c>
      <c r="AG6" t="s">
        <v>21</v>
      </c>
    </row>
    <row r="7" spans="1:33" x14ac:dyDescent="0.3">
      <c r="A7" t="s">
        <v>54</v>
      </c>
      <c r="B7" t="s">
        <v>5</v>
      </c>
      <c r="C7">
        <v>2</v>
      </c>
      <c r="D7">
        <v>3</v>
      </c>
      <c r="E7">
        <v>2</v>
      </c>
      <c r="F7">
        <v>2</v>
      </c>
      <c r="G7">
        <v>1</v>
      </c>
      <c r="H7">
        <v>3</v>
      </c>
      <c r="I7">
        <v>3</v>
      </c>
      <c r="J7">
        <v>2</v>
      </c>
      <c r="K7">
        <v>2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4</v>
      </c>
      <c r="T7">
        <v>2</v>
      </c>
      <c r="U7">
        <v>3</v>
      </c>
      <c r="V7">
        <v>3</v>
      </c>
      <c r="W7">
        <v>4</v>
      </c>
      <c r="X7">
        <v>2</v>
      </c>
      <c r="Y7">
        <v>1</v>
      </c>
      <c r="Z7">
        <v>1</v>
      </c>
      <c r="AA7">
        <v>3</v>
      </c>
      <c r="AB7">
        <v>2</v>
      </c>
      <c r="AC7">
        <v>3</v>
      </c>
      <c r="AD7">
        <v>2</v>
      </c>
      <c r="AE7" t="str">
        <f t="shared" si="0"/>
        <v>2,3,2,2,1,3,3,2,2,1,1,2,2,2,2,2,4,2,3,3,4,2,1,1,3,2,3,2</v>
      </c>
      <c r="AF7" t="s">
        <v>28</v>
      </c>
      <c r="AG7" t="s">
        <v>29</v>
      </c>
    </row>
    <row r="8" spans="1:33" x14ac:dyDescent="0.3">
      <c r="A8" t="s">
        <v>54</v>
      </c>
      <c r="B8" t="s">
        <v>6</v>
      </c>
      <c r="C8">
        <v>3</v>
      </c>
      <c r="D8">
        <v>1</v>
      </c>
      <c r="E8">
        <v>2</v>
      </c>
      <c r="F8">
        <v>2</v>
      </c>
      <c r="G8">
        <v>2</v>
      </c>
      <c r="H8">
        <v>3</v>
      </c>
      <c r="I8">
        <v>4</v>
      </c>
      <c r="J8">
        <v>2</v>
      </c>
      <c r="K8">
        <v>3</v>
      </c>
      <c r="L8">
        <v>2</v>
      </c>
      <c r="M8">
        <v>1</v>
      </c>
      <c r="N8">
        <v>1</v>
      </c>
      <c r="O8">
        <v>2</v>
      </c>
      <c r="P8">
        <v>2</v>
      </c>
      <c r="Q8">
        <v>2</v>
      </c>
      <c r="R8">
        <v>2</v>
      </c>
      <c r="S8">
        <v>3</v>
      </c>
      <c r="T8">
        <v>3</v>
      </c>
      <c r="U8">
        <v>2</v>
      </c>
      <c r="V8">
        <v>2</v>
      </c>
      <c r="W8">
        <v>3</v>
      </c>
      <c r="X8">
        <v>3</v>
      </c>
      <c r="Y8">
        <v>2</v>
      </c>
      <c r="Z8">
        <v>1</v>
      </c>
      <c r="AA8">
        <v>2</v>
      </c>
      <c r="AB8">
        <v>4</v>
      </c>
      <c r="AC8">
        <v>2</v>
      </c>
      <c r="AD8">
        <v>3</v>
      </c>
      <c r="AE8" t="str">
        <f t="shared" si="0"/>
        <v>3,1,2,2,2,3,4,2,3,2,1,1,2,2,2,2,3,3,2,2,3,3,2,1,2,4,2,3</v>
      </c>
      <c r="AF8" t="s">
        <v>30</v>
      </c>
      <c r="AG8" t="s">
        <v>31</v>
      </c>
    </row>
    <row r="9" spans="1:33" x14ac:dyDescent="0.3">
      <c r="A9" t="s">
        <v>55</v>
      </c>
      <c r="B9" t="s">
        <v>1</v>
      </c>
      <c r="C9">
        <v>2</v>
      </c>
      <c r="D9">
        <v>1</v>
      </c>
      <c r="E9">
        <v>2</v>
      </c>
      <c r="F9">
        <v>1</v>
      </c>
      <c r="G9">
        <v>1</v>
      </c>
      <c r="H9">
        <v>2</v>
      </c>
      <c r="I9">
        <v>2</v>
      </c>
      <c r="J9">
        <v>3</v>
      </c>
      <c r="K9">
        <v>3</v>
      </c>
      <c r="L9">
        <v>1</v>
      </c>
      <c r="M9">
        <v>2</v>
      </c>
      <c r="N9">
        <v>2</v>
      </c>
      <c r="O9">
        <v>1</v>
      </c>
      <c r="P9">
        <v>1</v>
      </c>
      <c r="Q9">
        <v>2</v>
      </c>
      <c r="R9">
        <v>2</v>
      </c>
      <c r="AE9" t="str">
        <f t="shared" si="0"/>
        <v>2,1,2,1,1,2,2,3,3,1,2,2,1,1,2,2</v>
      </c>
      <c r="AF9" t="s">
        <v>32</v>
      </c>
      <c r="AG9" t="s">
        <v>33</v>
      </c>
    </row>
    <row r="10" spans="1:33" x14ac:dyDescent="0.3">
      <c r="A10" t="s">
        <v>55</v>
      </c>
      <c r="B10" t="s">
        <v>2</v>
      </c>
      <c r="C10">
        <v>2</v>
      </c>
      <c r="D10">
        <v>2</v>
      </c>
      <c r="E10">
        <v>2</v>
      </c>
      <c r="F10">
        <v>2</v>
      </c>
      <c r="G10">
        <v>1</v>
      </c>
      <c r="H10">
        <v>2</v>
      </c>
      <c r="I10">
        <v>2</v>
      </c>
      <c r="J10">
        <v>3</v>
      </c>
      <c r="K10">
        <v>2</v>
      </c>
      <c r="L10">
        <v>2</v>
      </c>
      <c r="M10">
        <v>3</v>
      </c>
      <c r="N10">
        <v>1</v>
      </c>
      <c r="O10">
        <v>3</v>
      </c>
      <c r="P10">
        <v>3</v>
      </c>
      <c r="Q10">
        <v>2</v>
      </c>
      <c r="R10">
        <v>1</v>
      </c>
      <c r="AE10" t="str">
        <f t="shared" si="0"/>
        <v>2,2,2,2,1,2,2,3,2,2,3,1,3,3,2,1</v>
      </c>
      <c r="AF10" t="s">
        <v>34</v>
      </c>
      <c r="AG10" t="s">
        <v>35</v>
      </c>
    </row>
    <row r="11" spans="1:33" x14ac:dyDescent="0.3">
      <c r="A11" t="s">
        <v>55</v>
      </c>
      <c r="B11" t="s">
        <v>3</v>
      </c>
      <c r="C11">
        <v>2</v>
      </c>
      <c r="D11">
        <v>1</v>
      </c>
      <c r="E11">
        <v>2</v>
      </c>
      <c r="F11">
        <v>1</v>
      </c>
      <c r="G11">
        <v>2</v>
      </c>
      <c r="H11">
        <v>2</v>
      </c>
      <c r="I11">
        <v>3</v>
      </c>
      <c r="J11">
        <v>2</v>
      </c>
      <c r="K11">
        <v>2</v>
      </c>
      <c r="L11">
        <v>1</v>
      </c>
      <c r="M11">
        <v>2</v>
      </c>
      <c r="N11">
        <v>1</v>
      </c>
      <c r="O11">
        <v>2</v>
      </c>
      <c r="P11">
        <v>2</v>
      </c>
      <c r="Q11">
        <v>2</v>
      </c>
      <c r="R11">
        <v>2</v>
      </c>
      <c r="AE11" t="str">
        <f t="shared" si="0"/>
        <v>2,1,2,1,2,2,3,2,2,1,2,1,2,2,2,2</v>
      </c>
      <c r="AF11" t="s">
        <v>36</v>
      </c>
      <c r="AG11" t="s">
        <v>37</v>
      </c>
    </row>
    <row r="12" spans="1:33" x14ac:dyDescent="0.3">
      <c r="A12" t="s">
        <v>55</v>
      </c>
      <c r="B12" t="s">
        <v>4</v>
      </c>
      <c r="C12">
        <v>2</v>
      </c>
      <c r="D12">
        <v>1</v>
      </c>
      <c r="E12">
        <v>2</v>
      </c>
      <c r="F12">
        <v>1</v>
      </c>
      <c r="G12">
        <v>1</v>
      </c>
      <c r="H12">
        <v>2</v>
      </c>
      <c r="I12">
        <v>2</v>
      </c>
      <c r="J12">
        <v>2</v>
      </c>
      <c r="K12">
        <v>1</v>
      </c>
      <c r="L12">
        <v>1</v>
      </c>
      <c r="M12">
        <v>1</v>
      </c>
      <c r="N12">
        <v>1</v>
      </c>
      <c r="O12">
        <v>3</v>
      </c>
      <c r="P12">
        <v>2</v>
      </c>
      <c r="Q12">
        <v>2</v>
      </c>
      <c r="R12">
        <v>1</v>
      </c>
      <c r="AE12" t="str">
        <f t="shared" si="0"/>
        <v>2,1,2,1,1,2,2,2,1,1,1,1,3,2,2,1</v>
      </c>
      <c r="AF12" t="s">
        <v>38</v>
      </c>
      <c r="AG12" t="s">
        <v>39</v>
      </c>
    </row>
    <row r="13" spans="1:33" x14ac:dyDescent="0.3">
      <c r="A13" t="s">
        <v>55</v>
      </c>
      <c r="B13" t="s">
        <v>5</v>
      </c>
      <c r="C13">
        <v>2</v>
      </c>
      <c r="D13">
        <v>1</v>
      </c>
      <c r="E13">
        <v>2</v>
      </c>
      <c r="F13">
        <v>2</v>
      </c>
      <c r="G13">
        <v>1</v>
      </c>
      <c r="H13">
        <v>3</v>
      </c>
      <c r="I13">
        <v>3</v>
      </c>
      <c r="J13">
        <v>2</v>
      </c>
      <c r="K13">
        <v>2</v>
      </c>
      <c r="L13">
        <v>1</v>
      </c>
      <c r="M13">
        <v>2</v>
      </c>
      <c r="N13">
        <v>2</v>
      </c>
      <c r="O13">
        <v>2</v>
      </c>
      <c r="P13">
        <v>3</v>
      </c>
      <c r="Q13">
        <v>2</v>
      </c>
      <c r="R13">
        <v>2</v>
      </c>
      <c r="AE13" t="str">
        <f t="shared" si="0"/>
        <v>2,1,2,2,1,3,3,2,2,1,2,2,2,3,2,2</v>
      </c>
      <c r="AF13" t="s">
        <v>40</v>
      </c>
      <c r="AG13" t="s">
        <v>41</v>
      </c>
    </row>
    <row r="14" spans="1:33" x14ac:dyDescent="0.3">
      <c r="A14" t="s">
        <v>55</v>
      </c>
      <c r="B14" t="s">
        <v>6</v>
      </c>
      <c r="C14">
        <v>3</v>
      </c>
      <c r="D14">
        <v>1</v>
      </c>
      <c r="E14">
        <v>2</v>
      </c>
      <c r="F14">
        <v>2</v>
      </c>
      <c r="G14">
        <v>2</v>
      </c>
      <c r="H14">
        <v>3</v>
      </c>
      <c r="I14">
        <v>3</v>
      </c>
      <c r="J14">
        <v>2</v>
      </c>
      <c r="K14">
        <v>2</v>
      </c>
      <c r="L14">
        <v>1</v>
      </c>
      <c r="M14">
        <v>2</v>
      </c>
      <c r="N14">
        <v>2</v>
      </c>
      <c r="O14">
        <v>3</v>
      </c>
      <c r="P14">
        <v>3</v>
      </c>
      <c r="Q14">
        <v>3</v>
      </c>
      <c r="R14">
        <v>2</v>
      </c>
      <c r="AE14" t="str">
        <f t="shared" si="0"/>
        <v>3,1,2,2,2,3,3,2,2,1,2,2,3,3,3,2</v>
      </c>
      <c r="AF14" t="s">
        <v>32</v>
      </c>
      <c r="AG14" t="s">
        <v>33</v>
      </c>
    </row>
    <row r="15" spans="1:33" x14ac:dyDescent="0.3">
      <c r="A15" t="s">
        <v>56</v>
      </c>
      <c r="B15" t="s">
        <v>1</v>
      </c>
      <c r="C15">
        <v>2</v>
      </c>
      <c r="D15">
        <v>1</v>
      </c>
      <c r="E15">
        <v>1</v>
      </c>
      <c r="F15">
        <v>1</v>
      </c>
      <c r="G15">
        <v>3</v>
      </c>
      <c r="H15">
        <v>1</v>
      </c>
      <c r="I15">
        <v>1</v>
      </c>
      <c r="J15">
        <v>2</v>
      </c>
      <c r="K15">
        <v>1</v>
      </c>
      <c r="L15">
        <v>3</v>
      </c>
      <c r="M15">
        <v>4</v>
      </c>
      <c r="N15">
        <v>3</v>
      </c>
      <c r="O15">
        <v>3</v>
      </c>
      <c r="AE15" t="str">
        <f t="shared" si="0"/>
        <v>2,1,1,1,3,1,1,2,1,3,4,3,3</v>
      </c>
      <c r="AF15" t="s">
        <v>42</v>
      </c>
      <c r="AG15" t="s">
        <v>43</v>
      </c>
    </row>
    <row r="16" spans="1:33" x14ac:dyDescent="0.3">
      <c r="A16" t="s">
        <v>56</v>
      </c>
      <c r="B16" t="s">
        <v>2</v>
      </c>
      <c r="C16">
        <v>2</v>
      </c>
      <c r="D16">
        <v>1</v>
      </c>
      <c r="E16">
        <v>1</v>
      </c>
      <c r="F16">
        <v>2</v>
      </c>
      <c r="G16">
        <v>4</v>
      </c>
      <c r="H16">
        <v>2</v>
      </c>
      <c r="I16">
        <v>1</v>
      </c>
      <c r="J16">
        <v>3</v>
      </c>
      <c r="K16">
        <v>3</v>
      </c>
      <c r="L16">
        <v>5</v>
      </c>
      <c r="M16">
        <v>4</v>
      </c>
      <c r="N16">
        <v>2</v>
      </c>
      <c r="O16">
        <v>2</v>
      </c>
      <c r="AE16" t="str">
        <f t="shared" si="0"/>
        <v>2,1,1,2,4,2,1,3,3,5,4,2,2</v>
      </c>
      <c r="AF16" t="s">
        <v>44</v>
      </c>
      <c r="AG16" t="s">
        <v>45</v>
      </c>
    </row>
    <row r="17" spans="1:33" x14ac:dyDescent="0.3">
      <c r="A17" t="s">
        <v>56</v>
      </c>
      <c r="B17" t="s">
        <v>3</v>
      </c>
      <c r="C17">
        <v>2</v>
      </c>
      <c r="D17">
        <v>1</v>
      </c>
      <c r="E17">
        <v>1</v>
      </c>
      <c r="F17">
        <v>1</v>
      </c>
      <c r="G17">
        <v>4</v>
      </c>
      <c r="H17">
        <v>2</v>
      </c>
      <c r="I17">
        <v>2</v>
      </c>
      <c r="J17">
        <v>2</v>
      </c>
      <c r="K17">
        <v>2</v>
      </c>
      <c r="L17">
        <v>3</v>
      </c>
      <c r="M17">
        <v>4</v>
      </c>
      <c r="N17">
        <v>3</v>
      </c>
      <c r="O17">
        <v>2</v>
      </c>
      <c r="AE17" t="str">
        <f t="shared" si="0"/>
        <v>2,1,1,1,4,2,2,2,2,3,4,3,2</v>
      </c>
      <c r="AF17" t="s">
        <v>46</v>
      </c>
      <c r="AG17" t="s">
        <v>47</v>
      </c>
    </row>
    <row r="18" spans="1:33" x14ac:dyDescent="0.3">
      <c r="A18" t="s">
        <v>56</v>
      </c>
      <c r="B18" t="s">
        <v>4</v>
      </c>
      <c r="C18">
        <v>2</v>
      </c>
      <c r="D18">
        <v>1</v>
      </c>
      <c r="E18">
        <v>1</v>
      </c>
      <c r="F18">
        <v>2</v>
      </c>
      <c r="G18">
        <v>4</v>
      </c>
      <c r="H18">
        <v>2</v>
      </c>
      <c r="I18">
        <v>1</v>
      </c>
      <c r="J18">
        <v>2</v>
      </c>
      <c r="K18">
        <v>1</v>
      </c>
      <c r="L18">
        <v>3</v>
      </c>
      <c r="M18">
        <v>1</v>
      </c>
      <c r="N18">
        <v>2</v>
      </c>
      <c r="O18">
        <v>2</v>
      </c>
      <c r="AE18" t="str">
        <f t="shared" si="0"/>
        <v>2,1,1,2,4,2,1,2,1,3,1,2,2</v>
      </c>
      <c r="AF18" t="s">
        <v>48</v>
      </c>
      <c r="AG18" t="s">
        <v>49</v>
      </c>
    </row>
    <row r="19" spans="1:33" x14ac:dyDescent="0.3">
      <c r="A19" t="s">
        <v>56</v>
      </c>
      <c r="B19" t="s">
        <v>5</v>
      </c>
      <c r="C19">
        <v>4</v>
      </c>
      <c r="D19">
        <v>1</v>
      </c>
      <c r="E19">
        <v>1</v>
      </c>
      <c r="F19">
        <v>1</v>
      </c>
      <c r="G19">
        <v>3</v>
      </c>
      <c r="H19">
        <v>1</v>
      </c>
      <c r="I19">
        <v>1</v>
      </c>
      <c r="J19">
        <v>2</v>
      </c>
      <c r="K19">
        <v>3</v>
      </c>
      <c r="L19">
        <v>3</v>
      </c>
      <c r="M19">
        <v>3</v>
      </c>
      <c r="N19">
        <v>3</v>
      </c>
      <c r="O19">
        <v>2</v>
      </c>
      <c r="AE19" t="str">
        <f t="shared" si="0"/>
        <v>4,1,1,1,3,1,1,2,3,3,3,3,2</v>
      </c>
      <c r="AF19" t="s">
        <v>50</v>
      </c>
      <c r="AG19" t="s">
        <v>51</v>
      </c>
    </row>
    <row r="20" spans="1:33" x14ac:dyDescent="0.3">
      <c r="A20" t="s">
        <v>56</v>
      </c>
      <c r="B20" t="s">
        <v>6</v>
      </c>
      <c r="C20">
        <v>4</v>
      </c>
      <c r="D20">
        <v>2</v>
      </c>
      <c r="E20">
        <v>1</v>
      </c>
      <c r="F20">
        <v>1</v>
      </c>
      <c r="G20">
        <v>4</v>
      </c>
      <c r="H20">
        <v>2</v>
      </c>
      <c r="I20">
        <v>1</v>
      </c>
      <c r="J20">
        <v>1</v>
      </c>
      <c r="K20">
        <v>1</v>
      </c>
      <c r="L20">
        <v>4</v>
      </c>
      <c r="M20">
        <v>3</v>
      </c>
      <c r="N20">
        <v>2</v>
      </c>
      <c r="O20">
        <v>3</v>
      </c>
      <c r="AE20" t="str">
        <f t="shared" si="0"/>
        <v>4,2,1,1,4,2,1,1,1,4,3,2,3</v>
      </c>
      <c r="AF20" t="s">
        <v>52</v>
      </c>
      <c r="AG20" t="s">
        <v>53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9CF4E-9FEB-4A4F-B6B5-048659A1BDFC}">
  <dimension ref="A1:D40"/>
  <sheetViews>
    <sheetView workbookViewId="0">
      <selection activeCell="D39" sqref="D39:D40"/>
    </sheetView>
  </sheetViews>
  <sheetFormatPr defaultRowHeight="14.4" x14ac:dyDescent="0.3"/>
  <cols>
    <col min="2" max="2" width="33.109375" customWidth="1"/>
    <col min="3" max="3" width="45.5546875" bestFit="1" customWidth="1"/>
  </cols>
  <sheetData>
    <row r="1" spans="1:4" x14ac:dyDescent="0.3">
      <c r="A1" t="s">
        <v>66</v>
      </c>
      <c r="B1" t="s">
        <v>1</v>
      </c>
      <c r="C1" t="s">
        <v>69</v>
      </c>
      <c r="D1" t="str">
        <f>"'"&amp;A1&amp;"_"&amp;B1&amp;"': ["&amp;C1&amp;"],"</f>
        <v>'s_distraction_manual': [2,2,1,2,1,3,3,1,2,1,1,2,2,4,1,2,2,3,1,2,3,3,1,1,3,2,3,3],</v>
      </c>
    </row>
    <row r="2" spans="1:4" x14ac:dyDescent="0.3">
      <c r="A2" t="s">
        <v>67</v>
      </c>
      <c r="B2" t="s">
        <v>1</v>
      </c>
      <c r="C2" t="s">
        <v>75</v>
      </c>
      <c r="D2" t="str">
        <f t="shared" ref="D2:D40" si="0">"'"&amp;A2&amp;"_"&amp;B2&amp;"': ["&amp;C2&amp;"],"</f>
        <v>'i_distraction_manual': [2,1,2,1,1,2,2,3,3,1,2,2,1,1,2,2],</v>
      </c>
    </row>
    <row r="3" spans="1:4" x14ac:dyDescent="0.3">
      <c r="A3" t="s">
        <v>66</v>
      </c>
      <c r="B3" t="s">
        <v>2</v>
      </c>
      <c r="C3" t="s">
        <v>70</v>
      </c>
      <c r="D3" t="str">
        <f t="shared" si="0"/>
        <v>'s_distraction_awareness': [4,3,3,4,3,4,3,2,2,1,2,2,3,4,1,3,3,2,2,3,2,2,2,2,3,2,4,2],</v>
      </c>
    </row>
    <row r="4" spans="1:4" x14ac:dyDescent="0.3">
      <c r="A4" t="s">
        <v>67</v>
      </c>
      <c r="B4" t="s">
        <v>2</v>
      </c>
      <c r="C4" t="s">
        <v>76</v>
      </c>
      <c r="D4" t="str">
        <f t="shared" si="0"/>
        <v>'i_distraction_awareness': [2,2,2,2,1,2,2,3,2,2,3,1,3,3,2,1],</v>
      </c>
    </row>
    <row r="5" spans="1:4" x14ac:dyDescent="0.3">
      <c r="A5" t="s">
        <v>66</v>
      </c>
      <c r="B5" t="s">
        <v>3</v>
      </c>
      <c r="C5" t="s">
        <v>71</v>
      </c>
      <c r="D5" t="str">
        <f t="shared" si="0"/>
        <v>'s_distraction_shift_focus': [2,1,2,2,1,3,3,2,2,1,1,1,2,4,1,2,3,3,3,2,2,2,2,1,4,3,2,2],</v>
      </c>
    </row>
    <row r="6" spans="1:4" x14ac:dyDescent="0.3">
      <c r="A6" t="s">
        <v>67</v>
      </c>
      <c r="B6" t="s">
        <v>3</v>
      </c>
      <c r="C6" t="s">
        <v>77</v>
      </c>
      <c r="D6" t="str">
        <f t="shared" si="0"/>
        <v>'i_distraction_shift_focus': [2,1,2,1,2,2,3,2,2,1,2,1,2,2,2,2],</v>
      </c>
    </row>
    <row r="7" spans="1:4" x14ac:dyDescent="0.3">
      <c r="A7" t="s">
        <v>66</v>
      </c>
      <c r="B7" t="s">
        <v>4</v>
      </c>
      <c r="C7" t="s">
        <v>72</v>
      </c>
      <c r="D7" t="str">
        <f t="shared" si="0"/>
        <v>'s_distraction_mental_load': [2,2,2,3,1,3,1,2,2,1,1,1,3,2,1,2,2,1,1,1,1,2,2,2,3,3,2,1],</v>
      </c>
    </row>
    <row r="8" spans="1:4" x14ac:dyDescent="0.3">
      <c r="A8" t="s">
        <v>67</v>
      </c>
      <c r="B8" t="s">
        <v>4</v>
      </c>
      <c r="C8" t="s">
        <v>78</v>
      </c>
      <c r="D8" t="str">
        <f t="shared" si="0"/>
        <v>'i_distraction_mental_load': [2,1,2,1,1,2,2,2,1,1,1,1,3,2,2,1],</v>
      </c>
    </row>
    <row r="9" spans="1:4" x14ac:dyDescent="0.3">
      <c r="A9" t="s">
        <v>66</v>
      </c>
      <c r="B9" t="s">
        <v>5</v>
      </c>
      <c r="C9" t="s">
        <v>73</v>
      </c>
      <c r="D9" t="str">
        <f t="shared" si="0"/>
        <v>'s_distraction_glance_frequency': [2,3,2,2,1,3,3,2,2,1,1,2,2,2,2,2,4,2,3,3,4,2,1,1,3,2,3,2],</v>
      </c>
    </row>
    <row r="10" spans="1:4" x14ac:dyDescent="0.3">
      <c r="A10" t="s">
        <v>67</v>
      </c>
      <c r="B10" t="s">
        <v>5</v>
      </c>
      <c r="C10" t="s">
        <v>79</v>
      </c>
      <c r="D10" t="str">
        <f t="shared" si="0"/>
        <v>'i_distraction_glance_frequency': [2,1,2,2,1,3,3,2,2,1,2,2,2,3,2,2],</v>
      </c>
    </row>
    <row r="11" spans="1:4" x14ac:dyDescent="0.3">
      <c r="A11" t="s">
        <v>66</v>
      </c>
      <c r="B11" t="s">
        <v>6</v>
      </c>
      <c r="C11" t="s">
        <v>74</v>
      </c>
      <c r="D11" t="str">
        <f t="shared" si="0"/>
        <v>'s_distraction_glance_duration': [3,1,2,2,2,3,4,2,3,2,1,1,2,2,2,2,3,3,2,2,3,3,2,1,2,4,2,3],</v>
      </c>
    </row>
    <row r="12" spans="1:4" x14ac:dyDescent="0.3">
      <c r="A12" t="s">
        <v>67</v>
      </c>
      <c r="B12" t="s">
        <v>6</v>
      </c>
      <c r="C12" t="s">
        <v>80</v>
      </c>
      <c r="D12" t="str">
        <f t="shared" si="0"/>
        <v>'i_distraction_glance_duration': [3,1,2,2,2,3,3,2,2,1,2,2,3,3,3,2],</v>
      </c>
    </row>
    <row r="15" spans="1:4" x14ac:dyDescent="0.3">
      <c r="A15" t="s">
        <v>67</v>
      </c>
      <c r="B15" t="s">
        <v>1</v>
      </c>
      <c r="C15" t="s">
        <v>75</v>
      </c>
      <c r="D15" t="str">
        <f t="shared" si="0"/>
        <v>'i_distraction_manual': [2,1,2,1,1,2,2,3,3,1,2,2,1,1,2,2],</v>
      </c>
    </row>
    <row r="16" spans="1:4" x14ac:dyDescent="0.3">
      <c r="A16" t="s">
        <v>68</v>
      </c>
      <c r="B16" t="s">
        <v>1</v>
      </c>
      <c r="C16" t="s">
        <v>81</v>
      </c>
      <c r="D16" t="str">
        <f t="shared" si="0"/>
        <v>'z_distraction_manual': [2,1,1,1,3,1,1,2,1,3,4,3,3],</v>
      </c>
    </row>
    <row r="17" spans="1:4" x14ac:dyDescent="0.3">
      <c r="A17" t="s">
        <v>67</v>
      </c>
      <c r="B17" t="s">
        <v>2</v>
      </c>
      <c r="C17" t="s">
        <v>76</v>
      </c>
      <c r="D17" t="str">
        <f t="shared" si="0"/>
        <v>'i_distraction_awareness': [2,2,2,2,1,2,2,3,2,2,3,1,3,3,2,1],</v>
      </c>
    </row>
    <row r="18" spans="1:4" x14ac:dyDescent="0.3">
      <c r="A18" t="s">
        <v>68</v>
      </c>
      <c r="B18" t="s">
        <v>2</v>
      </c>
      <c r="C18" t="s">
        <v>82</v>
      </c>
      <c r="D18" t="str">
        <f t="shared" si="0"/>
        <v>'z_distraction_awareness': [2,1,1,2,4,2,1,3,3,5,4,2,2],</v>
      </c>
    </row>
    <row r="19" spans="1:4" x14ac:dyDescent="0.3">
      <c r="A19" t="s">
        <v>67</v>
      </c>
      <c r="B19" t="s">
        <v>3</v>
      </c>
      <c r="C19" t="s">
        <v>77</v>
      </c>
      <c r="D19" t="str">
        <f t="shared" si="0"/>
        <v>'i_distraction_shift_focus': [2,1,2,1,2,2,3,2,2,1,2,1,2,2,2,2],</v>
      </c>
    </row>
    <row r="20" spans="1:4" x14ac:dyDescent="0.3">
      <c r="A20" t="s">
        <v>68</v>
      </c>
      <c r="B20" t="s">
        <v>3</v>
      </c>
      <c r="C20" t="s">
        <v>83</v>
      </c>
      <c r="D20" t="str">
        <f t="shared" si="0"/>
        <v>'z_distraction_shift_focus': [2,1,1,1,4,2,2,2,2,3,4,3,2],</v>
      </c>
    </row>
    <row r="21" spans="1:4" x14ac:dyDescent="0.3">
      <c r="A21" t="s">
        <v>67</v>
      </c>
      <c r="B21" t="s">
        <v>4</v>
      </c>
      <c r="C21" t="s">
        <v>78</v>
      </c>
      <c r="D21" t="str">
        <f t="shared" si="0"/>
        <v>'i_distraction_mental_load': [2,1,2,1,1,2,2,2,1,1,1,1,3,2,2,1],</v>
      </c>
    </row>
    <row r="22" spans="1:4" x14ac:dyDescent="0.3">
      <c r="A22" t="s">
        <v>68</v>
      </c>
      <c r="B22" t="s">
        <v>4</v>
      </c>
      <c r="C22" t="s">
        <v>84</v>
      </c>
      <c r="D22" t="str">
        <f t="shared" si="0"/>
        <v>'z_distraction_mental_load': [2,1,1,2,4,2,1,2,1,3,1,2,2],</v>
      </c>
    </row>
    <row r="23" spans="1:4" x14ac:dyDescent="0.3">
      <c r="A23" t="s">
        <v>67</v>
      </c>
      <c r="B23" t="s">
        <v>5</v>
      </c>
      <c r="C23" t="s">
        <v>79</v>
      </c>
      <c r="D23" t="str">
        <f t="shared" si="0"/>
        <v>'i_distraction_glance_frequency': [2,1,2,2,1,3,3,2,2,1,2,2,2,3,2,2],</v>
      </c>
    </row>
    <row r="24" spans="1:4" x14ac:dyDescent="0.3">
      <c r="A24" t="s">
        <v>68</v>
      </c>
      <c r="B24" t="s">
        <v>5</v>
      </c>
      <c r="C24" t="s">
        <v>85</v>
      </c>
      <c r="D24" t="str">
        <f t="shared" si="0"/>
        <v>'z_distraction_glance_frequency': [4,1,1,1,3,1,1,2,3,3,3,3,2],</v>
      </c>
    </row>
    <row r="25" spans="1:4" x14ac:dyDescent="0.3">
      <c r="A25" t="s">
        <v>67</v>
      </c>
      <c r="B25" t="s">
        <v>6</v>
      </c>
      <c r="C25" t="s">
        <v>80</v>
      </c>
      <c r="D25" t="str">
        <f t="shared" si="0"/>
        <v>'i_distraction_glance_duration': [3,1,2,2,2,3,3,2,2,1,2,2,3,3,3,2],</v>
      </c>
    </row>
    <row r="26" spans="1:4" x14ac:dyDescent="0.3">
      <c r="A26" t="s">
        <v>68</v>
      </c>
      <c r="B26" t="s">
        <v>6</v>
      </c>
      <c r="C26" t="s">
        <v>86</v>
      </c>
      <c r="D26" t="str">
        <f t="shared" si="0"/>
        <v>'z_distraction_glance_duration': [4,2,1,1,4,2,1,1,1,4,3,2,3],</v>
      </c>
    </row>
    <row r="29" spans="1:4" x14ac:dyDescent="0.3">
      <c r="A29" t="s">
        <v>68</v>
      </c>
      <c r="B29" t="s">
        <v>1</v>
      </c>
      <c r="C29" t="s">
        <v>81</v>
      </c>
      <c r="D29" t="str">
        <f t="shared" si="0"/>
        <v>'z_distraction_manual': [2,1,1,1,3,1,1,2,1,3,4,3,3],</v>
      </c>
    </row>
    <row r="30" spans="1:4" x14ac:dyDescent="0.3">
      <c r="A30" t="s">
        <v>66</v>
      </c>
      <c r="B30" t="s">
        <v>1</v>
      </c>
      <c r="C30" t="s">
        <v>69</v>
      </c>
      <c r="D30" t="str">
        <f t="shared" si="0"/>
        <v>'s_distraction_manual': [2,2,1,2,1,3,3,1,2,1,1,2,2,4,1,2,2,3,1,2,3,3,1,1,3,2,3,3],</v>
      </c>
    </row>
    <row r="31" spans="1:4" x14ac:dyDescent="0.3">
      <c r="A31" t="s">
        <v>68</v>
      </c>
      <c r="B31" t="s">
        <v>2</v>
      </c>
      <c r="C31" t="s">
        <v>82</v>
      </c>
      <c r="D31" t="str">
        <f t="shared" si="0"/>
        <v>'z_distraction_awareness': [2,1,1,2,4,2,1,3,3,5,4,2,2],</v>
      </c>
    </row>
    <row r="32" spans="1:4" x14ac:dyDescent="0.3">
      <c r="A32" t="s">
        <v>66</v>
      </c>
      <c r="B32" t="s">
        <v>2</v>
      </c>
      <c r="C32" t="s">
        <v>70</v>
      </c>
      <c r="D32" t="str">
        <f t="shared" si="0"/>
        <v>'s_distraction_awareness': [4,3,3,4,3,4,3,2,2,1,2,2,3,4,1,3,3,2,2,3,2,2,2,2,3,2,4,2],</v>
      </c>
    </row>
    <row r="33" spans="1:4" x14ac:dyDescent="0.3">
      <c r="A33" t="s">
        <v>68</v>
      </c>
      <c r="B33" t="s">
        <v>3</v>
      </c>
      <c r="C33" t="s">
        <v>83</v>
      </c>
      <c r="D33" t="str">
        <f t="shared" si="0"/>
        <v>'z_distraction_shift_focus': [2,1,1,1,4,2,2,2,2,3,4,3,2],</v>
      </c>
    </row>
    <row r="34" spans="1:4" x14ac:dyDescent="0.3">
      <c r="A34" t="s">
        <v>66</v>
      </c>
      <c r="B34" t="s">
        <v>3</v>
      </c>
      <c r="C34" t="s">
        <v>71</v>
      </c>
      <c r="D34" t="str">
        <f t="shared" si="0"/>
        <v>'s_distraction_shift_focus': [2,1,2,2,1,3,3,2,2,1,1,1,2,4,1,2,3,3,3,2,2,2,2,1,4,3,2,2],</v>
      </c>
    </row>
    <row r="35" spans="1:4" x14ac:dyDescent="0.3">
      <c r="A35" t="s">
        <v>68</v>
      </c>
      <c r="B35" t="s">
        <v>4</v>
      </c>
      <c r="C35" t="s">
        <v>84</v>
      </c>
      <c r="D35" t="str">
        <f t="shared" si="0"/>
        <v>'z_distraction_mental_load': [2,1,1,2,4,2,1,2,1,3,1,2,2],</v>
      </c>
    </row>
    <row r="36" spans="1:4" x14ac:dyDescent="0.3">
      <c r="A36" t="s">
        <v>66</v>
      </c>
      <c r="B36" t="s">
        <v>4</v>
      </c>
      <c r="C36" t="s">
        <v>72</v>
      </c>
      <c r="D36" t="str">
        <f t="shared" si="0"/>
        <v>'s_distraction_mental_load': [2,2,2,3,1,3,1,2,2,1,1,1,3,2,1,2,2,1,1,1,1,2,2,2,3,3,2,1],</v>
      </c>
    </row>
    <row r="37" spans="1:4" x14ac:dyDescent="0.3">
      <c r="A37" t="s">
        <v>68</v>
      </c>
      <c r="B37" t="s">
        <v>5</v>
      </c>
      <c r="C37" t="s">
        <v>85</v>
      </c>
      <c r="D37" t="str">
        <f t="shared" si="0"/>
        <v>'z_distraction_glance_frequency': [4,1,1,1,3,1,1,2,3,3,3,3,2],</v>
      </c>
    </row>
    <row r="38" spans="1:4" x14ac:dyDescent="0.3">
      <c r="A38" t="s">
        <v>66</v>
      </c>
      <c r="B38" t="s">
        <v>5</v>
      </c>
      <c r="C38" t="s">
        <v>73</v>
      </c>
      <c r="D38" t="str">
        <f t="shared" si="0"/>
        <v>'s_distraction_glance_frequency': [2,3,2,2,1,3,3,2,2,1,1,2,2,2,2,2,4,2,3,3,4,2,1,1,3,2,3,2],</v>
      </c>
    </row>
    <row r="39" spans="1:4" x14ac:dyDescent="0.3">
      <c r="A39" t="s">
        <v>68</v>
      </c>
      <c r="B39" t="s">
        <v>6</v>
      </c>
      <c r="C39" t="s">
        <v>86</v>
      </c>
      <c r="D39" t="str">
        <f t="shared" si="0"/>
        <v>'z_distraction_glance_duration': [4,2,1,1,4,2,1,1,1,4,3,2,3],</v>
      </c>
    </row>
    <row r="40" spans="1:4" x14ac:dyDescent="0.3">
      <c r="A40" t="s">
        <v>66</v>
      </c>
      <c r="B40" t="s">
        <v>6</v>
      </c>
      <c r="C40" t="s">
        <v>74</v>
      </c>
      <c r="D40" t="str">
        <f t="shared" si="0"/>
        <v>'s_distraction_glance_duration': [3,1,2,2,2,3,4,2,3,2,1,1,2,2,2,2,3,3,2,2,3,3,2,1,2,4,2,3],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EED75-22C2-47DC-91EF-5356F2E420F0}">
  <dimension ref="A1:G19"/>
  <sheetViews>
    <sheetView zoomScale="120" zoomScaleNormal="120" workbookViewId="0">
      <selection activeCell="F2" sqref="F2"/>
    </sheetView>
  </sheetViews>
  <sheetFormatPr defaultRowHeight="14.4" x14ac:dyDescent="0.3"/>
  <cols>
    <col min="1" max="1" width="48.44140625" bestFit="1" customWidth="1"/>
    <col min="2" max="3" width="3.33203125" bestFit="1" customWidth="1"/>
    <col min="4" max="4" width="4" bestFit="1" customWidth="1"/>
    <col min="5" max="5" width="6" bestFit="1" customWidth="1"/>
    <col min="6" max="7" width="4" bestFit="1" customWidth="1"/>
  </cols>
  <sheetData>
    <row r="1" spans="1:7" x14ac:dyDescent="0.3">
      <c r="A1" s="8" t="s">
        <v>87</v>
      </c>
      <c r="B1" s="9" t="s">
        <v>111</v>
      </c>
      <c r="C1" s="9" t="s">
        <v>112</v>
      </c>
      <c r="D1" s="9" t="s">
        <v>90</v>
      </c>
      <c r="E1" s="9" t="s">
        <v>113</v>
      </c>
      <c r="F1" s="9" t="s">
        <v>92</v>
      </c>
      <c r="G1" s="9" t="s">
        <v>19</v>
      </c>
    </row>
    <row r="2" spans="1:7" x14ac:dyDescent="0.3">
      <c r="A2" s="10" t="s">
        <v>94</v>
      </c>
      <c r="B2" s="10">
        <v>28</v>
      </c>
      <c r="C2" s="10">
        <v>16</v>
      </c>
      <c r="D2" s="11">
        <v>0.54464285999999995</v>
      </c>
      <c r="E2" s="12">
        <v>299</v>
      </c>
      <c r="F2" s="11">
        <v>0.33482142999999998</v>
      </c>
      <c r="G2" s="11">
        <v>5.0397879999999999E-2</v>
      </c>
    </row>
    <row r="3" spans="1:7" x14ac:dyDescent="0.3">
      <c r="A3" s="10" t="s">
        <v>101</v>
      </c>
      <c r="B3" s="10">
        <v>16</v>
      </c>
      <c r="C3" s="10">
        <v>13</v>
      </c>
      <c r="D3" s="11">
        <v>0.41826922999999999</v>
      </c>
      <c r="E3" s="12">
        <v>82</v>
      </c>
      <c r="F3" s="11">
        <v>0.21153846000000001</v>
      </c>
      <c r="G3" s="11">
        <v>0.28695153000000001</v>
      </c>
    </row>
    <row r="4" spans="1:7" x14ac:dyDescent="0.3">
      <c r="A4" s="10" t="s">
        <v>93</v>
      </c>
      <c r="B4" s="10">
        <v>28</v>
      </c>
      <c r="C4" s="10">
        <v>16</v>
      </c>
      <c r="D4" s="11">
        <v>0.28571428999999998</v>
      </c>
      <c r="E4" s="12">
        <v>263</v>
      </c>
      <c r="F4" s="11">
        <v>0.17410713999999999</v>
      </c>
      <c r="G4" s="11">
        <v>0.31685165999999998</v>
      </c>
    </row>
    <row r="5" spans="1:7" x14ac:dyDescent="0.3">
      <c r="A5" s="10" t="s">
        <v>95</v>
      </c>
      <c r="B5" s="10">
        <v>28</v>
      </c>
      <c r="C5" s="10">
        <v>16</v>
      </c>
      <c r="D5" s="11">
        <v>0.29464286000000001</v>
      </c>
      <c r="E5" s="12">
        <v>262.5</v>
      </c>
      <c r="F5" s="11">
        <v>0.171875</v>
      </c>
      <c r="G5" s="11">
        <v>0.30544774000000002</v>
      </c>
    </row>
    <row r="6" spans="1:7" x14ac:dyDescent="0.3">
      <c r="A6" s="10" t="s">
        <v>102</v>
      </c>
      <c r="B6" s="10">
        <v>16</v>
      </c>
      <c r="C6" s="10">
        <v>13</v>
      </c>
      <c r="D6" s="11">
        <v>0.28365384999999999</v>
      </c>
      <c r="E6" s="12">
        <v>87.5</v>
      </c>
      <c r="F6" s="11">
        <v>0.15865385000000001</v>
      </c>
      <c r="G6" s="11">
        <v>0.43855864</v>
      </c>
    </row>
    <row r="7" spans="1:7" x14ac:dyDescent="0.3">
      <c r="A7" s="10" t="s">
        <v>96</v>
      </c>
      <c r="B7" s="10">
        <v>28</v>
      </c>
      <c r="C7" s="10">
        <v>16</v>
      </c>
      <c r="D7" s="11">
        <v>0.22321429000000001</v>
      </c>
      <c r="E7" s="12">
        <v>259.5</v>
      </c>
      <c r="F7" s="11">
        <v>0.15848213999999999</v>
      </c>
      <c r="G7" s="11">
        <v>0.35059129999999999</v>
      </c>
    </row>
    <row r="8" spans="1:7" x14ac:dyDescent="0.3">
      <c r="A8" s="10" t="s">
        <v>100</v>
      </c>
      <c r="B8" s="10">
        <v>16</v>
      </c>
      <c r="C8" s="10">
        <v>13</v>
      </c>
      <c r="D8" s="11">
        <v>0.39903845999999998</v>
      </c>
      <c r="E8" s="12">
        <v>90</v>
      </c>
      <c r="F8" s="11">
        <v>0.13461538000000001</v>
      </c>
      <c r="G8" s="11">
        <v>0.52572576999999998</v>
      </c>
    </row>
    <row r="9" spans="1:7" x14ac:dyDescent="0.3">
      <c r="A9" s="10" t="s">
        <v>97</v>
      </c>
      <c r="B9" s="10">
        <v>28</v>
      </c>
      <c r="C9" s="10">
        <v>16</v>
      </c>
      <c r="D9" s="11">
        <v>0.21428570999999999</v>
      </c>
      <c r="E9" s="12">
        <v>253</v>
      </c>
      <c r="F9" s="11">
        <v>0.12946429000000001</v>
      </c>
      <c r="G9" s="11">
        <v>0.44265136999999999</v>
      </c>
    </row>
    <row r="10" spans="1:7" x14ac:dyDescent="0.3">
      <c r="A10" s="10" t="s">
        <v>106</v>
      </c>
      <c r="B10" s="10">
        <v>13</v>
      </c>
      <c r="C10" s="10">
        <v>28</v>
      </c>
      <c r="D10" s="11">
        <v>0.14560439999999999</v>
      </c>
      <c r="E10" s="12">
        <v>159</v>
      </c>
      <c r="F10" s="11">
        <v>0.12637362999999999</v>
      </c>
      <c r="G10" s="11">
        <v>0.50712743000000005</v>
      </c>
    </row>
    <row r="11" spans="1:7" x14ac:dyDescent="0.3">
      <c r="A11" s="10" t="s">
        <v>99</v>
      </c>
      <c r="B11" s="10">
        <v>16</v>
      </c>
      <c r="C11" s="10">
        <v>13</v>
      </c>
      <c r="D11" s="11">
        <v>0.25</v>
      </c>
      <c r="E11" s="12">
        <v>94</v>
      </c>
      <c r="F11" s="11">
        <v>9.6153849999999999E-2</v>
      </c>
      <c r="G11" s="11">
        <v>0.65702432</v>
      </c>
    </row>
    <row r="12" spans="1:7" x14ac:dyDescent="0.3">
      <c r="A12" s="10" t="s">
        <v>110</v>
      </c>
      <c r="B12" s="10">
        <v>13</v>
      </c>
      <c r="C12" s="10">
        <v>28</v>
      </c>
      <c r="D12" s="11">
        <v>5.4945050000000002E-2</v>
      </c>
      <c r="E12" s="12">
        <v>168</v>
      </c>
      <c r="F12" s="11">
        <v>7.6923080000000005E-2</v>
      </c>
      <c r="G12" s="11">
        <v>0.69050990999999995</v>
      </c>
    </row>
    <row r="13" spans="1:7" x14ac:dyDescent="0.3">
      <c r="A13" s="10" t="s">
        <v>103</v>
      </c>
      <c r="B13" s="10">
        <v>16</v>
      </c>
      <c r="C13" s="10">
        <v>13</v>
      </c>
      <c r="D13" s="11">
        <v>0.15384614999999999</v>
      </c>
      <c r="E13" s="12">
        <v>96</v>
      </c>
      <c r="F13" s="11">
        <v>7.6923080000000005E-2</v>
      </c>
      <c r="G13" s="11">
        <v>0.72709877000000001</v>
      </c>
    </row>
    <row r="14" spans="1:7" x14ac:dyDescent="0.3">
      <c r="A14" s="10" t="s">
        <v>104</v>
      </c>
      <c r="B14" s="10">
        <v>16</v>
      </c>
      <c r="C14" s="10">
        <v>13</v>
      </c>
      <c r="D14" s="11">
        <v>1.9230770000000001E-2</v>
      </c>
      <c r="E14" s="12">
        <v>111</v>
      </c>
      <c r="F14" s="11">
        <v>6.7307690000000003E-2</v>
      </c>
      <c r="G14" s="11">
        <v>0.76513038</v>
      </c>
    </row>
    <row r="15" spans="1:7" x14ac:dyDescent="0.3">
      <c r="A15" s="10" t="s">
        <v>107</v>
      </c>
      <c r="B15" s="10">
        <v>13</v>
      </c>
      <c r="C15" s="10">
        <v>28</v>
      </c>
      <c r="D15" s="11">
        <v>0.12362637</v>
      </c>
      <c r="E15" s="12">
        <v>191.5</v>
      </c>
      <c r="F15" s="11">
        <v>5.2197800000000003E-2</v>
      </c>
      <c r="G15" s="11">
        <v>0.78787026000000004</v>
      </c>
    </row>
    <row r="16" spans="1:7" x14ac:dyDescent="0.3">
      <c r="A16" s="10" t="s">
        <v>105</v>
      </c>
      <c r="B16" s="10">
        <v>13</v>
      </c>
      <c r="C16" s="10">
        <v>28</v>
      </c>
      <c r="D16" s="11">
        <v>3.5714290000000003E-2</v>
      </c>
      <c r="E16" s="12">
        <v>174.5</v>
      </c>
      <c r="F16" s="11">
        <v>4.1208790000000002E-2</v>
      </c>
      <c r="G16" s="11">
        <v>0.83634204999999995</v>
      </c>
    </row>
    <row r="17" spans="1:7" x14ac:dyDescent="0.3">
      <c r="A17" s="10" t="s">
        <v>109</v>
      </c>
      <c r="B17" s="10">
        <v>13</v>
      </c>
      <c r="C17" s="10">
        <v>28</v>
      </c>
      <c r="D17" s="11">
        <v>6.0439560000000003E-2</v>
      </c>
      <c r="E17" s="12">
        <v>176</v>
      </c>
      <c r="F17" s="11">
        <v>3.2967030000000001E-2</v>
      </c>
      <c r="G17" s="11">
        <v>0.87105043999999998</v>
      </c>
    </row>
    <row r="18" spans="1:7" x14ac:dyDescent="0.3">
      <c r="A18" s="10" t="s">
        <v>108</v>
      </c>
      <c r="B18" s="10">
        <v>13</v>
      </c>
      <c r="C18" s="10">
        <v>28</v>
      </c>
      <c r="D18" s="11">
        <v>6.0439560000000003E-2</v>
      </c>
      <c r="E18" s="12">
        <v>183</v>
      </c>
      <c r="F18" s="11">
        <v>5.4945100000000002E-3</v>
      </c>
      <c r="G18" s="11">
        <v>0.98790084</v>
      </c>
    </row>
    <row r="19" spans="1:7" x14ac:dyDescent="0.3">
      <c r="A19" s="10" t="s">
        <v>98</v>
      </c>
      <c r="B19" s="10">
        <v>28</v>
      </c>
      <c r="C19" s="10">
        <v>16</v>
      </c>
      <c r="D19" s="11">
        <v>3.5714290000000003E-2</v>
      </c>
      <c r="E19" s="12">
        <v>224</v>
      </c>
      <c r="F19" s="11">
        <v>0</v>
      </c>
      <c r="G19" s="11">
        <v>1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45B86-A0CA-415A-86D7-5542D327FC10}">
  <dimension ref="A1:G61"/>
  <sheetViews>
    <sheetView workbookViewId="0">
      <selection activeCell="A2" sqref="A2"/>
    </sheetView>
  </sheetViews>
  <sheetFormatPr defaultRowHeight="14.4" x14ac:dyDescent="0.3"/>
  <cols>
    <col min="1" max="1" width="75.33203125" bestFit="1" customWidth="1"/>
    <col min="2" max="2" width="19.6640625" style="1" bestFit="1" customWidth="1"/>
    <col min="3" max="3" width="22.109375" style="1" bestFit="1" customWidth="1"/>
    <col min="4" max="4" width="22.5546875" style="1" bestFit="1" customWidth="1"/>
    <col min="5" max="5" width="24" style="1" bestFit="1" customWidth="1"/>
    <col min="6" max="6" width="28.5546875" style="1" bestFit="1" customWidth="1"/>
    <col min="7" max="7" width="27.109375" style="1" bestFit="1" customWidth="1"/>
  </cols>
  <sheetData>
    <row r="1" spans="1:7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10</v>
      </c>
      <c r="B2" s="1">
        <v>1</v>
      </c>
      <c r="C2" s="1">
        <v>1</v>
      </c>
      <c r="D2" s="1">
        <v>2</v>
      </c>
      <c r="E2" s="1">
        <v>2</v>
      </c>
      <c r="F2" s="1">
        <v>1</v>
      </c>
      <c r="G2" s="1">
        <v>1</v>
      </c>
    </row>
    <row r="3" spans="1:7" x14ac:dyDescent="0.3">
      <c r="A3" t="s">
        <v>9</v>
      </c>
      <c r="B3" s="1">
        <v>1</v>
      </c>
      <c r="C3" s="1">
        <v>3</v>
      </c>
      <c r="D3" s="1">
        <v>1</v>
      </c>
      <c r="E3" s="1">
        <v>1</v>
      </c>
      <c r="F3" s="1">
        <v>1</v>
      </c>
      <c r="G3" s="1">
        <v>2</v>
      </c>
    </row>
    <row r="4" spans="1:7" x14ac:dyDescent="0.3">
      <c r="A4" t="s">
        <v>9</v>
      </c>
      <c r="B4" s="1">
        <v>1</v>
      </c>
      <c r="C4" s="1">
        <v>2</v>
      </c>
      <c r="D4" s="1">
        <v>0</v>
      </c>
      <c r="E4" s="1">
        <v>1</v>
      </c>
      <c r="F4" s="1">
        <v>2</v>
      </c>
      <c r="G4" s="1">
        <v>0</v>
      </c>
    </row>
    <row r="5" spans="1:7" x14ac:dyDescent="0.3">
      <c r="A5" t="s">
        <v>9</v>
      </c>
      <c r="B5" s="1">
        <v>0</v>
      </c>
      <c r="C5" s="1">
        <v>2</v>
      </c>
      <c r="D5" s="1">
        <v>1</v>
      </c>
      <c r="E5" s="1">
        <v>1</v>
      </c>
      <c r="F5" s="1">
        <v>1</v>
      </c>
      <c r="G5" s="1">
        <v>1</v>
      </c>
    </row>
    <row r="6" spans="1:7" x14ac:dyDescent="0.3">
      <c r="A6" t="s">
        <v>9</v>
      </c>
      <c r="B6" s="1">
        <v>1</v>
      </c>
      <c r="C6" s="1">
        <v>3</v>
      </c>
      <c r="D6" s="1">
        <v>1</v>
      </c>
      <c r="E6" s="1">
        <v>2</v>
      </c>
      <c r="F6" s="1">
        <v>1</v>
      </c>
      <c r="G6" s="1">
        <v>1</v>
      </c>
    </row>
    <row r="7" spans="1:7" x14ac:dyDescent="0.3">
      <c r="A7" t="s">
        <v>9</v>
      </c>
      <c r="B7" s="1">
        <v>0</v>
      </c>
      <c r="C7" s="1">
        <v>2</v>
      </c>
      <c r="D7" s="1">
        <v>0</v>
      </c>
      <c r="E7" s="1">
        <v>0</v>
      </c>
      <c r="F7" s="1">
        <v>0</v>
      </c>
      <c r="G7" s="1">
        <v>1</v>
      </c>
    </row>
    <row r="8" spans="1:7" x14ac:dyDescent="0.3">
      <c r="A8" t="s">
        <v>9</v>
      </c>
      <c r="B8" s="1">
        <v>2</v>
      </c>
      <c r="C8" s="1">
        <v>3</v>
      </c>
      <c r="D8" s="1">
        <v>2</v>
      </c>
      <c r="E8" s="1">
        <v>2</v>
      </c>
      <c r="F8" s="1">
        <v>2</v>
      </c>
      <c r="G8" s="1">
        <v>2</v>
      </c>
    </row>
    <row r="9" spans="1:7" x14ac:dyDescent="0.3">
      <c r="A9" t="s">
        <v>9</v>
      </c>
      <c r="B9" s="1">
        <v>2</v>
      </c>
      <c r="C9" s="1">
        <v>2</v>
      </c>
      <c r="D9" s="1">
        <v>2</v>
      </c>
      <c r="E9" s="1">
        <v>0</v>
      </c>
      <c r="F9" s="1">
        <v>2</v>
      </c>
      <c r="G9" s="1">
        <v>3</v>
      </c>
    </row>
    <row r="10" spans="1:7" x14ac:dyDescent="0.3">
      <c r="A10" t="s">
        <v>9</v>
      </c>
      <c r="B10" s="1">
        <v>0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</row>
    <row r="11" spans="1:7" x14ac:dyDescent="0.3">
      <c r="A11" t="s">
        <v>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2</v>
      </c>
    </row>
    <row r="12" spans="1:7" x14ac:dyDescent="0.3">
      <c r="A12" t="s">
        <v>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</row>
    <row r="13" spans="1:7" x14ac:dyDescent="0.3">
      <c r="A13" t="s">
        <v>9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3">
      <c r="A14" t="s">
        <v>9</v>
      </c>
      <c r="B14" s="1">
        <v>1</v>
      </c>
      <c r="C14" s="1">
        <v>1</v>
      </c>
      <c r="D14" s="1">
        <v>0</v>
      </c>
      <c r="E14" s="1">
        <v>0</v>
      </c>
      <c r="F14" s="1">
        <v>1</v>
      </c>
      <c r="G14" s="1">
        <v>0</v>
      </c>
    </row>
    <row r="15" spans="1:7" x14ac:dyDescent="0.3">
      <c r="A15" t="s">
        <v>9</v>
      </c>
      <c r="B15" s="1">
        <v>1</v>
      </c>
      <c r="C15" s="1">
        <v>2</v>
      </c>
      <c r="D15" s="1">
        <v>1</v>
      </c>
      <c r="E15" s="1">
        <v>2</v>
      </c>
      <c r="F15" s="1">
        <v>1</v>
      </c>
      <c r="G15" s="1">
        <v>1</v>
      </c>
    </row>
    <row r="16" spans="1:7" x14ac:dyDescent="0.3">
      <c r="A16" t="s">
        <v>9</v>
      </c>
      <c r="B16" s="1">
        <v>3</v>
      </c>
      <c r="C16" s="1">
        <v>3</v>
      </c>
      <c r="D16" s="1">
        <v>3</v>
      </c>
      <c r="E16" s="1">
        <v>1</v>
      </c>
      <c r="F16" s="1">
        <v>1</v>
      </c>
      <c r="G16" s="1">
        <v>1</v>
      </c>
    </row>
    <row r="17" spans="1:7" x14ac:dyDescent="0.3">
      <c r="A17" t="s">
        <v>9</v>
      </c>
      <c r="B17" s="1">
        <v>0</v>
      </c>
      <c r="C17" s="1">
        <v>0</v>
      </c>
      <c r="D17" s="1">
        <v>0</v>
      </c>
      <c r="E17" s="1">
        <v>0</v>
      </c>
      <c r="F17" s="1">
        <v>1</v>
      </c>
      <c r="G17" s="1">
        <v>1</v>
      </c>
    </row>
    <row r="18" spans="1:7" x14ac:dyDescent="0.3">
      <c r="A18" t="s">
        <v>9</v>
      </c>
      <c r="B18" s="1">
        <v>1</v>
      </c>
      <c r="C18" s="1">
        <v>2</v>
      </c>
      <c r="D18" s="1">
        <v>1</v>
      </c>
      <c r="E18" s="1">
        <v>1</v>
      </c>
      <c r="F18" s="1">
        <v>1</v>
      </c>
      <c r="G18" s="1">
        <v>1</v>
      </c>
    </row>
    <row r="19" spans="1:7" x14ac:dyDescent="0.3">
      <c r="A19" t="s">
        <v>9</v>
      </c>
      <c r="B19" s="1">
        <v>1</v>
      </c>
      <c r="C19" s="1">
        <v>2</v>
      </c>
      <c r="D19" s="1">
        <v>2</v>
      </c>
      <c r="E19" s="1">
        <v>1</v>
      </c>
      <c r="F19" s="1">
        <v>3</v>
      </c>
      <c r="G19" s="1">
        <v>2</v>
      </c>
    </row>
    <row r="20" spans="1:7" x14ac:dyDescent="0.3">
      <c r="A20" t="s">
        <v>9</v>
      </c>
      <c r="B20" s="1">
        <v>2</v>
      </c>
      <c r="C20" s="1">
        <v>1</v>
      </c>
      <c r="D20" s="1">
        <v>2</v>
      </c>
      <c r="E20" s="1">
        <v>0</v>
      </c>
      <c r="F20" s="1">
        <v>1</v>
      </c>
      <c r="G20" s="1">
        <v>2</v>
      </c>
    </row>
    <row r="21" spans="1:7" x14ac:dyDescent="0.3">
      <c r="A21" t="s">
        <v>9</v>
      </c>
      <c r="B21" s="1">
        <v>0</v>
      </c>
      <c r="C21" s="1">
        <v>1</v>
      </c>
      <c r="D21" s="1">
        <v>2</v>
      </c>
      <c r="E21" s="1">
        <v>0</v>
      </c>
      <c r="F21" s="1">
        <v>2</v>
      </c>
      <c r="G21" s="1">
        <v>1</v>
      </c>
    </row>
    <row r="22" spans="1:7" x14ac:dyDescent="0.3">
      <c r="A22" t="s">
        <v>9</v>
      </c>
      <c r="B22" s="1">
        <v>1</v>
      </c>
      <c r="C22" s="1">
        <v>2</v>
      </c>
      <c r="D22" s="1">
        <v>1</v>
      </c>
      <c r="E22" s="1">
        <v>0</v>
      </c>
      <c r="F22" s="1">
        <v>2</v>
      </c>
      <c r="G22" s="1">
        <v>1</v>
      </c>
    </row>
    <row r="23" spans="1:7" x14ac:dyDescent="0.3">
      <c r="A23" t="s">
        <v>9</v>
      </c>
      <c r="B23" s="1">
        <v>2</v>
      </c>
      <c r="C23" s="1">
        <v>1</v>
      </c>
      <c r="D23" s="1">
        <v>1</v>
      </c>
      <c r="E23" s="1">
        <v>0</v>
      </c>
      <c r="F23" s="1">
        <v>3</v>
      </c>
      <c r="G23" s="1">
        <v>2</v>
      </c>
    </row>
    <row r="24" spans="1:7" x14ac:dyDescent="0.3">
      <c r="A24" t="s">
        <v>9</v>
      </c>
      <c r="B24" s="1">
        <v>2</v>
      </c>
      <c r="C24" s="1">
        <v>1</v>
      </c>
      <c r="D24" s="1">
        <v>1</v>
      </c>
      <c r="E24" s="1">
        <v>1</v>
      </c>
      <c r="F24" s="1">
        <v>1</v>
      </c>
      <c r="G24" s="1">
        <v>2</v>
      </c>
    </row>
    <row r="25" spans="1:7" x14ac:dyDescent="0.3">
      <c r="A25" t="s">
        <v>9</v>
      </c>
      <c r="B25" s="1">
        <v>0</v>
      </c>
      <c r="C25" s="1">
        <v>1</v>
      </c>
      <c r="D25" s="1">
        <v>1</v>
      </c>
      <c r="E25" s="1">
        <v>1</v>
      </c>
      <c r="F25" s="1">
        <v>0</v>
      </c>
      <c r="G25" s="1">
        <v>1</v>
      </c>
    </row>
    <row r="26" spans="1:7" x14ac:dyDescent="0.3">
      <c r="A26" t="s">
        <v>9</v>
      </c>
      <c r="B26" s="1">
        <v>0</v>
      </c>
      <c r="C26" s="1">
        <v>1</v>
      </c>
      <c r="D26" s="1">
        <v>0</v>
      </c>
      <c r="E26" s="1">
        <v>1</v>
      </c>
      <c r="F26" s="1">
        <v>0</v>
      </c>
      <c r="G26" s="1">
        <v>0</v>
      </c>
    </row>
    <row r="27" spans="1:7" x14ac:dyDescent="0.3">
      <c r="A27" t="s">
        <v>9</v>
      </c>
      <c r="B27" s="1">
        <v>2</v>
      </c>
      <c r="C27" s="1">
        <v>2</v>
      </c>
      <c r="D27" s="1">
        <v>3</v>
      </c>
      <c r="E27" s="1">
        <v>2</v>
      </c>
      <c r="F27" s="1">
        <v>2</v>
      </c>
      <c r="G27" s="1">
        <v>1</v>
      </c>
    </row>
    <row r="28" spans="1:7" x14ac:dyDescent="0.3">
      <c r="A28" t="s">
        <v>9</v>
      </c>
      <c r="B28" s="1">
        <v>1</v>
      </c>
      <c r="C28" s="1">
        <v>1</v>
      </c>
      <c r="D28" s="1">
        <v>2</v>
      </c>
      <c r="E28" s="1">
        <v>2</v>
      </c>
      <c r="F28" s="1">
        <v>1</v>
      </c>
      <c r="G28" s="1">
        <v>3</v>
      </c>
    </row>
    <row r="29" spans="1:7" x14ac:dyDescent="0.3">
      <c r="A29" t="s">
        <v>9</v>
      </c>
      <c r="B29" s="1">
        <v>2</v>
      </c>
      <c r="C29" s="1">
        <v>3</v>
      </c>
      <c r="D29" s="1">
        <v>1</v>
      </c>
      <c r="E29" s="1">
        <v>1</v>
      </c>
      <c r="F29" s="1">
        <v>2</v>
      </c>
      <c r="G29" s="1">
        <v>1</v>
      </c>
    </row>
    <row r="30" spans="1:7" x14ac:dyDescent="0.3">
      <c r="A30" t="s">
        <v>9</v>
      </c>
      <c r="B30" s="1">
        <v>2</v>
      </c>
      <c r="C30" s="1">
        <v>1</v>
      </c>
      <c r="D30" s="1">
        <v>1</v>
      </c>
      <c r="E30" s="1">
        <v>0</v>
      </c>
      <c r="F30" s="1">
        <v>1</v>
      </c>
      <c r="G30" s="1">
        <v>2</v>
      </c>
    </row>
    <row r="31" spans="1:7" x14ac:dyDescent="0.3">
      <c r="A31" t="s">
        <v>11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</row>
    <row r="32" spans="1:7" x14ac:dyDescent="0.3">
      <c r="A32" t="s">
        <v>11</v>
      </c>
      <c r="B32" s="1">
        <v>1</v>
      </c>
      <c r="C32" s="1">
        <v>1</v>
      </c>
      <c r="D32" s="1">
        <v>2</v>
      </c>
      <c r="E32" s="1">
        <v>1</v>
      </c>
      <c r="F32" s="1">
        <v>1</v>
      </c>
      <c r="G32" s="1">
        <v>1</v>
      </c>
    </row>
    <row r="33" spans="1:7" x14ac:dyDescent="0.3">
      <c r="A33" t="s">
        <v>7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2</v>
      </c>
    </row>
    <row r="34" spans="1:7" x14ac:dyDescent="0.3">
      <c r="A34" t="s">
        <v>7</v>
      </c>
      <c r="B34" s="1">
        <v>0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3">
      <c r="A35" t="s">
        <v>7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</row>
    <row r="36" spans="1:7" x14ac:dyDescent="0.3">
      <c r="A36" t="s">
        <v>7</v>
      </c>
      <c r="B36" s="1">
        <v>0</v>
      </c>
      <c r="C36" s="1">
        <v>1</v>
      </c>
      <c r="D36" s="1">
        <v>0</v>
      </c>
      <c r="E36" s="1">
        <v>0</v>
      </c>
      <c r="F36" s="1">
        <v>1</v>
      </c>
      <c r="G36" s="1">
        <v>1</v>
      </c>
    </row>
    <row r="37" spans="1:7" x14ac:dyDescent="0.3">
      <c r="A37" t="s">
        <v>7</v>
      </c>
      <c r="B37" s="1">
        <v>0</v>
      </c>
      <c r="C37" s="1">
        <v>0</v>
      </c>
      <c r="D37" s="1">
        <v>1</v>
      </c>
      <c r="E37" s="1">
        <v>0</v>
      </c>
      <c r="F37" s="1">
        <v>0</v>
      </c>
      <c r="G37" s="1">
        <v>1</v>
      </c>
    </row>
    <row r="38" spans="1:7" x14ac:dyDescent="0.3">
      <c r="A38" t="s">
        <v>7</v>
      </c>
      <c r="B38" s="1">
        <v>1</v>
      </c>
      <c r="C38" s="1">
        <v>1</v>
      </c>
      <c r="D38" s="1">
        <v>1</v>
      </c>
      <c r="E38" s="1">
        <v>1</v>
      </c>
      <c r="F38" s="1">
        <v>2</v>
      </c>
      <c r="G38" s="1">
        <v>2</v>
      </c>
    </row>
    <row r="39" spans="1:7" x14ac:dyDescent="0.3">
      <c r="A39" t="s">
        <v>7</v>
      </c>
      <c r="B39" s="1">
        <v>1</v>
      </c>
      <c r="C39" s="1">
        <v>1</v>
      </c>
      <c r="D39" s="1">
        <v>2</v>
      </c>
      <c r="E39" s="1">
        <v>1</v>
      </c>
      <c r="F39" s="1">
        <v>2</v>
      </c>
      <c r="G39" s="1">
        <v>2</v>
      </c>
    </row>
    <row r="40" spans="1:7" x14ac:dyDescent="0.3">
      <c r="A40" t="s">
        <v>7</v>
      </c>
      <c r="B40" s="1">
        <v>2</v>
      </c>
      <c r="C40" s="1">
        <v>2</v>
      </c>
      <c r="D40" s="1">
        <v>1</v>
      </c>
      <c r="E40" s="1">
        <v>1</v>
      </c>
      <c r="F40" s="1">
        <v>1</v>
      </c>
      <c r="G40" s="1">
        <v>1</v>
      </c>
    </row>
    <row r="41" spans="1:7" x14ac:dyDescent="0.3">
      <c r="A41" t="s">
        <v>7</v>
      </c>
      <c r="B41" s="1">
        <v>2</v>
      </c>
      <c r="C41" s="1">
        <v>1</v>
      </c>
      <c r="D41" s="1">
        <v>1</v>
      </c>
      <c r="E41" s="1">
        <v>0</v>
      </c>
      <c r="F41" s="1">
        <v>1</v>
      </c>
      <c r="G41" s="1">
        <v>1</v>
      </c>
    </row>
    <row r="42" spans="1:7" x14ac:dyDescent="0.3">
      <c r="A42" t="s">
        <v>7</v>
      </c>
      <c r="B42" s="1">
        <v>0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3">
      <c r="A43" t="s">
        <v>7</v>
      </c>
      <c r="B43" s="1">
        <v>1</v>
      </c>
      <c r="C43" s="1">
        <v>2</v>
      </c>
      <c r="D43" s="1">
        <v>1</v>
      </c>
      <c r="E43" s="1">
        <v>0</v>
      </c>
      <c r="F43" s="1">
        <v>1</v>
      </c>
      <c r="G43" s="1">
        <v>1</v>
      </c>
    </row>
    <row r="44" spans="1:7" x14ac:dyDescent="0.3">
      <c r="A44" t="s">
        <v>7</v>
      </c>
      <c r="B44" s="1">
        <v>1</v>
      </c>
      <c r="C44" s="1">
        <v>0</v>
      </c>
      <c r="D44" s="1">
        <v>0</v>
      </c>
      <c r="E44" s="1">
        <v>0</v>
      </c>
      <c r="F44" s="1">
        <v>1</v>
      </c>
      <c r="G44" s="1">
        <v>1</v>
      </c>
    </row>
    <row r="45" spans="1:7" x14ac:dyDescent="0.3">
      <c r="A45" t="s">
        <v>7</v>
      </c>
      <c r="B45" s="1">
        <v>0</v>
      </c>
      <c r="C45" s="1">
        <v>2</v>
      </c>
      <c r="D45" s="1">
        <v>1</v>
      </c>
      <c r="E45" s="1">
        <v>2</v>
      </c>
      <c r="F45" s="1">
        <v>1</v>
      </c>
      <c r="G45" s="1">
        <v>2</v>
      </c>
    </row>
    <row r="46" spans="1:7" x14ac:dyDescent="0.3">
      <c r="A46" t="s">
        <v>7</v>
      </c>
      <c r="B46" s="1">
        <v>0</v>
      </c>
      <c r="C46" s="1">
        <v>2</v>
      </c>
      <c r="D46" s="1">
        <v>1</v>
      </c>
      <c r="E46" s="1">
        <v>1</v>
      </c>
      <c r="F46" s="1">
        <v>2</v>
      </c>
      <c r="G46" s="1">
        <v>2</v>
      </c>
    </row>
    <row r="47" spans="1:7" x14ac:dyDescent="0.3">
      <c r="A47" t="s">
        <v>7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2</v>
      </c>
    </row>
    <row r="48" spans="1:7" x14ac:dyDescent="0.3">
      <c r="A48" t="s">
        <v>7</v>
      </c>
      <c r="B48" s="1">
        <v>1</v>
      </c>
      <c r="C48" s="1">
        <v>0</v>
      </c>
      <c r="D48" s="1">
        <v>1</v>
      </c>
      <c r="E48" s="1">
        <v>0</v>
      </c>
      <c r="F48" s="1">
        <v>1</v>
      </c>
      <c r="G48" s="1">
        <v>1</v>
      </c>
    </row>
    <row r="49" spans="1:7" x14ac:dyDescent="0.3">
      <c r="A49" t="s">
        <v>8</v>
      </c>
      <c r="B49" s="1">
        <v>1</v>
      </c>
      <c r="C49" s="1">
        <v>1</v>
      </c>
      <c r="D49" s="1">
        <v>1</v>
      </c>
      <c r="E49" s="1">
        <v>1</v>
      </c>
      <c r="F49" s="1">
        <v>3</v>
      </c>
      <c r="G49" s="1">
        <v>3</v>
      </c>
    </row>
    <row r="50" spans="1:7" x14ac:dyDescent="0.3">
      <c r="A50" t="s">
        <v>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1</v>
      </c>
    </row>
    <row r="51" spans="1:7" x14ac:dyDescent="0.3">
      <c r="A51" t="s">
        <v>8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3">
      <c r="A52" t="s">
        <v>8</v>
      </c>
      <c r="B52" s="1">
        <v>0</v>
      </c>
      <c r="C52" s="1">
        <v>1</v>
      </c>
      <c r="D52" s="1">
        <v>0</v>
      </c>
      <c r="E52" s="1">
        <v>1</v>
      </c>
      <c r="F52" s="1">
        <v>0</v>
      </c>
      <c r="G52" s="1">
        <v>0</v>
      </c>
    </row>
    <row r="53" spans="1:7" x14ac:dyDescent="0.3">
      <c r="A53" t="s">
        <v>8</v>
      </c>
      <c r="B53" s="1">
        <v>2</v>
      </c>
      <c r="C53" s="1">
        <v>3</v>
      </c>
      <c r="D53" s="1">
        <v>3</v>
      </c>
      <c r="E53" s="1">
        <v>3</v>
      </c>
      <c r="F53" s="1">
        <v>2</v>
      </c>
      <c r="G53" s="1">
        <v>3</v>
      </c>
    </row>
    <row r="54" spans="1:7" x14ac:dyDescent="0.3">
      <c r="A54" t="s">
        <v>8</v>
      </c>
      <c r="B54" s="1">
        <v>0</v>
      </c>
      <c r="C54" s="1">
        <v>1</v>
      </c>
      <c r="D54" s="1">
        <v>1</v>
      </c>
      <c r="E54" s="1">
        <v>1</v>
      </c>
      <c r="F54" s="1">
        <v>0</v>
      </c>
      <c r="G54" s="1">
        <v>1</v>
      </c>
    </row>
    <row r="55" spans="1:7" x14ac:dyDescent="0.3">
      <c r="A55" t="s">
        <v>8</v>
      </c>
      <c r="B55" s="1">
        <v>0</v>
      </c>
      <c r="C55" s="1">
        <v>0</v>
      </c>
      <c r="D55" s="1">
        <v>1</v>
      </c>
      <c r="E55" s="1">
        <v>0</v>
      </c>
      <c r="F55" s="1">
        <v>0</v>
      </c>
      <c r="G55" s="1">
        <v>0</v>
      </c>
    </row>
    <row r="56" spans="1:7" x14ac:dyDescent="0.3">
      <c r="A56" t="s">
        <v>8</v>
      </c>
      <c r="B56" s="1">
        <v>1</v>
      </c>
      <c r="C56" s="1">
        <v>2</v>
      </c>
      <c r="D56" s="1">
        <v>1</v>
      </c>
      <c r="E56" s="1">
        <v>1</v>
      </c>
      <c r="F56" s="1">
        <v>1</v>
      </c>
      <c r="G56" s="1">
        <v>0</v>
      </c>
    </row>
    <row r="57" spans="1:7" x14ac:dyDescent="0.3">
      <c r="A57" t="s">
        <v>8</v>
      </c>
      <c r="B57" s="1">
        <v>0</v>
      </c>
      <c r="C57" s="1">
        <v>2</v>
      </c>
      <c r="D57" s="1">
        <v>1</v>
      </c>
      <c r="E57" s="1">
        <v>0</v>
      </c>
      <c r="F57" s="1">
        <v>2</v>
      </c>
      <c r="G57" s="1">
        <v>0</v>
      </c>
    </row>
    <row r="58" spans="1:7" x14ac:dyDescent="0.3">
      <c r="A58" t="s">
        <v>8</v>
      </c>
      <c r="B58" s="1">
        <v>2</v>
      </c>
      <c r="C58" s="1">
        <v>4</v>
      </c>
      <c r="D58" s="1">
        <v>2</v>
      </c>
      <c r="E58" s="1">
        <v>2</v>
      </c>
      <c r="F58" s="1">
        <v>2</v>
      </c>
      <c r="G58" s="1">
        <v>3</v>
      </c>
    </row>
    <row r="59" spans="1:7" x14ac:dyDescent="0.3">
      <c r="A59" t="s">
        <v>8</v>
      </c>
      <c r="B59" s="1">
        <v>3</v>
      </c>
      <c r="C59" s="1">
        <v>3</v>
      </c>
      <c r="D59" s="1">
        <v>3</v>
      </c>
      <c r="E59" s="1">
        <v>0</v>
      </c>
      <c r="F59" s="1">
        <v>2</v>
      </c>
      <c r="G59" s="1">
        <v>2</v>
      </c>
    </row>
    <row r="60" spans="1:7" x14ac:dyDescent="0.3">
      <c r="A60" t="s">
        <v>8</v>
      </c>
      <c r="B60" s="1">
        <v>2</v>
      </c>
      <c r="C60" s="1">
        <v>1</v>
      </c>
      <c r="D60" s="1">
        <v>2</v>
      </c>
      <c r="E60" s="1">
        <v>1</v>
      </c>
      <c r="F60" s="1">
        <v>2</v>
      </c>
      <c r="G60" s="1">
        <v>1</v>
      </c>
    </row>
    <row r="61" spans="1:7" x14ac:dyDescent="0.3">
      <c r="A61" t="s">
        <v>8</v>
      </c>
      <c r="B61" s="1">
        <v>2</v>
      </c>
      <c r="C61" s="1">
        <v>1</v>
      </c>
      <c r="D61" s="1">
        <v>1</v>
      </c>
      <c r="E61" s="1">
        <v>1</v>
      </c>
      <c r="F61" s="1">
        <v>1</v>
      </c>
      <c r="G61" s="1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A3EA-1564-4EC2-ADE6-ABD161EBC08E}">
  <dimension ref="A1:J7"/>
  <sheetViews>
    <sheetView zoomScale="130" zoomScaleNormal="130" workbookViewId="0">
      <selection activeCell="D7" sqref="A1:D7"/>
    </sheetView>
  </sheetViews>
  <sheetFormatPr defaultRowHeight="14.4" x14ac:dyDescent="0.3"/>
  <cols>
    <col min="1" max="1" width="18.5546875" bestFit="1" customWidth="1"/>
    <col min="2" max="10" width="4.109375" customWidth="1"/>
  </cols>
  <sheetData>
    <row r="1" spans="1:10" x14ac:dyDescent="0.3">
      <c r="A1" s="3"/>
      <c r="B1" s="4" t="s">
        <v>58</v>
      </c>
      <c r="C1" s="4" t="s">
        <v>60</v>
      </c>
      <c r="D1" s="4" t="s">
        <v>62</v>
      </c>
      <c r="E1" s="4" t="s">
        <v>57</v>
      </c>
      <c r="F1" s="4" t="s">
        <v>59</v>
      </c>
      <c r="G1" s="4" t="s">
        <v>61</v>
      </c>
      <c r="H1" s="4" t="s">
        <v>63</v>
      </c>
      <c r="I1" s="4" t="s">
        <v>64</v>
      </c>
      <c r="J1" s="4" t="s">
        <v>65</v>
      </c>
    </row>
    <row r="2" spans="1:10" x14ac:dyDescent="0.3">
      <c r="A2" s="3" t="s">
        <v>1</v>
      </c>
      <c r="B2" s="5">
        <f t="shared" ref="B2:B7" ca="1" si="0">AVERAGE(INDIRECT("s_"&amp;A2))</f>
        <v>2.0357142857142856</v>
      </c>
      <c r="C2" s="5">
        <f t="shared" ref="C2:C7" ca="1" si="1">AVERAGE(INDIRECT("i_"&amp;A2))</f>
        <v>1.75</v>
      </c>
      <c r="D2" s="5">
        <f t="shared" ref="D2:D7" ca="1" si="2">AVERAGE(INDIRECT("z_"&amp;A2))</f>
        <v>2</v>
      </c>
      <c r="E2" s="5">
        <f t="shared" ref="E2:E7" ca="1" si="3">_xlfn.STDEV.S(INDIRECT("s_"&amp;A2))</f>
        <v>0.88116685505925962</v>
      </c>
      <c r="F2" s="5">
        <f t="shared" ref="F2:F7" ca="1" si="4">_xlfn.STDEV.S(INDIRECT("i_"&amp;A2))</f>
        <v>0.68313005106397318</v>
      </c>
      <c r="G2" s="5">
        <f t="shared" ref="G2:G7" ca="1" si="5">_xlfn.STDEV.S(INDIRECT("z_"&amp;A2))</f>
        <v>1.0801234497346435</v>
      </c>
      <c r="H2" s="3">
        <f ca="1">COUNT(INDIRECT("s_"&amp;A2))</f>
        <v>28</v>
      </c>
      <c r="I2" s="3">
        <f ca="1">COUNT(INDIRECT("i_"&amp;A2))</f>
        <v>16</v>
      </c>
      <c r="J2" s="3">
        <f ca="1">COUNT(INDIRECT("z_"&amp;A2))</f>
        <v>13</v>
      </c>
    </row>
    <row r="3" spans="1:10" x14ac:dyDescent="0.3">
      <c r="A3" s="3" t="s">
        <v>2</v>
      </c>
      <c r="B3" s="5">
        <f t="shared" ca="1" si="0"/>
        <v>2.6071428571428572</v>
      </c>
      <c r="C3" s="5">
        <f t="shared" ca="1" si="1"/>
        <v>2.0625</v>
      </c>
      <c r="D3" s="5">
        <f t="shared" ca="1" si="2"/>
        <v>2.4615384615384617</v>
      </c>
      <c r="E3" s="5">
        <f t="shared" ca="1" si="3"/>
        <v>0.87514171188043333</v>
      </c>
      <c r="F3" s="5">
        <f t="shared" ca="1" si="4"/>
        <v>0.68007352543677213</v>
      </c>
      <c r="G3" s="5">
        <f t="shared" ca="1" si="5"/>
        <v>1.2659242088545832</v>
      </c>
      <c r="H3" s="3">
        <f t="shared" ref="H3:H7" ca="1" si="6">COUNT(INDIRECT("s_"&amp;A3))</f>
        <v>28</v>
      </c>
      <c r="I3" s="3">
        <f t="shared" ref="I3:I7" ca="1" si="7">COUNT(INDIRECT("i_"&amp;A3))</f>
        <v>16</v>
      </c>
      <c r="J3" s="3">
        <f t="shared" ref="J3:J7" ca="1" si="8">COUNT(INDIRECT("z_"&amp;A3))</f>
        <v>13</v>
      </c>
    </row>
    <row r="4" spans="1:10" x14ac:dyDescent="0.3">
      <c r="A4" s="3" t="s">
        <v>3</v>
      </c>
      <c r="B4" s="5">
        <f t="shared" ca="1" si="0"/>
        <v>2.1071428571428572</v>
      </c>
      <c r="C4" s="5">
        <f t="shared" ca="1" si="1"/>
        <v>1.8125</v>
      </c>
      <c r="D4" s="5">
        <f t="shared" ca="1" si="2"/>
        <v>2.2307692307692308</v>
      </c>
      <c r="E4" s="5">
        <f t="shared" ca="1" si="3"/>
        <v>0.87514171188043366</v>
      </c>
      <c r="F4" s="5">
        <f t="shared" ca="1" si="4"/>
        <v>0.54390562906935735</v>
      </c>
      <c r="G4" s="5">
        <f t="shared" ca="1" si="5"/>
        <v>1.0127393670836666</v>
      </c>
      <c r="H4" s="3">
        <f t="shared" ca="1" si="6"/>
        <v>28</v>
      </c>
      <c r="I4" s="3">
        <f t="shared" ca="1" si="7"/>
        <v>16</v>
      </c>
      <c r="J4" s="3">
        <f t="shared" ca="1" si="8"/>
        <v>13</v>
      </c>
    </row>
    <row r="5" spans="1:10" x14ac:dyDescent="0.3">
      <c r="A5" s="3" t="s">
        <v>4</v>
      </c>
      <c r="B5" s="5">
        <f t="shared" ca="1" si="0"/>
        <v>1.7857142857142858</v>
      </c>
      <c r="C5" s="5">
        <f t="shared" ca="1" si="1"/>
        <v>1.5625</v>
      </c>
      <c r="D5" s="5">
        <f t="shared" ca="1" si="2"/>
        <v>1.8461538461538463</v>
      </c>
      <c r="E5" s="5">
        <f t="shared" ca="1" si="3"/>
        <v>0.73822323518942745</v>
      </c>
      <c r="F5" s="5">
        <f t="shared" ca="1" si="4"/>
        <v>0.62915286960589578</v>
      </c>
      <c r="G5" s="5">
        <f t="shared" ca="1" si="5"/>
        <v>0.89871703427291716</v>
      </c>
      <c r="H5" s="3">
        <f t="shared" ca="1" si="6"/>
        <v>28</v>
      </c>
      <c r="I5" s="3">
        <f t="shared" ca="1" si="7"/>
        <v>16</v>
      </c>
      <c r="J5" s="3">
        <f t="shared" ca="1" si="8"/>
        <v>13</v>
      </c>
    </row>
    <row r="6" spans="1:10" x14ac:dyDescent="0.3">
      <c r="A6" s="3" t="s">
        <v>5</v>
      </c>
      <c r="B6" s="5">
        <f t="shared" ca="1" si="0"/>
        <v>2.2142857142857144</v>
      </c>
      <c r="C6" s="5">
        <f t="shared" ca="1" si="1"/>
        <v>2</v>
      </c>
      <c r="D6" s="5">
        <f t="shared" ca="1" si="2"/>
        <v>2.1538461538461537</v>
      </c>
      <c r="E6" s="5">
        <f t="shared" ca="1" si="3"/>
        <v>0.83253930425037204</v>
      </c>
      <c r="F6" s="5">
        <f t="shared" ca="1" si="4"/>
        <v>0.63245553203367588</v>
      </c>
      <c r="G6" s="5">
        <f t="shared" ca="1" si="5"/>
        <v>1.0681880176381129</v>
      </c>
      <c r="H6" s="3">
        <f t="shared" ca="1" si="6"/>
        <v>28</v>
      </c>
      <c r="I6" s="3">
        <f t="shared" ca="1" si="7"/>
        <v>16</v>
      </c>
      <c r="J6" s="3">
        <f t="shared" ca="1" si="8"/>
        <v>13</v>
      </c>
    </row>
    <row r="7" spans="1:10" x14ac:dyDescent="0.3">
      <c r="A7" s="3" t="s">
        <v>6</v>
      </c>
      <c r="B7" s="5">
        <f t="shared" ca="1" si="0"/>
        <v>2.2857142857142856</v>
      </c>
      <c r="C7" s="5">
        <f t="shared" ca="1" si="1"/>
        <v>2.25</v>
      </c>
      <c r="D7" s="5">
        <f t="shared" ca="1" si="2"/>
        <v>2.2307692307692308</v>
      </c>
      <c r="E7" s="5">
        <f t="shared" ca="1" si="3"/>
        <v>0.80999052839194141</v>
      </c>
      <c r="F7" s="5">
        <f t="shared" ca="1" si="4"/>
        <v>0.68313005106397318</v>
      </c>
      <c r="G7" s="5">
        <f t="shared" ca="1" si="5"/>
        <v>1.2351684199496948</v>
      </c>
      <c r="H7" s="3">
        <f t="shared" ca="1" si="6"/>
        <v>28</v>
      </c>
      <c r="I7" s="3">
        <f t="shared" ca="1" si="7"/>
        <v>16</v>
      </c>
      <c r="J7" s="3">
        <f t="shared" ca="1" si="8"/>
        <v>13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8547E-8C69-48BB-BC29-BF004DE02CBA}">
  <dimension ref="A1:G33"/>
  <sheetViews>
    <sheetView workbookViewId="0">
      <selection activeCell="B1" sqref="B1:G1"/>
    </sheetView>
  </sheetViews>
  <sheetFormatPr defaultRowHeight="14.4" x14ac:dyDescent="0.3"/>
  <cols>
    <col min="1" max="1" width="31.33203125" bestFit="1" customWidth="1"/>
    <col min="2" max="2" width="16.6640625" bestFit="1" customWidth="1"/>
    <col min="3" max="3" width="19.5546875" bestFit="1" customWidth="1"/>
    <col min="4" max="4" width="19.88671875" bestFit="1" customWidth="1"/>
    <col min="5" max="5" width="21.109375" bestFit="1" customWidth="1"/>
    <col min="6" max="6" width="25.44140625" bestFit="1" customWidth="1"/>
    <col min="7" max="7" width="24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9</v>
      </c>
      <c r="B2">
        <v>2</v>
      </c>
      <c r="C2">
        <v>4</v>
      </c>
      <c r="D2">
        <v>2</v>
      </c>
      <c r="E2">
        <v>2</v>
      </c>
      <c r="F2">
        <v>2</v>
      </c>
      <c r="G2">
        <v>3</v>
      </c>
    </row>
    <row r="3" spans="1:7" x14ac:dyDescent="0.3">
      <c r="A3" t="s">
        <v>9</v>
      </c>
      <c r="B3">
        <v>2</v>
      </c>
      <c r="C3">
        <v>3</v>
      </c>
      <c r="D3">
        <v>1</v>
      </c>
      <c r="E3">
        <v>2</v>
      </c>
      <c r="F3">
        <v>3</v>
      </c>
      <c r="G3">
        <v>1</v>
      </c>
    </row>
    <row r="4" spans="1:7" x14ac:dyDescent="0.3">
      <c r="A4" t="s">
        <v>9</v>
      </c>
      <c r="B4">
        <v>1</v>
      </c>
      <c r="C4">
        <v>3</v>
      </c>
      <c r="D4">
        <v>2</v>
      </c>
      <c r="E4">
        <v>2</v>
      </c>
      <c r="F4">
        <v>2</v>
      </c>
      <c r="G4">
        <v>2</v>
      </c>
    </row>
    <row r="5" spans="1:7" x14ac:dyDescent="0.3">
      <c r="A5" t="s">
        <v>9</v>
      </c>
      <c r="B5">
        <v>2</v>
      </c>
      <c r="C5">
        <v>4</v>
      </c>
      <c r="D5">
        <v>2</v>
      </c>
      <c r="E5">
        <v>3</v>
      </c>
      <c r="F5">
        <v>2</v>
      </c>
      <c r="G5">
        <v>2</v>
      </c>
    </row>
    <row r="6" spans="1:7" x14ac:dyDescent="0.3">
      <c r="A6" t="s">
        <v>9</v>
      </c>
      <c r="B6">
        <v>1</v>
      </c>
      <c r="C6">
        <v>3</v>
      </c>
      <c r="D6">
        <v>1</v>
      </c>
      <c r="E6">
        <v>1</v>
      </c>
      <c r="F6">
        <v>1</v>
      </c>
      <c r="G6">
        <v>2</v>
      </c>
    </row>
    <row r="7" spans="1:7" x14ac:dyDescent="0.3">
      <c r="A7" t="s">
        <v>9</v>
      </c>
      <c r="B7">
        <v>3</v>
      </c>
      <c r="C7">
        <v>4</v>
      </c>
      <c r="D7">
        <v>3</v>
      </c>
      <c r="E7">
        <v>3</v>
      </c>
      <c r="F7">
        <v>3</v>
      </c>
      <c r="G7">
        <v>3</v>
      </c>
    </row>
    <row r="8" spans="1:7" x14ac:dyDescent="0.3">
      <c r="A8" t="s">
        <v>9</v>
      </c>
      <c r="B8">
        <v>3</v>
      </c>
      <c r="C8">
        <v>3</v>
      </c>
      <c r="D8">
        <v>3</v>
      </c>
      <c r="E8">
        <v>1</v>
      </c>
      <c r="F8">
        <v>3</v>
      </c>
      <c r="G8">
        <v>4</v>
      </c>
    </row>
    <row r="9" spans="1:7" x14ac:dyDescent="0.3">
      <c r="A9" t="s">
        <v>9</v>
      </c>
      <c r="B9">
        <v>1</v>
      </c>
      <c r="C9">
        <v>2</v>
      </c>
      <c r="D9">
        <v>2</v>
      </c>
      <c r="E9">
        <v>2</v>
      </c>
      <c r="F9">
        <v>2</v>
      </c>
      <c r="G9">
        <v>2</v>
      </c>
    </row>
    <row r="10" spans="1:7" x14ac:dyDescent="0.3">
      <c r="A10" t="s">
        <v>9</v>
      </c>
      <c r="B10">
        <v>2</v>
      </c>
      <c r="C10">
        <v>2</v>
      </c>
      <c r="D10">
        <v>2</v>
      </c>
      <c r="E10">
        <v>2</v>
      </c>
      <c r="F10">
        <v>2</v>
      </c>
      <c r="G10">
        <v>3</v>
      </c>
    </row>
    <row r="11" spans="1:7" x14ac:dyDescent="0.3">
      <c r="A11" t="s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2</v>
      </c>
    </row>
    <row r="12" spans="1:7" x14ac:dyDescent="0.3">
      <c r="A12" t="s">
        <v>9</v>
      </c>
      <c r="B12">
        <v>1</v>
      </c>
      <c r="C12">
        <v>2</v>
      </c>
      <c r="D12">
        <v>1</v>
      </c>
      <c r="E12">
        <v>1</v>
      </c>
      <c r="F12">
        <v>1</v>
      </c>
      <c r="G12">
        <v>1</v>
      </c>
    </row>
    <row r="13" spans="1:7" x14ac:dyDescent="0.3">
      <c r="A13" t="s">
        <v>9</v>
      </c>
      <c r="B13">
        <v>2</v>
      </c>
      <c r="C13">
        <v>2</v>
      </c>
      <c r="D13">
        <v>1</v>
      </c>
      <c r="E13">
        <v>1</v>
      </c>
      <c r="F13">
        <v>2</v>
      </c>
      <c r="G13">
        <v>1</v>
      </c>
    </row>
    <row r="14" spans="1:7" x14ac:dyDescent="0.3">
      <c r="A14" t="s">
        <v>9</v>
      </c>
      <c r="B14">
        <v>2</v>
      </c>
      <c r="C14">
        <v>3</v>
      </c>
      <c r="D14">
        <v>2</v>
      </c>
      <c r="E14">
        <v>3</v>
      </c>
      <c r="F14">
        <v>2</v>
      </c>
      <c r="G14">
        <v>2</v>
      </c>
    </row>
    <row r="15" spans="1:7" x14ac:dyDescent="0.3">
      <c r="A15" t="s">
        <v>9</v>
      </c>
      <c r="B15">
        <v>4</v>
      </c>
      <c r="C15">
        <v>4</v>
      </c>
      <c r="D15">
        <v>4</v>
      </c>
      <c r="E15">
        <v>2</v>
      </c>
      <c r="F15">
        <v>2</v>
      </c>
      <c r="G15">
        <v>2</v>
      </c>
    </row>
    <row r="16" spans="1:7" x14ac:dyDescent="0.3">
      <c r="A16" t="s">
        <v>9</v>
      </c>
      <c r="B16">
        <v>1</v>
      </c>
      <c r="C16">
        <v>1</v>
      </c>
      <c r="D16">
        <v>1</v>
      </c>
      <c r="E16">
        <v>1</v>
      </c>
      <c r="F16">
        <v>2</v>
      </c>
      <c r="G16">
        <v>2</v>
      </c>
    </row>
    <row r="17" spans="1:7" x14ac:dyDescent="0.3">
      <c r="A17" t="s">
        <v>9</v>
      </c>
      <c r="B17">
        <v>2</v>
      </c>
      <c r="C17">
        <v>3</v>
      </c>
      <c r="D17">
        <v>2</v>
      </c>
      <c r="E17">
        <v>2</v>
      </c>
      <c r="F17">
        <v>2</v>
      </c>
      <c r="G17">
        <v>2</v>
      </c>
    </row>
    <row r="18" spans="1:7" x14ac:dyDescent="0.3">
      <c r="A18" t="s">
        <v>9</v>
      </c>
      <c r="B18">
        <v>2</v>
      </c>
      <c r="C18">
        <v>3</v>
      </c>
      <c r="D18">
        <v>3</v>
      </c>
      <c r="E18">
        <v>2</v>
      </c>
      <c r="F18">
        <v>4</v>
      </c>
      <c r="G18">
        <v>3</v>
      </c>
    </row>
    <row r="19" spans="1:7" x14ac:dyDescent="0.3">
      <c r="A19" t="s">
        <v>9</v>
      </c>
      <c r="B19">
        <v>3</v>
      </c>
      <c r="C19">
        <v>2</v>
      </c>
      <c r="D19">
        <v>3</v>
      </c>
      <c r="E19">
        <v>1</v>
      </c>
      <c r="F19">
        <v>2</v>
      </c>
      <c r="G19">
        <v>3</v>
      </c>
    </row>
    <row r="20" spans="1:7" x14ac:dyDescent="0.3">
      <c r="A20" t="s">
        <v>9</v>
      </c>
      <c r="B20">
        <v>1</v>
      </c>
      <c r="C20">
        <v>2</v>
      </c>
      <c r="D20">
        <v>3</v>
      </c>
      <c r="E20">
        <v>1</v>
      </c>
      <c r="F20">
        <v>3</v>
      </c>
      <c r="G20">
        <v>2</v>
      </c>
    </row>
    <row r="21" spans="1:7" x14ac:dyDescent="0.3">
      <c r="A21" t="s">
        <v>9</v>
      </c>
      <c r="B21">
        <v>2</v>
      </c>
      <c r="C21">
        <v>3</v>
      </c>
      <c r="D21">
        <v>2</v>
      </c>
      <c r="E21">
        <v>1</v>
      </c>
      <c r="F21">
        <v>3</v>
      </c>
      <c r="G21">
        <v>2</v>
      </c>
    </row>
    <row r="22" spans="1:7" x14ac:dyDescent="0.3">
      <c r="A22" t="s">
        <v>9</v>
      </c>
      <c r="B22">
        <v>3</v>
      </c>
      <c r="C22">
        <v>2</v>
      </c>
      <c r="D22">
        <v>2</v>
      </c>
      <c r="E22">
        <v>1</v>
      </c>
      <c r="F22">
        <v>4</v>
      </c>
      <c r="G22">
        <v>3</v>
      </c>
    </row>
    <row r="23" spans="1:7" x14ac:dyDescent="0.3">
      <c r="A23" t="s">
        <v>9</v>
      </c>
      <c r="B23">
        <v>3</v>
      </c>
      <c r="C23">
        <v>2</v>
      </c>
      <c r="D23">
        <v>2</v>
      </c>
      <c r="E23">
        <v>2</v>
      </c>
      <c r="F23">
        <v>2</v>
      </c>
      <c r="G23">
        <v>3</v>
      </c>
    </row>
    <row r="24" spans="1:7" x14ac:dyDescent="0.3">
      <c r="A24" t="s">
        <v>9</v>
      </c>
      <c r="B24">
        <v>1</v>
      </c>
      <c r="C24">
        <v>2</v>
      </c>
      <c r="D24">
        <v>2</v>
      </c>
      <c r="E24">
        <v>2</v>
      </c>
      <c r="F24">
        <v>1</v>
      </c>
      <c r="G24">
        <v>2</v>
      </c>
    </row>
    <row r="25" spans="1:7" x14ac:dyDescent="0.3">
      <c r="A25" t="s">
        <v>9</v>
      </c>
      <c r="B25">
        <v>1</v>
      </c>
      <c r="C25">
        <v>2</v>
      </c>
      <c r="D25">
        <v>1</v>
      </c>
      <c r="E25">
        <v>2</v>
      </c>
      <c r="F25">
        <v>1</v>
      </c>
      <c r="G25">
        <v>1</v>
      </c>
    </row>
    <row r="26" spans="1:7" x14ac:dyDescent="0.3">
      <c r="A26" t="s">
        <v>9</v>
      </c>
      <c r="B26">
        <v>3</v>
      </c>
      <c r="C26">
        <v>3</v>
      </c>
      <c r="D26">
        <v>4</v>
      </c>
      <c r="E26">
        <v>3</v>
      </c>
      <c r="F26">
        <v>3</v>
      </c>
      <c r="G26">
        <v>2</v>
      </c>
    </row>
    <row r="27" spans="1:7" x14ac:dyDescent="0.3">
      <c r="A27" t="s">
        <v>9</v>
      </c>
      <c r="B27">
        <v>2</v>
      </c>
      <c r="C27">
        <v>2</v>
      </c>
      <c r="D27">
        <v>3</v>
      </c>
      <c r="E27">
        <v>3</v>
      </c>
      <c r="F27">
        <v>2</v>
      </c>
      <c r="G27">
        <v>4</v>
      </c>
    </row>
    <row r="28" spans="1:7" x14ac:dyDescent="0.3">
      <c r="A28" t="s">
        <v>9</v>
      </c>
      <c r="B28">
        <v>3</v>
      </c>
      <c r="C28">
        <v>4</v>
      </c>
      <c r="D28">
        <v>2</v>
      </c>
      <c r="E28">
        <v>2</v>
      </c>
      <c r="F28">
        <v>3</v>
      </c>
      <c r="G28">
        <v>2</v>
      </c>
    </row>
    <row r="29" spans="1:7" x14ac:dyDescent="0.3">
      <c r="A29" t="s">
        <v>9</v>
      </c>
      <c r="B29">
        <v>3</v>
      </c>
      <c r="C29">
        <v>2</v>
      </c>
      <c r="D29">
        <v>2</v>
      </c>
      <c r="E29">
        <v>1</v>
      </c>
      <c r="F29">
        <v>2</v>
      </c>
      <c r="G29">
        <v>3</v>
      </c>
    </row>
    <row r="33" spans="2:7" x14ac:dyDescent="0.3">
      <c r="B33" t="str">
        <f t="shared" ref="B33:G33" si="0">_xlfn.TEXTJOIN(",",TRUE,B2:B29)</f>
        <v>2,2,1,2,1,3,3,1,2,1,1,2,2,4,1,2,2,3,1,2,3,3,1,1,3,2,3,3</v>
      </c>
      <c r="C33" t="str">
        <f t="shared" si="0"/>
        <v>4,3,3,4,3,4,3,2,2,1,2,2,3,4,1,3,3,2,2,3,2,2,2,2,3,2,4,2</v>
      </c>
      <c r="D33" t="str">
        <f t="shared" si="0"/>
        <v>2,1,2,2,1,3,3,2,2,1,1,1,2,4,1,2,3,3,3,2,2,2,2,1,4,3,2,2</v>
      </c>
      <c r="E33" t="str">
        <f t="shared" si="0"/>
        <v>2,2,2,3,1,3,1,2,2,1,1,1,3,2,1,2,2,1,1,1,1,2,2,2,3,3,2,1</v>
      </c>
      <c r="F33" t="str">
        <f t="shared" si="0"/>
        <v>2,3,2,2,1,3,3,2,2,1,1,2,2,2,2,2,4,2,3,3,4,2,1,1,3,2,3,2</v>
      </c>
      <c r="G33" t="str">
        <f t="shared" si="0"/>
        <v>3,1,2,2,2,3,4,2,3,2,1,1,2,2,2,2,3,3,2,2,3,3,2,1,2,4,2,3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4228-7767-4C1E-AB8A-D6504D37F024}">
  <dimension ref="A1:G33"/>
  <sheetViews>
    <sheetView workbookViewId="0">
      <selection activeCell="B33" sqref="B33:G33"/>
    </sheetView>
  </sheetViews>
  <sheetFormatPr defaultRowHeight="14.4" x14ac:dyDescent="0.3"/>
  <cols>
    <col min="1" max="1" width="52.33203125" bestFit="1" customWidth="1"/>
    <col min="2" max="2" width="16.6640625" bestFit="1" customWidth="1"/>
    <col min="3" max="3" width="19.5546875" bestFit="1" customWidth="1"/>
    <col min="4" max="4" width="19.88671875" bestFit="1" customWidth="1"/>
    <col min="5" max="5" width="21.109375" bestFit="1" customWidth="1"/>
    <col min="6" max="6" width="25.44140625" bestFit="1" customWidth="1"/>
    <col min="7" max="7" width="24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2</v>
      </c>
      <c r="C2">
        <v>2</v>
      </c>
      <c r="D2">
        <v>2</v>
      </c>
      <c r="E2">
        <v>2</v>
      </c>
      <c r="F2">
        <v>2</v>
      </c>
      <c r="G2">
        <v>3</v>
      </c>
    </row>
    <row r="3" spans="1:7" x14ac:dyDescent="0.3">
      <c r="A3" t="s">
        <v>7</v>
      </c>
      <c r="B3">
        <v>1</v>
      </c>
      <c r="C3">
        <v>2</v>
      </c>
      <c r="D3">
        <v>1</v>
      </c>
      <c r="E3">
        <v>1</v>
      </c>
      <c r="F3">
        <v>1</v>
      </c>
      <c r="G3">
        <v>1</v>
      </c>
    </row>
    <row r="4" spans="1:7" x14ac:dyDescent="0.3">
      <c r="A4" t="s">
        <v>7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</row>
    <row r="5" spans="1:7" x14ac:dyDescent="0.3">
      <c r="A5" t="s">
        <v>7</v>
      </c>
      <c r="B5">
        <v>1</v>
      </c>
      <c r="C5">
        <v>2</v>
      </c>
      <c r="D5">
        <v>1</v>
      </c>
      <c r="E5">
        <v>1</v>
      </c>
      <c r="F5">
        <v>2</v>
      </c>
      <c r="G5">
        <v>2</v>
      </c>
    </row>
    <row r="6" spans="1:7" x14ac:dyDescent="0.3">
      <c r="A6" t="s">
        <v>7</v>
      </c>
      <c r="B6">
        <v>1</v>
      </c>
      <c r="C6">
        <v>1</v>
      </c>
      <c r="D6">
        <v>2</v>
      </c>
      <c r="E6">
        <v>1</v>
      </c>
      <c r="F6">
        <v>1</v>
      </c>
      <c r="G6">
        <v>2</v>
      </c>
    </row>
    <row r="7" spans="1:7" x14ac:dyDescent="0.3">
      <c r="A7" t="s">
        <v>7</v>
      </c>
      <c r="B7">
        <v>2</v>
      </c>
      <c r="C7">
        <v>2</v>
      </c>
      <c r="D7">
        <v>2</v>
      </c>
      <c r="E7">
        <v>2</v>
      </c>
      <c r="F7">
        <v>3</v>
      </c>
      <c r="G7">
        <v>3</v>
      </c>
    </row>
    <row r="8" spans="1:7" x14ac:dyDescent="0.3">
      <c r="A8" t="s">
        <v>7</v>
      </c>
      <c r="B8">
        <v>2</v>
      </c>
      <c r="C8">
        <v>2</v>
      </c>
      <c r="D8">
        <v>3</v>
      </c>
      <c r="E8">
        <v>2</v>
      </c>
      <c r="F8">
        <v>3</v>
      </c>
      <c r="G8">
        <v>3</v>
      </c>
    </row>
    <row r="9" spans="1:7" x14ac:dyDescent="0.3">
      <c r="A9" t="s">
        <v>7</v>
      </c>
      <c r="B9">
        <v>3</v>
      </c>
      <c r="C9">
        <v>3</v>
      </c>
      <c r="D9">
        <v>2</v>
      </c>
      <c r="E9">
        <v>2</v>
      </c>
      <c r="F9">
        <v>2</v>
      </c>
      <c r="G9">
        <v>2</v>
      </c>
    </row>
    <row r="10" spans="1:7" x14ac:dyDescent="0.3">
      <c r="A10" t="s">
        <v>7</v>
      </c>
      <c r="B10">
        <v>3</v>
      </c>
      <c r="C10">
        <v>2</v>
      </c>
      <c r="D10">
        <v>2</v>
      </c>
      <c r="E10">
        <v>1</v>
      </c>
      <c r="F10">
        <v>2</v>
      </c>
      <c r="G10">
        <v>2</v>
      </c>
    </row>
    <row r="11" spans="1:7" x14ac:dyDescent="0.3">
      <c r="A11" t="s">
        <v>7</v>
      </c>
      <c r="B11">
        <v>1</v>
      </c>
      <c r="C11">
        <v>2</v>
      </c>
      <c r="D11">
        <v>1</v>
      </c>
      <c r="E11">
        <v>1</v>
      </c>
      <c r="F11">
        <v>1</v>
      </c>
      <c r="G11">
        <v>1</v>
      </c>
    </row>
    <row r="12" spans="1:7" x14ac:dyDescent="0.3">
      <c r="A12" t="s">
        <v>7</v>
      </c>
      <c r="B12">
        <v>2</v>
      </c>
      <c r="C12">
        <v>3</v>
      </c>
      <c r="D12">
        <v>2</v>
      </c>
      <c r="E12">
        <v>1</v>
      </c>
      <c r="F12">
        <v>2</v>
      </c>
      <c r="G12">
        <v>2</v>
      </c>
    </row>
    <row r="13" spans="1:7" x14ac:dyDescent="0.3">
      <c r="A13" t="s">
        <v>7</v>
      </c>
      <c r="B13">
        <v>2</v>
      </c>
      <c r="C13">
        <v>1</v>
      </c>
      <c r="D13">
        <v>1</v>
      </c>
      <c r="E13">
        <v>1</v>
      </c>
      <c r="F13">
        <v>2</v>
      </c>
      <c r="G13">
        <v>2</v>
      </c>
    </row>
    <row r="14" spans="1:7" x14ac:dyDescent="0.3">
      <c r="A14" t="s">
        <v>7</v>
      </c>
      <c r="B14">
        <v>1</v>
      </c>
      <c r="C14">
        <v>3</v>
      </c>
      <c r="D14">
        <v>2</v>
      </c>
      <c r="E14">
        <v>3</v>
      </c>
      <c r="F14">
        <v>2</v>
      </c>
      <c r="G14">
        <v>3</v>
      </c>
    </row>
    <row r="15" spans="1:7" x14ac:dyDescent="0.3">
      <c r="A15" t="s">
        <v>7</v>
      </c>
      <c r="B15">
        <v>1</v>
      </c>
      <c r="C15">
        <v>3</v>
      </c>
      <c r="D15">
        <v>2</v>
      </c>
      <c r="E15">
        <v>2</v>
      </c>
      <c r="F15">
        <v>3</v>
      </c>
      <c r="G15">
        <v>3</v>
      </c>
    </row>
    <row r="16" spans="1:7" x14ac:dyDescent="0.3">
      <c r="A16" t="s">
        <v>7</v>
      </c>
      <c r="B16">
        <v>2</v>
      </c>
      <c r="C16">
        <v>2</v>
      </c>
      <c r="D16">
        <v>2</v>
      </c>
      <c r="E16">
        <v>2</v>
      </c>
      <c r="F16">
        <v>2</v>
      </c>
      <c r="G16">
        <v>3</v>
      </c>
    </row>
    <row r="17" spans="1:7" x14ac:dyDescent="0.3">
      <c r="A17" t="s">
        <v>7</v>
      </c>
      <c r="B17">
        <v>2</v>
      </c>
      <c r="C17">
        <v>1</v>
      </c>
      <c r="D17">
        <v>2</v>
      </c>
      <c r="E17">
        <v>1</v>
      </c>
      <c r="F17">
        <v>2</v>
      </c>
      <c r="G17">
        <v>2</v>
      </c>
    </row>
    <row r="33" spans="2:7" x14ac:dyDescent="0.3">
      <c r="B33" t="str">
        <f>_xlfn.TEXTJOIN(",",TRUE,B2:B29)</f>
        <v>2,1,2,1,1,2,2,3,3,1,2,2,1,1,2,2</v>
      </c>
      <c r="C33" t="str">
        <f t="shared" ref="C33:F33" si="0">_xlfn.TEXTJOIN(",",TRUE,C2:C29)</f>
        <v>2,2,2,2,1,2,2,3,2,2,3,1,3,3,2,1</v>
      </c>
      <c r="D33" t="str">
        <f t="shared" si="0"/>
        <v>2,1,2,1,2,2,3,2,2,1,2,1,2,2,2,2</v>
      </c>
      <c r="E33" t="str">
        <f t="shared" si="0"/>
        <v>2,1,2,1,1,2,2,2,1,1,1,1,3,2,2,1</v>
      </c>
      <c r="F33" t="str">
        <f t="shared" si="0"/>
        <v>2,1,2,2,1,3,3,2,2,1,2,2,2,3,2,2</v>
      </c>
      <c r="G33" t="str">
        <f>_xlfn.TEXTJOIN(",",TRUE,G2:G29)</f>
        <v>3,1,2,2,2,3,3,2,2,1,2,2,3,3,3,2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2B50F-EF51-4B8B-A648-F699CCEAC278}">
  <dimension ref="A1:G33"/>
  <sheetViews>
    <sheetView workbookViewId="0">
      <selection activeCell="E33" sqref="E33"/>
    </sheetView>
  </sheetViews>
  <sheetFormatPr defaultRowHeight="14.4" x14ac:dyDescent="0.3"/>
  <cols>
    <col min="1" max="1" width="75.33203125" bestFit="1" customWidth="1"/>
    <col min="2" max="2" width="16.6640625" bestFit="1" customWidth="1"/>
    <col min="3" max="3" width="19.5546875" bestFit="1" customWidth="1"/>
    <col min="4" max="4" width="19.88671875" bestFit="1" customWidth="1"/>
    <col min="5" max="5" width="21.109375" bestFit="1" customWidth="1"/>
    <col min="6" max="6" width="25.44140625" bestFit="1" customWidth="1"/>
    <col min="7" max="7" width="24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8</v>
      </c>
      <c r="B2">
        <v>2</v>
      </c>
      <c r="C2">
        <v>2</v>
      </c>
      <c r="D2">
        <v>2</v>
      </c>
      <c r="E2">
        <v>2</v>
      </c>
      <c r="F2">
        <v>4</v>
      </c>
      <c r="G2">
        <v>4</v>
      </c>
    </row>
    <row r="3" spans="1:7" x14ac:dyDescent="0.3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2</v>
      </c>
    </row>
    <row r="4" spans="1:7" x14ac:dyDescent="0.3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3">
      <c r="A5" t="s">
        <v>8</v>
      </c>
      <c r="B5">
        <v>1</v>
      </c>
      <c r="C5">
        <v>2</v>
      </c>
      <c r="D5">
        <v>1</v>
      </c>
      <c r="E5">
        <v>2</v>
      </c>
      <c r="F5">
        <v>1</v>
      </c>
      <c r="G5">
        <v>1</v>
      </c>
    </row>
    <row r="6" spans="1:7" x14ac:dyDescent="0.3">
      <c r="A6" t="s">
        <v>8</v>
      </c>
      <c r="B6">
        <v>3</v>
      </c>
      <c r="C6">
        <v>4</v>
      </c>
      <c r="D6">
        <v>4</v>
      </c>
      <c r="E6">
        <v>4</v>
      </c>
      <c r="F6">
        <v>3</v>
      </c>
      <c r="G6">
        <v>4</v>
      </c>
    </row>
    <row r="7" spans="1:7" x14ac:dyDescent="0.3">
      <c r="A7" t="s">
        <v>8</v>
      </c>
      <c r="B7">
        <v>1</v>
      </c>
      <c r="C7">
        <v>2</v>
      </c>
      <c r="D7">
        <v>2</v>
      </c>
      <c r="E7">
        <v>2</v>
      </c>
      <c r="F7">
        <v>1</v>
      </c>
      <c r="G7">
        <v>2</v>
      </c>
    </row>
    <row r="8" spans="1:7" x14ac:dyDescent="0.3">
      <c r="A8" t="s">
        <v>8</v>
      </c>
      <c r="B8">
        <v>1</v>
      </c>
      <c r="C8">
        <v>1</v>
      </c>
      <c r="D8">
        <v>2</v>
      </c>
      <c r="E8">
        <v>1</v>
      </c>
      <c r="F8">
        <v>1</v>
      </c>
      <c r="G8">
        <v>1</v>
      </c>
    </row>
    <row r="9" spans="1:7" x14ac:dyDescent="0.3">
      <c r="A9" t="s">
        <v>8</v>
      </c>
      <c r="B9">
        <v>2</v>
      </c>
      <c r="C9">
        <v>3</v>
      </c>
      <c r="D9">
        <v>2</v>
      </c>
      <c r="E9">
        <v>2</v>
      </c>
      <c r="F9">
        <v>2</v>
      </c>
      <c r="G9">
        <v>1</v>
      </c>
    </row>
    <row r="10" spans="1:7" x14ac:dyDescent="0.3">
      <c r="A10" t="s">
        <v>8</v>
      </c>
      <c r="B10">
        <v>1</v>
      </c>
      <c r="C10">
        <v>3</v>
      </c>
      <c r="D10">
        <v>2</v>
      </c>
      <c r="E10">
        <v>1</v>
      </c>
      <c r="F10">
        <v>3</v>
      </c>
      <c r="G10">
        <v>1</v>
      </c>
    </row>
    <row r="11" spans="1:7" x14ac:dyDescent="0.3">
      <c r="A11" t="s">
        <v>8</v>
      </c>
      <c r="B11">
        <v>3</v>
      </c>
      <c r="C11">
        <v>5</v>
      </c>
      <c r="D11">
        <v>3</v>
      </c>
      <c r="E11">
        <v>3</v>
      </c>
      <c r="F11">
        <v>3</v>
      </c>
      <c r="G11">
        <v>4</v>
      </c>
    </row>
    <row r="12" spans="1:7" x14ac:dyDescent="0.3">
      <c r="A12" t="s">
        <v>8</v>
      </c>
      <c r="B12">
        <v>4</v>
      </c>
      <c r="C12">
        <v>4</v>
      </c>
      <c r="D12">
        <v>4</v>
      </c>
      <c r="E12">
        <v>1</v>
      </c>
      <c r="F12">
        <v>3</v>
      </c>
      <c r="G12">
        <v>3</v>
      </c>
    </row>
    <row r="13" spans="1:7" x14ac:dyDescent="0.3">
      <c r="A13" t="s">
        <v>8</v>
      </c>
      <c r="B13">
        <v>3</v>
      </c>
      <c r="C13">
        <v>2</v>
      </c>
      <c r="D13">
        <v>3</v>
      </c>
      <c r="E13">
        <v>2</v>
      </c>
      <c r="F13">
        <v>3</v>
      </c>
      <c r="G13">
        <v>2</v>
      </c>
    </row>
    <row r="14" spans="1:7" x14ac:dyDescent="0.3">
      <c r="A14" t="s">
        <v>8</v>
      </c>
      <c r="B14">
        <v>3</v>
      </c>
      <c r="C14">
        <v>2</v>
      </c>
      <c r="D14">
        <v>2</v>
      </c>
      <c r="E14">
        <v>2</v>
      </c>
      <c r="F14">
        <v>2</v>
      </c>
      <c r="G14">
        <v>3</v>
      </c>
    </row>
    <row r="33" spans="2:7" x14ac:dyDescent="0.3">
      <c r="B33" t="str">
        <f>_xlfn.TEXTJOIN(",",TRUE,B2:B29)</f>
        <v>2,1,1,1,3,1,1,2,1,3,4,3,3</v>
      </c>
      <c r="C33" t="str">
        <f t="shared" ref="C33:G33" si="0">_xlfn.TEXTJOIN(",",TRUE,C2:C29)</f>
        <v>2,1,1,2,4,2,1,3,3,5,4,2,2</v>
      </c>
      <c r="D33" t="str">
        <f t="shared" si="0"/>
        <v>2,1,1,1,4,2,2,2,2,3,4,3,2</v>
      </c>
      <c r="E33" t="str">
        <f t="shared" si="0"/>
        <v>2,1,1,2,4,2,1,2,1,3,1,2,2</v>
      </c>
      <c r="F33" t="str">
        <f t="shared" si="0"/>
        <v>4,1,1,1,3,1,1,2,3,3,3,3,2</v>
      </c>
      <c r="G33" t="str">
        <f t="shared" si="0"/>
        <v>4,2,1,1,4,2,1,1,1,4,3,2,3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37C2E-1551-4EBD-964D-66F9874DA66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72F8-18E2-4427-94F2-22942D56DC27}">
  <dimension ref="A1:G18"/>
  <sheetViews>
    <sheetView workbookViewId="0">
      <selection activeCell="D9" sqref="D9"/>
    </sheetView>
  </sheetViews>
  <sheetFormatPr defaultRowHeight="14.4" x14ac:dyDescent="0.3"/>
  <cols>
    <col min="1" max="1" width="38.109375" customWidth="1"/>
    <col min="2" max="2" width="16.6640625" bestFit="1" customWidth="1"/>
    <col min="3" max="3" width="19.5546875" bestFit="1" customWidth="1"/>
    <col min="4" max="4" width="19.88671875" bestFit="1" customWidth="1"/>
    <col min="5" max="5" width="21.109375" bestFit="1" customWidth="1"/>
    <col min="6" max="6" width="25.44140625" bestFit="1" customWidth="1"/>
    <col min="7" max="7" width="24.109375" bestFit="1" customWidth="1"/>
  </cols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12</v>
      </c>
      <c r="B2" s="2">
        <f>_xlfn.T.TEST(s_distraction_manual,i_distraction_manual,2,2)</f>
        <v>0.27021950336065231</v>
      </c>
      <c r="C2" s="2">
        <f>_xlfn.T.TEST(s_distraction_awareness,i_distraction_awareness,2,2)</f>
        <v>3.7932730511482445E-2</v>
      </c>
      <c r="D2" s="2">
        <f>_xlfn.T.TEST(s_distraction_shift_focus,i_distraction_shift_focus,2,2)</f>
        <v>0.23085578505847301</v>
      </c>
      <c r="E2" s="2">
        <f>_xlfn.T.TEST(s_distraction_mental_load,i_distraction_mental_load,2,2)</f>
        <v>0.31557132986417286</v>
      </c>
      <c r="F2" s="2">
        <f>_xlfn.T.TEST(s_distraction_glance_frequency,i_distraction_glance_frequency,2,2)</f>
        <v>0.37781060489887464</v>
      </c>
      <c r="G2" s="2">
        <f>_xlfn.T.TEST(s_distraction_glance_duration,i_distraction_glance_duration,2,2)</f>
        <v>0.88261093507369759</v>
      </c>
    </row>
    <row r="3" spans="1:7" x14ac:dyDescent="0.3">
      <c r="A3" t="s">
        <v>13</v>
      </c>
      <c r="B3" s="2">
        <f>_xlfn.T.TEST(z_distraction_manual,i_distraction_manual,2,2)</f>
        <v>0.45432210015963248</v>
      </c>
      <c r="C3" s="2">
        <f>_xlfn.T.TEST(z_distraction_awareness,i_distraction_awareness,2,2)</f>
        <v>0.28728445230707372</v>
      </c>
      <c r="D3" s="2">
        <f>_xlfn.T.TEST(z_distraction_shift_focus,i_distraction_shift_focus,2,2)</f>
        <v>0.16635768056781294</v>
      </c>
      <c r="E3" s="2">
        <f>_xlfn.T.TEST(z_distraction_mental_load,i_distraction_mental_load,2,2)</f>
        <v>0.32692580476169486</v>
      </c>
      <c r="F3" s="2">
        <f>_xlfn.T.TEST(z_distraction_glance_frequency,i_distraction_glance_frequency,2,2)</f>
        <v>0.63337426402028163</v>
      </c>
      <c r="G3" s="2">
        <f>_xlfn.T.TEST(z_distraction_glance_duration,i_distraction_glance_duration,2,2)</f>
        <v>0.95796681534968675</v>
      </c>
    </row>
    <row r="4" spans="1:7" x14ac:dyDescent="0.3">
      <c r="A4" t="s">
        <v>14</v>
      </c>
      <c r="B4" s="2">
        <f>_xlfn.T.TEST(s_distraction_manual,z_distraction_manual,2,2)</f>
        <v>0.9110921065614237</v>
      </c>
      <c r="C4" s="2">
        <f>_xlfn.T.TEST(s_distraction_awareness,z_distraction_awareness,2,2)</f>
        <v>0.6703757156135064</v>
      </c>
      <c r="D4" s="2">
        <f>_xlfn.T.TEST(s_distraction_shift_focus,z_distraction_shift_focus,2,2)</f>
        <v>0.69095155886687087</v>
      </c>
      <c r="E4" s="2">
        <f>_xlfn.T.TEST(s_distraction_mental_load,z_distraction_mental_load,2,2)</f>
        <v>0.82111121114628405</v>
      </c>
      <c r="F4" s="2">
        <f>_xlfn.T.TEST(s_distraction_glance_frequency,z_distraction_glance_frequency,2,2)</f>
        <v>0.84441661678019997</v>
      </c>
      <c r="G4" s="2">
        <f>_xlfn.T.TEST(s_distraction_glance_duration,z_distraction_glance_duration,2,2)</f>
        <v>0.86561747234872144</v>
      </c>
    </row>
    <row r="5" spans="1:7" x14ac:dyDescent="0.3">
      <c r="A5" t="s">
        <v>15</v>
      </c>
      <c r="B5" s="2">
        <v>0.31685165691573702</v>
      </c>
      <c r="C5" s="2">
        <v>5.0397879697461297E-2</v>
      </c>
      <c r="D5" s="2">
        <v>0.30544774000094299</v>
      </c>
      <c r="E5" s="2">
        <v>0.35059129990976901</v>
      </c>
      <c r="F5" s="2">
        <v>0.442651374875068</v>
      </c>
      <c r="G5" s="2">
        <v>1</v>
      </c>
    </row>
    <row r="6" spans="1:7" x14ac:dyDescent="0.3">
      <c r="A6" t="s">
        <v>16</v>
      </c>
      <c r="B6" s="2">
        <v>0.65702432</v>
      </c>
      <c r="C6" s="2">
        <v>0.52572576999999998</v>
      </c>
      <c r="D6" s="2">
        <v>0.28695153000000001</v>
      </c>
      <c r="E6" s="2">
        <v>0.43855864</v>
      </c>
      <c r="F6" s="2">
        <v>0.72709877000000001</v>
      </c>
      <c r="G6" s="2">
        <v>0.76513038</v>
      </c>
    </row>
    <row r="7" spans="1:7" x14ac:dyDescent="0.3">
      <c r="A7" t="s">
        <v>17</v>
      </c>
      <c r="B7" s="2">
        <v>7.9398410000000003E-2</v>
      </c>
      <c r="C7" s="2">
        <v>0.50712743000000005</v>
      </c>
      <c r="D7" s="2">
        <v>0.78787026000000004</v>
      </c>
      <c r="E7" s="2">
        <v>0.98790084</v>
      </c>
      <c r="F7" s="2">
        <v>0.87105043999999998</v>
      </c>
      <c r="G7" s="2">
        <v>0.69050990999999995</v>
      </c>
    </row>
    <row r="11" spans="1:7" x14ac:dyDescent="0.3">
      <c r="D11" s="2"/>
      <c r="E11" s="2"/>
      <c r="F11" s="2"/>
    </row>
    <row r="12" spans="1:7" x14ac:dyDescent="0.3"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</row>
    <row r="13" spans="1:7" x14ac:dyDescent="0.3">
      <c r="A13" t="s">
        <v>1</v>
      </c>
      <c r="B13" s="2">
        <f>_xlfn.T.TEST(s_distraction_manual,i_distraction_manual,2,2)</f>
        <v>0.27021950336065231</v>
      </c>
      <c r="C13" s="2">
        <f>_xlfn.T.TEST(z_distraction_manual,i_distraction_manual,2,2)</f>
        <v>0.45432210015963248</v>
      </c>
      <c r="D13" s="2">
        <f>_xlfn.T.TEST(s_distraction_manual,z_distraction_manual,2,2)</f>
        <v>0.9110921065614237</v>
      </c>
      <c r="E13" s="2">
        <v>0.31685165691573702</v>
      </c>
      <c r="F13" s="2">
        <v>0.65702432</v>
      </c>
      <c r="G13" s="2">
        <v>7.9398410000000003E-2</v>
      </c>
    </row>
    <row r="14" spans="1:7" x14ac:dyDescent="0.3">
      <c r="A14" t="s">
        <v>2</v>
      </c>
      <c r="B14" s="2">
        <f>_xlfn.T.TEST(s_distraction_awareness,i_distraction_awareness,2,2)</f>
        <v>3.7932730511482445E-2</v>
      </c>
      <c r="C14" s="2">
        <f>_xlfn.T.TEST(z_distraction_awareness,i_distraction_awareness,2,2)</f>
        <v>0.28728445230707372</v>
      </c>
      <c r="D14" s="2">
        <f>_xlfn.T.TEST(s_distraction_awareness,z_distraction_awareness,2,2)</f>
        <v>0.6703757156135064</v>
      </c>
      <c r="E14" s="2">
        <v>5.0397879697461297E-2</v>
      </c>
      <c r="F14" s="2">
        <v>0.52572576999999998</v>
      </c>
      <c r="G14" s="2">
        <v>0.50712743000000005</v>
      </c>
    </row>
    <row r="15" spans="1:7" x14ac:dyDescent="0.3">
      <c r="A15" t="s">
        <v>3</v>
      </c>
      <c r="B15" s="2">
        <f>_xlfn.T.TEST(s_distraction_shift_focus,i_distraction_shift_focus,2,2)</f>
        <v>0.23085578505847301</v>
      </c>
      <c r="C15" s="2">
        <f>_xlfn.T.TEST(z_distraction_shift_focus,i_distraction_shift_focus,2,2)</f>
        <v>0.16635768056781294</v>
      </c>
      <c r="D15" s="2">
        <f>_xlfn.T.TEST(s_distraction_shift_focus,z_distraction_shift_focus,2,2)</f>
        <v>0.69095155886687087</v>
      </c>
      <c r="E15" s="2">
        <v>0.30544774000094299</v>
      </c>
      <c r="F15" s="2">
        <v>0.28695153000000001</v>
      </c>
      <c r="G15" s="2">
        <v>0.78787026000000004</v>
      </c>
    </row>
    <row r="16" spans="1:7" x14ac:dyDescent="0.3">
      <c r="A16" t="s">
        <v>4</v>
      </c>
      <c r="B16" s="2">
        <f>_xlfn.T.TEST(s_distraction_mental_load,i_distraction_mental_load,2,2)</f>
        <v>0.31557132986417286</v>
      </c>
      <c r="C16" s="2">
        <f>_xlfn.T.TEST(z_distraction_mental_load,i_distraction_mental_load,2,2)</f>
        <v>0.32692580476169486</v>
      </c>
      <c r="D16" s="2">
        <f>_xlfn.T.TEST(s_distraction_mental_load,z_distraction_mental_load,2,2)</f>
        <v>0.82111121114628405</v>
      </c>
      <c r="E16" s="2">
        <v>0.35059129990976901</v>
      </c>
      <c r="F16" s="2">
        <v>0.43855864</v>
      </c>
      <c r="G16" s="2">
        <v>0.98790084</v>
      </c>
    </row>
    <row r="17" spans="1:7" x14ac:dyDescent="0.3">
      <c r="A17" t="s">
        <v>5</v>
      </c>
      <c r="B17" s="2">
        <f>_xlfn.T.TEST(s_distraction_glance_frequency,i_distraction_glance_frequency,2,2)</f>
        <v>0.37781060489887464</v>
      </c>
      <c r="C17" s="2">
        <f>_xlfn.T.TEST(z_distraction_glance_frequency,i_distraction_glance_frequency,2,2)</f>
        <v>0.63337426402028163</v>
      </c>
      <c r="D17" s="2">
        <f>_xlfn.T.TEST(s_distraction_glance_frequency,z_distraction_glance_frequency,2,2)</f>
        <v>0.84441661678019997</v>
      </c>
      <c r="E17" s="2">
        <v>0.442651374875068</v>
      </c>
      <c r="F17" s="2">
        <v>0.72709877000000001</v>
      </c>
      <c r="G17" s="2">
        <v>0.87105043999999998</v>
      </c>
    </row>
    <row r="18" spans="1:7" x14ac:dyDescent="0.3">
      <c r="A18" t="s">
        <v>6</v>
      </c>
      <c r="B18" s="2">
        <f>_xlfn.T.TEST(s_distraction_glance_duration,i_distraction_glance_duration,2,2)</f>
        <v>0.88261093507369759</v>
      </c>
      <c r="C18" s="2">
        <f>_xlfn.T.TEST(z_distraction_glance_duration,i_distraction_glance_duration,2,2)</f>
        <v>0.95796681534968675</v>
      </c>
      <c r="D18" s="2">
        <f>_xlfn.T.TEST(s_distraction_glance_duration,z_distraction_glance_duration,2,2)</f>
        <v>0.86561747234872144</v>
      </c>
      <c r="E18" s="2">
        <v>1</v>
      </c>
      <c r="F18" s="2">
        <v>0.76513038</v>
      </c>
      <c r="G18" s="2">
        <v>0.69050990999999995</v>
      </c>
    </row>
  </sheetData>
  <conditionalFormatting sqref="B2:G7">
    <cfRule type="cellIs" dxfId="1" priority="2" operator="lessThanOrEqual">
      <formula>0.05</formula>
    </cfRule>
  </conditionalFormatting>
  <conditionalFormatting sqref="B13:G18">
    <cfRule type="cellIs" dxfId="0" priority="1" operator="lessThanOrEqual">
      <formula>0.05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6a03bd9-b31b-493a-b31e-bb4432e88c75" xsi:nil="true"/>
    <lcf76f155ced4ddcb4097134ff3c332f xmlns="0e881998-9419-4d13-b84d-721ac971c70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9F4F6ABB567045B93F1D0C638A57F9" ma:contentTypeVersion="14" ma:contentTypeDescription="Een nieuw document maken." ma:contentTypeScope="" ma:versionID="618a17aee6fe21829d83342cfb0aeda2">
  <xsd:schema xmlns:xsd="http://www.w3.org/2001/XMLSchema" xmlns:xs="http://www.w3.org/2001/XMLSchema" xmlns:p="http://schemas.microsoft.com/office/2006/metadata/properties" xmlns:ns2="0e881998-9419-4d13-b84d-721ac971c709" xmlns:ns3="d6a03bd9-b31b-493a-b31e-bb4432e88c75" targetNamespace="http://schemas.microsoft.com/office/2006/metadata/properties" ma:root="true" ma:fieldsID="f381c43000bb8a88d8a6b5bfc4c73959" ns2:_="" ns3:_="">
    <xsd:import namespace="0e881998-9419-4d13-b84d-721ac971c709"/>
    <xsd:import namespace="d6a03bd9-b31b-493a-b31e-bb4432e88c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81998-9419-4d13-b84d-721ac971c7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03bd9-b31b-493a-b31e-bb4432e88c7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e1fa4af-7bd6-40f1-95bc-3c1c2580a70b}" ma:internalName="TaxCatchAll" ma:showField="CatchAllData" ma:web="d6a03bd9-b31b-493a-b31e-bb4432e88c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M D A A B Q S w M E F A A C A A g A D 5 7 2 V m v S C R u j A A A A 9 g A A A B I A H A B D b 2 5 m a W c v U G F j a 2 F n Z S 5 4 b W w g o h g A K K A U A A A A A A A A A A A A A A A A A A A A A A A A A A A A h Y + 9 D o I w G E V f h X S n f y 6 E l D K 4 g j E x M a 5 N q d A I H 4 Y W y 7 s 5 + E i + g h h F 3 R z v u W e 4 9 3 6 9 i X z q 2 u h i B m d 7 y B D D F E U G d F 9 Z q D M 0 + m O c o F y K r d I n V Z t o l s G l k 6 s y 1 H h / T g k J I e C w w v 1 Q E 0 4 p I 4 e y 2 O n G d A p 9 Z P t f j i 0 4 r 0 A b J M X + N U Z y z F i C O e W Y C r J A U V r 4 C n z e + 2 x / o F i P r R 8 H I 6 G N N 4 U g S x T k / U E + A F B L A w Q U A A I A C A A P n v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7 2 V i i K R 7 g O A A A A E Q A A A B M A H A B G b 3 J t d W x h c y 9 T Z W N 0 a W 9 u M S 5 t I K I Y A C i g F A A A A A A A A A A A A A A A A A A A A A A A A A A A A C t O T S 7 J z M 9 T C I b Q h t Y A U E s B A i 0 A F A A C A A g A D 5 7 2 V m v S C R u j A A A A 9 g A A A B I A A A A A A A A A A A A A A A A A A A A A A E N v b m Z p Z y 9 Q Y W N r Y W d l L n h t b F B L A Q I t A B Q A A g A I A A + e 9 l Y P y u m r p A A A A O k A A A A T A A A A A A A A A A A A A A A A A O 8 A A A B b Q 2 9 u d G V u d F 9 U e X B l c 1 0 u e G 1 s U E s B A i 0 A F A A C A A g A D 5 7 2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B n o M 1 R N / 9 K p O M D / 7 x s G B Q A A A A A A g A A A A A A E G Y A A A A B A A A g A A A A u d 6 p 9 O y 9 c m 3 a f M W I q P q 3 R v f 2 1 f f Y Q f 1 M f A G I R p / y o c g A A A A A D o A A A A A C A A A g A A A A 5 b 6 l t X y V w x M R y m Q 4 q s Y H e D l / a W E j A C U k Y + a z A c 5 X F V B Q A A A A l + j t I K Q y V j / 1 l 9 H F Z 7 o 8 P q f M d 3 v x g z j h 8 b u s 4 Z 4 Z p 4 L f h 6 P K h 8 w 7 U q / b T r d X U 6 B 8 Y y u D o D F 9 S q i 1 + k 0 9 n i M / v m x I k i z 7 P G R V b q j A V q 1 F A J p A A A A A q z H y 5 0 x m N M B n + m e 0 H 5 I G M 4 5 2 u o 8 G d P 0 A R N 4 Q q q S P 8 H j 4 Z d P R m a M / J W q b 9 4 I b 3 z X L O N L w R n A j 6 i V + Q E j X X 6 s v u Q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F52517-27C6-4875-8BD7-B9968A01169F}">
  <ds:schemaRefs>
    <ds:schemaRef ds:uri="http://schemas.microsoft.com/office/2006/metadata/properties"/>
    <ds:schemaRef ds:uri="http://schemas.microsoft.com/office/infopath/2007/PartnerControls"/>
    <ds:schemaRef ds:uri="d6a03bd9-b31b-493a-b31e-bb4432e88c75"/>
    <ds:schemaRef ds:uri="0e881998-9419-4d13-b84d-721ac971c709"/>
  </ds:schemaRefs>
</ds:datastoreItem>
</file>

<file path=customXml/itemProps2.xml><?xml version="1.0" encoding="utf-8"?>
<ds:datastoreItem xmlns:ds="http://schemas.openxmlformats.org/officeDocument/2006/customXml" ds:itemID="{599ED566-EDAC-48B8-B33F-99BC8CE9D1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81998-9419-4d13-b84d-721ac971c709"/>
    <ds:schemaRef ds:uri="d6a03bd9-b31b-493a-b31e-bb4432e88c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6E8FB9-7A91-4DD4-B42C-34CE2C9D27A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8BDF5B9-7F45-476B-9DCF-7C6DACA04D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11</vt:i4>
      </vt:variant>
      <vt:variant>
        <vt:lpstr>Benoemde bereiken</vt:lpstr>
      </vt:variant>
      <vt:variant>
        <vt:i4>18</vt:i4>
      </vt:variant>
    </vt:vector>
  </HeadingPairs>
  <TitlesOfParts>
    <vt:vector size="29" baseType="lpstr">
      <vt:lpstr>Mann-Whitney Results</vt:lpstr>
      <vt:lpstr>Mann-Whitney Results (static)</vt:lpstr>
      <vt:lpstr>The Data</vt:lpstr>
      <vt:lpstr>Descriptive</vt:lpstr>
      <vt:lpstr>S</vt:lpstr>
      <vt:lpstr>I</vt:lpstr>
      <vt:lpstr>Z</vt:lpstr>
      <vt:lpstr>Means</vt:lpstr>
      <vt:lpstr>Overview</vt:lpstr>
      <vt:lpstr>Shapiro-Wilk</vt:lpstr>
      <vt:lpstr>Mann-Whitney Data Transform</vt:lpstr>
      <vt:lpstr>i_distraction_awareness</vt:lpstr>
      <vt:lpstr>i_distraction_glance_duration</vt:lpstr>
      <vt:lpstr>i_distraction_glance_frequency</vt:lpstr>
      <vt:lpstr>i_distraction_manual</vt:lpstr>
      <vt:lpstr>i_distraction_mental_load</vt:lpstr>
      <vt:lpstr>i_distraction_shift_focus</vt:lpstr>
      <vt:lpstr>s_distraction_awareness</vt:lpstr>
      <vt:lpstr>s_distraction_glance_duration</vt:lpstr>
      <vt:lpstr>s_distraction_glance_frequency</vt:lpstr>
      <vt:lpstr>s_distraction_manual</vt:lpstr>
      <vt:lpstr>s_distraction_mental_load</vt:lpstr>
      <vt:lpstr>s_distraction_shift_focus</vt:lpstr>
      <vt:lpstr>z_distraction_awareness</vt:lpstr>
      <vt:lpstr>z_distraction_glance_duration</vt:lpstr>
      <vt:lpstr>z_distraction_glance_frequency</vt:lpstr>
      <vt:lpstr>z_distraction_manual</vt:lpstr>
      <vt:lpstr>z_distraction_mental_load</vt:lpstr>
      <vt:lpstr>z_distraction_shift_focus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2023-06-25T11:24:11Z</dcterms:created>
  <dcterms:modified xsi:type="dcterms:W3CDTF">2023-07-28T22:44:13Z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0x0101004C9F4F6ABB567045B93F1D0C638A57F9</vt:lpwstr>
  </property>
  <property fmtid="{D5CDD505-2E9C-101B-9397-08002B2CF9AE}" pid="3" name="MediaServiceImageTags">
    <vt:lpwstr/>
  </property>
</Properties>
</file>