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74" documentId="8_{82AF1380-55DC-4D3C-BA6F-1F310B671730}" xr6:coauthVersionLast="47" xr6:coauthVersionMax="47" xr10:uidLastSave="{5011AB4E-FBBF-47E7-B2AE-DA6055A03CE2}"/>
  <bookViews>
    <workbookView xWindow="28680" yWindow="-120" windowWidth="29040" windowHeight="15720" activeTab="5" xr2:uid="{78DE35F6-AFA5-4132-82B7-359EE3787CDE}"/>
  </bookViews>
  <sheets>
    <sheet name="The Data" sheetId="1" r:id="rId1"/>
    <sheet name="Descriptive" sheetId="10" r:id="rId2"/>
    <sheet name="S" sheetId="2" r:id="rId3"/>
    <sheet name="I" sheetId="3" r:id="rId4"/>
    <sheet name="Z" sheetId="4" r:id="rId5"/>
    <sheet name="Overview" sheetId="5" r:id="rId6"/>
    <sheet name="Shapiro-Wilk" sheetId="9" r:id="rId7"/>
  </sheets>
  <definedNames>
    <definedName name="i_distraction_awareness">I!$C:$C</definedName>
    <definedName name="i_distraction_glance_duration">I!$G:$G</definedName>
    <definedName name="i_distraction_glance_frequency">I!$F:$F</definedName>
    <definedName name="i_distraction_manual">I!$B:$B</definedName>
    <definedName name="i_distraction_mental_load">I!$E:$E</definedName>
    <definedName name="i_distraction_shift_focus">I!$D:$D</definedName>
    <definedName name="s_distraction_awareness">S!$C:$C</definedName>
    <definedName name="s_distraction_glance_duration">S!$G:$G</definedName>
    <definedName name="s_distraction_glance_frequency">S!$F:$F</definedName>
    <definedName name="s_distraction_manual">S!$B:$B</definedName>
    <definedName name="s_distraction_mental_load">S!$E:$E</definedName>
    <definedName name="s_distraction_shift_focus">S!$D:$D</definedName>
    <definedName name="z_distraction_awareness">Z!$C:$C</definedName>
    <definedName name="z_distraction_glance_duration">Z!$G:$G</definedName>
    <definedName name="z_distraction_glance_frequency">Z!$F:$F</definedName>
    <definedName name="z_distraction_manual">Z!$B:$B</definedName>
    <definedName name="z_distraction_mental_load">Z!$E:$E</definedName>
    <definedName name="z_distraction_shift_focus">Z!$D:$D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C4" i="5" l="1"/>
  <c r="G33" i="3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C33" i="4"/>
  <c r="D33" i="4"/>
  <c r="E33" i="4"/>
  <c r="F33" i="4"/>
  <c r="G33" i="4"/>
  <c r="B33" i="4"/>
  <c r="C33" i="3"/>
  <c r="D33" i="3"/>
  <c r="E33" i="3"/>
  <c r="F33" i="3"/>
  <c r="B33" i="3"/>
  <c r="C33" i="2"/>
  <c r="D33" i="2"/>
  <c r="E33" i="2"/>
  <c r="E4" i="5" s="1"/>
  <c r="F33" i="2"/>
  <c r="G33" i="2"/>
  <c r="B33" i="2"/>
  <c r="G4" i="5"/>
  <c r="F4" i="5"/>
  <c r="D4" i="5"/>
  <c r="B4" i="5"/>
  <c r="G3" i="5"/>
  <c r="C3" i="5"/>
  <c r="F3" i="5"/>
  <c r="D3" i="5"/>
  <c r="E3" i="5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3" i="9"/>
  <c r="F3" i="10"/>
  <c r="I4" i="10"/>
  <c r="G6" i="10"/>
  <c r="J7" i="10"/>
  <c r="J4" i="10"/>
  <c r="I3" i="10"/>
  <c r="G5" i="10"/>
  <c r="J6" i="10"/>
  <c r="I7" i="10"/>
  <c r="H6" i="10"/>
  <c r="I6" i="10"/>
  <c r="J3" i="10"/>
  <c r="H5" i="10"/>
  <c r="F7" i="10"/>
  <c r="G3" i="10"/>
  <c r="F4" i="10"/>
  <c r="I5" i="10"/>
  <c r="G7" i="10"/>
  <c r="F6" i="10"/>
  <c r="H3" i="10"/>
  <c r="G4" i="10"/>
  <c r="J5" i="10"/>
  <c r="H7" i="10"/>
  <c r="H4" i="10"/>
  <c r="F5" i="10"/>
  <c r="J2" i="10"/>
  <c r="I2" i="10"/>
  <c r="H2" i="10"/>
  <c r="G2" i="10"/>
  <c r="F2" i="10"/>
  <c r="E5" i="10"/>
  <c r="E6" i="10"/>
  <c r="E3" i="10"/>
  <c r="E7" i="10"/>
  <c r="E4" i="10"/>
  <c r="E2" i="10"/>
  <c r="C4" i="10"/>
  <c r="C5" i="10"/>
  <c r="C3" i="10"/>
  <c r="D5" i="10"/>
  <c r="C6" i="10"/>
  <c r="D6" i="10"/>
  <c r="C7" i="10"/>
  <c r="D4" i="10"/>
  <c r="D3" i="10"/>
  <c r="D2" i="10"/>
  <c r="C2" i="10"/>
  <c r="B4" i="10"/>
  <c r="B5" i="10"/>
  <c r="B6" i="10"/>
  <c r="B3" i="10"/>
  <c r="B7" i="10"/>
  <c r="B2" i="10"/>
  <c r="G2" i="5" l="1"/>
  <c r="F2" i="5"/>
  <c r="E2" i="5"/>
  <c r="D2" i="5"/>
  <c r="C2" i="5"/>
  <c r="B2" i="5" l="1"/>
  <c r="B3" i="5"/>
</calcChain>
</file>

<file path=xl/sharedStrings.xml><?xml version="1.0" encoding="utf-8"?>
<sst xmlns="http://schemas.openxmlformats.org/spreadsheetml/2006/main" count="258" uniqueCount="66">
  <si>
    <t>navigation_system_type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</si>
  <si>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</si>
  <si>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</si>
  <si>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</si>
  <si>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</si>
  <si>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</si>
  <si>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</si>
  <si>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</si>
  <si>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</si>
  <si>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</si>
  <si>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</si>
  <si>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</si>
  <si>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Smartphone vs Integrated (t-test)</t>
  </si>
  <si>
    <t>Integrated vs Streaming (t-test)</t>
  </si>
  <si>
    <t>Streaming vs Smartphone (t-test)</t>
  </si>
  <si>
    <t>Smartphone vs Integrated (mann-whitney)</t>
  </si>
  <si>
    <t>Integrated vs Streaming (mann-whitney)</t>
  </si>
  <si>
    <t>Streaming vs Smartphone (mann-whitney)</t>
  </si>
  <si>
    <t>W</t>
  </si>
  <si>
    <t>p</t>
  </si>
  <si>
    <t>0.79657674</t>
  </si>
  <si>
    <t>0.00009295</t>
  </si>
  <si>
    <t>0.86026669</t>
  </si>
  <si>
    <t>0.00151722</t>
  </si>
  <si>
    <t>0.86557633</t>
  </si>
  <si>
    <t>0.00196037</t>
  </si>
  <si>
    <t>0.85124975</t>
  </si>
  <si>
    <t>0.00099081</t>
  </si>
  <si>
    <t>0.86165249</t>
  </si>
  <si>
    <t>0.00162153</t>
  </si>
  <si>
    <t>0.86178058</t>
  </si>
  <si>
    <t>0.00163155</t>
  </si>
  <si>
    <t>0.79628438</t>
  </si>
  <si>
    <t>0.00243204</t>
  </si>
  <si>
    <t>0.80748904</t>
  </si>
  <si>
    <t>0.00343031</t>
  </si>
  <si>
    <t>0.71877539</t>
  </si>
  <si>
    <t>0.00027381</t>
  </si>
  <si>
    <t>0.75020212</t>
  </si>
  <si>
    <t>0.00063885</t>
  </si>
  <si>
    <t>0.78697693</t>
  </si>
  <si>
    <t>0.00183841</t>
  </si>
  <si>
    <t>0.81142592</t>
  </si>
  <si>
    <t>0.00934742</t>
  </si>
  <si>
    <t>0.89329118</t>
  </si>
  <si>
    <t>0.10820282</t>
  </si>
  <si>
    <t>0.86241472</t>
  </si>
  <si>
    <t>0.04145920</t>
  </si>
  <si>
    <t>0.80575663</t>
  </si>
  <si>
    <t>0.00798529</t>
  </si>
  <si>
    <t>0.82966012</t>
  </si>
  <si>
    <t>0.01568523</t>
  </si>
  <si>
    <t>0.82651150</t>
  </si>
  <si>
    <t>0.01432674</t>
  </si>
  <si>
    <t>S</t>
  </si>
  <si>
    <t>I</t>
  </si>
  <si>
    <t>Z</t>
  </si>
  <si>
    <t>s(S)</t>
  </si>
  <si>
    <t>x̄(S)</t>
  </si>
  <si>
    <t>s(I)</t>
  </si>
  <si>
    <t>x̄(I)</t>
  </si>
  <si>
    <t>s(Z)</t>
  </si>
  <si>
    <t>x̄(Z)</t>
  </si>
  <si>
    <t>n(S)</t>
  </si>
  <si>
    <t>n(I)</t>
  </si>
  <si>
    <t>n(Z)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</si>
</sst>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2" fontId="1" fillId="0" borderId="1" xfId="0" applyNumberFormat="1" applyFont="1" applyBorder="1"/>
  </cellXfs>
  <cellStyles count="1">
    <cellStyle name="Standaard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Descriptive!$E$1</c:f>
              <c:strCache>
                <c:ptCount val="1"/>
                <c:pt idx="0">
                  <c:v>s(S)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Descriptive!$B$2:$B$7</c:f>
              <c:numCache>
                <c:formatCode>0.00</c:formatCode>
                <c:ptCount val="6"/>
                <c:pt idx="0">
                  <c:v>2.0357142857142856</c:v>
                </c:pt>
                <c:pt idx="1">
                  <c:v>2.6071428571428572</c:v>
                </c:pt>
                <c:pt idx="2">
                  <c:v>2.1071428571428572</c:v>
                </c:pt>
                <c:pt idx="3">
                  <c:v>1.7857142857142858</c:v>
                </c:pt>
                <c:pt idx="4">
                  <c:v>2.2142857142857144</c:v>
                </c:pt>
                <c:pt idx="5">
                  <c:v>2.2857142857142856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A-45E7-85CF-1BADF89903F4}"/>
            </c:ext>
          </c:extLst>
        </c:ser>
        <c:ser>
          <c:idx val="1"/>
          <c:order val="1"/>
          <c:tx>
            <c:strRef>
              <c:f>Descriptive!$F$1</c:f>
              <c:strCache>
                <c:ptCount val="1"/>
                <c:pt idx="0">
                  <c:v>s(I)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Descriptive!$C$2:$C$7</c:f>
              <c:numCache>
                <c:formatCode>0.00</c:formatCode>
                <c:ptCount val="6"/>
                <c:pt idx="0">
                  <c:v>1.75</c:v>
                </c:pt>
                <c:pt idx="1">
                  <c:v>2.0625</c:v>
                </c:pt>
                <c:pt idx="2">
                  <c:v>1.8125</c:v>
                </c:pt>
                <c:pt idx="3">
                  <c:v>1.5625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A-45E7-85CF-1BADF89903F4}"/>
            </c:ext>
          </c:extLst>
        </c:ser>
        <c:ser>
          <c:idx val="2"/>
          <c:order val="2"/>
          <c:tx>
            <c:strRef>
              <c:f>Descriptive!$G$1</c:f>
              <c:strCache>
                <c:ptCount val="1"/>
                <c:pt idx="0">
                  <c:v>s(Z)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Descriptive!$D$2:$D$7</c:f>
              <c:numCache>
                <c:formatCode>0.00</c:formatCode>
                <c:ptCount val="6"/>
                <c:pt idx="0">
                  <c:v>2</c:v>
                </c:pt>
                <c:pt idx="1">
                  <c:v>2.4615384615384617</c:v>
                </c:pt>
                <c:pt idx="2">
                  <c:v>2.2307692307692308</c:v>
                </c:pt>
                <c:pt idx="3">
                  <c:v>1.8461538461538463</c:v>
                </c:pt>
                <c:pt idx="4">
                  <c:v>2.1538461538461537</c:v>
                </c:pt>
                <c:pt idx="5">
                  <c:v>2.2307692307692308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A-45E7-85CF-1BADF899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6111"/>
        <c:axId val="12474031"/>
      </c:barChart>
      <c:catAx>
        <c:axId val="124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2474031"/>
        <c:crosses val="autoZero"/>
        <c:auto val="1"/>
        <c:lblAlgn val="ctr"/>
        <c:lblOffset val="100"/>
        <c:noMultiLvlLbl val="0"/>
      </c:catAx>
      <c:valAx>
        <c:axId val="124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267433</xdr:colOff>
      <xdr:row>1</xdr:row>
      <xdr:rowOff>130418</xdr:rowOff>
    </xdr:from>
    <xdr:to>
      <xdr:col>22</xdr:col>
      <xdr:colOff>432288</xdr:colOff>
      <xdr:row>21</xdr:row>
      <xdr:rowOff>7327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0DB2F7E-804B-FE04-B761-0377C70B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98256-0925-4854-BDBC-110689A9C87A}" name="Tabel1" displayName="Tabel1" ref="A1:G61" totalsRowShown="0">
  <autoFilter ref="A1:G61" xr:uid="{60398256-0925-4854-BDBC-110689A9C87A}"/>
  <sortState xmlns:xlrd2="http://schemas.microsoft.com/office/spreadsheetml/2017/richdata2" ref="A2:G61">
    <sortCondition ref="A1:A61"/>
  </sortState>
  <tableColumns count="7">
    <tableColumn id="1" xr3:uid="{3A886159-1E87-492D-B97A-A95D7AA52156}" name="navigation_system_type"/>
    <tableColumn id="2" xr3:uid="{809C1F1C-B056-4851-ACA5-1553B10AF0AD}" name="distraction_manual" dataDxfId="7"/>
    <tableColumn id="3" xr3:uid="{DD82E5DB-5F31-421B-A970-4931DB590051}" name="distraction_awareness" dataDxfId="6"/>
    <tableColumn id="4" xr3:uid="{8B04BD07-9044-455E-9735-69AE13375134}" name="distraction_shift_focus" dataDxfId="5"/>
    <tableColumn id="5" xr3:uid="{A28489DB-C79F-46D1-82A9-0FA42B7B65B2}" name="distraction_mental_load" dataDxfId="4"/>
    <tableColumn id="6" xr3:uid="{95518B4F-5463-40EF-9A12-4FAAE833B14D}" name="distraction_glance_frequency" dataDxfId="3"/>
    <tableColumn id="7" xr3:uid="{55FF6317-5510-48BC-9DA6-39513FB60747}" name="distraction_glance_duration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5B86-A0CA-415A-86D7-5542D327FC10}">
  <dimension ref="A1:G61"/>
  <sheetViews>
    <sheetView workbookViewId="0">
      <selection activeCell="A2" sqref="A2"/>
    </sheetView>
  </sheetViews>
  <sheetFormatPr defaultRowHeight="15" x14ac:dyDescent="0.25"/>
  <cols>
    <col min="1" max="1" width="75.28515625" bestFit="1" customWidth="1"/>
    <col min="2" max="2" width="19.7109375" style="1" bestFit="1" customWidth="1"/>
    <col min="3" max="3" width="22.140625" style="1" bestFit="1" customWidth="1"/>
    <col min="4" max="4" width="22.5703125" style="1" bestFit="1" customWidth="1"/>
    <col min="5" max="5" width="24" style="1" bestFit="1" customWidth="1"/>
    <col min="6" max="6" width="28.5703125" style="1" bestFit="1" customWidth="1"/>
    <col min="7" max="7" width="27.140625" style="1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s="1">
        <v>1</v>
      </c>
      <c r="C2" s="1">
        <v>1</v>
      </c>
      <c r="D2" s="1">
        <v>2</v>
      </c>
      <c r="E2" s="1">
        <v>2</v>
      </c>
      <c r="F2" s="1">
        <v>1</v>
      </c>
      <c r="G2" s="1">
        <v>1</v>
      </c>
    </row>
    <row r="3" spans="1:7" x14ac:dyDescent="0.25">
      <c r="A3" t="s">
        <v>9</v>
      </c>
      <c r="B3" s="1">
        <v>1</v>
      </c>
      <c r="C3" s="1">
        <v>3</v>
      </c>
      <c r="D3" s="1">
        <v>1</v>
      </c>
      <c r="E3" s="1">
        <v>1</v>
      </c>
      <c r="F3" s="1">
        <v>1</v>
      </c>
      <c r="G3" s="1">
        <v>2</v>
      </c>
    </row>
    <row r="4" spans="1:7" x14ac:dyDescent="0.25">
      <c r="A4" t="s">
        <v>9</v>
      </c>
      <c r="B4" s="1">
        <v>1</v>
      </c>
      <c r="C4" s="1">
        <v>2</v>
      </c>
      <c r="D4" s="1">
        <v>0</v>
      </c>
      <c r="E4" s="1">
        <v>1</v>
      </c>
      <c r="F4" s="1">
        <v>2</v>
      </c>
      <c r="G4" s="1">
        <v>0</v>
      </c>
    </row>
    <row r="5" spans="1:7" x14ac:dyDescent="0.25">
      <c r="A5" t="s">
        <v>9</v>
      </c>
      <c r="B5" s="1">
        <v>0</v>
      </c>
      <c r="C5" s="1">
        <v>2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t="s">
        <v>9</v>
      </c>
      <c r="B6" s="1">
        <v>1</v>
      </c>
      <c r="C6" s="1">
        <v>3</v>
      </c>
      <c r="D6" s="1">
        <v>1</v>
      </c>
      <c r="E6" s="1">
        <v>2</v>
      </c>
      <c r="F6" s="1">
        <v>1</v>
      </c>
      <c r="G6" s="1">
        <v>1</v>
      </c>
    </row>
    <row r="7" spans="1:7" x14ac:dyDescent="0.25">
      <c r="A7" t="s">
        <v>9</v>
      </c>
      <c r="B7" s="1">
        <v>0</v>
      </c>
      <c r="C7" s="1">
        <v>2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t="s">
        <v>9</v>
      </c>
      <c r="B8" s="1">
        <v>2</v>
      </c>
      <c r="C8" s="1">
        <v>3</v>
      </c>
      <c r="D8" s="1">
        <v>2</v>
      </c>
      <c r="E8" s="1">
        <v>2</v>
      </c>
      <c r="F8" s="1">
        <v>2</v>
      </c>
      <c r="G8" s="1">
        <v>2</v>
      </c>
    </row>
    <row r="9" spans="1:7" x14ac:dyDescent="0.25">
      <c r="A9" t="s">
        <v>9</v>
      </c>
      <c r="B9" s="1">
        <v>2</v>
      </c>
      <c r="C9" s="1">
        <v>2</v>
      </c>
      <c r="D9" s="1">
        <v>2</v>
      </c>
      <c r="E9" s="1">
        <v>0</v>
      </c>
      <c r="F9" s="1">
        <v>2</v>
      </c>
      <c r="G9" s="1">
        <v>3</v>
      </c>
    </row>
    <row r="10" spans="1:7" x14ac:dyDescent="0.25">
      <c r="A10" t="s">
        <v>9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7" x14ac:dyDescent="0.25">
      <c r="A1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2</v>
      </c>
    </row>
    <row r="12" spans="1:7" x14ac:dyDescent="0.25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</row>
    <row r="13" spans="1:7" x14ac:dyDescent="0.25">
      <c r="A13" t="s">
        <v>9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9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</row>
    <row r="15" spans="1:7" x14ac:dyDescent="0.25">
      <c r="A15" t="s">
        <v>9</v>
      </c>
      <c r="B15" s="1">
        <v>1</v>
      </c>
      <c r="C15" s="1">
        <v>2</v>
      </c>
      <c r="D15" s="1">
        <v>1</v>
      </c>
      <c r="E15" s="1">
        <v>2</v>
      </c>
      <c r="F15" s="1">
        <v>1</v>
      </c>
      <c r="G15" s="1">
        <v>1</v>
      </c>
    </row>
    <row r="16" spans="1:7" x14ac:dyDescent="0.25">
      <c r="A16" t="s">
        <v>9</v>
      </c>
      <c r="B16" s="1">
        <v>3</v>
      </c>
      <c r="C16" s="1">
        <v>3</v>
      </c>
      <c r="D16" s="1">
        <v>3</v>
      </c>
      <c r="E16" s="1">
        <v>1</v>
      </c>
      <c r="F16" s="1">
        <v>1</v>
      </c>
      <c r="G16" s="1">
        <v>1</v>
      </c>
    </row>
    <row r="17" spans="1:7" x14ac:dyDescent="0.25">
      <c r="A17" t="s">
        <v>9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</row>
    <row r="18" spans="1:7" x14ac:dyDescent="0.25">
      <c r="A18" t="s">
        <v>9</v>
      </c>
      <c r="B18" s="1">
        <v>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</row>
    <row r="19" spans="1:7" x14ac:dyDescent="0.25">
      <c r="A19" t="s">
        <v>9</v>
      </c>
      <c r="B19" s="1">
        <v>1</v>
      </c>
      <c r="C19" s="1">
        <v>2</v>
      </c>
      <c r="D19" s="1">
        <v>2</v>
      </c>
      <c r="E19" s="1">
        <v>1</v>
      </c>
      <c r="F19" s="1">
        <v>3</v>
      </c>
      <c r="G19" s="1">
        <v>2</v>
      </c>
    </row>
    <row r="20" spans="1:7" x14ac:dyDescent="0.25">
      <c r="A20" t="s">
        <v>9</v>
      </c>
      <c r="B20" s="1">
        <v>2</v>
      </c>
      <c r="C20" s="1">
        <v>1</v>
      </c>
      <c r="D20" s="1">
        <v>2</v>
      </c>
      <c r="E20" s="1">
        <v>0</v>
      </c>
      <c r="F20" s="1">
        <v>1</v>
      </c>
      <c r="G20" s="1">
        <v>2</v>
      </c>
    </row>
    <row r="21" spans="1:7" x14ac:dyDescent="0.25">
      <c r="A21" t="s">
        <v>9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1</v>
      </c>
    </row>
    <row r="22" spans="1:7" x14ac:dyDescent="0.25">
      <c r="A22" t="s">
        <v>9</v>
      </c>
      <c r="B22" s="1">
        <v>1</v>
      </c>
      <c r="C22" s="1">
        <v>2</v>
      </c>
      <c r="D22" s="1">
        <v>1</v>
      </c>
      <c r="E22" s="1">
        <v>0</v>
      </c>
      <c r="F22" s="1">
        <v>2</v>
      </c>
      <c r="G22" s="1">
        <v>1</v>
      </c>
    </row>
    <row r="23" spans="1:7" x14ac:dyDescent="0.25">
      <c r="A23" t="s">
        <v>9</v>
      </c>
      <c r="B23" s="1">
        <v>2</v>
      </c>
      <c r="C23" s="1">
        <v>1</v>
      </c>
      <c r="D23" s="1">
        <v>1</v>
      </c>
      <c r="E23" s="1">
        <v>0</v>
      </c>
      <c r="F23" s="1">
        <v>3</v>
      </c>
      <c r="G23" s="1">
        <v>2</v>
      </c>
    </row>
    <row r="24" spans="1:7" x14ac:dyDescent="0.25">
      <c r="A24" t="s">
        <v>9</v>
      </c>
      <c r="B24" s="1">
        <v>2</v>
      </c>
      <c r="C24" s="1">
        <v>1</v>
      </c>
      <c r="D24" s="1">
        <v>1</v>
      </c>
      <c r="E24" s="1">
        <v>1</v>
      </c>
      <c r="F24" s="1">
        <v>1</v>
      </c>
      <c r="G24" s="1">
        <v>2</v>
      </c>
    </row>
    <row r="25" spans="1:7" x14ac:dyDescent="0.25">
      <c r="A25" t="s">
        <v>9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</row>
    <row r="26" spans="1:7" x14ac:dyDescent="0.25">
      <c r="A26" t="s">
        <v>9</v>
      </c>
      <c r="B26" s="1">
        <v>0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</row>
    <row r="27" spans="1:7" x14ac:dyDescent="0.25">
      <c r="A27" t="s">
        <v>9</v>
      </c>
      <c r="B27" s="1">
        <v>2</v>
      </c>
      <c r="C27" s="1">
        <v>2</v>
      </c>
      <c r="D27" s="1">
        <v>3</v>
      </c>
      <c r="E27" s="1">
        <v>2</v>
      </c>
      <c r="F27" s="1">
        <v>2</v>
      </c>
      <c r="G27" s="1">
        <v>1</v>
      </c>
    </row>
    <row r="28" spans="1:7" x14ac:dyDescent="0.25">
      <c r="A28" t="s">
        <v>9</v>
      </c>
      <c r="B28" s="1">
        <v>1</v>
      </c>
      <c r="C28" s="1">
        <v>1</v>
      </c>
      <c r="D28" s="1">
        <v>2</v>
      </c>
      <c r="E28" s="1">
        <v>2</v>
      </c>
      <c r="F28" s="1">
        <v>1</v>
      </c>
      <c r="G28" s="1">
        <v>3</v>
      </c>
    </row>
    <row r="29" spans="1:7" x14ac:dyDescent="0.25">
      <c r="A29" t="s">
        <v>9</v>
      </c>
      <c r="B29" s="1">
        <v>2</v>
      </c>
      <c r="C29" s="1">
        <v>3</v>
      </c>
      <c r="D29" s="1">
        <v>1</v>
      </c>
      <c r="E29" s="1">
        <v>1</v>
      </c>
      <c r="F29" s="1">
        <v>2</v>
      </c>
      <c r="G29" s="1">
        <v>1</v>
      </c>
    </row>
    <row r="30" spans="1:7" x14ac:dyDescent="0.25">
      <c r="A30" t="s">
        <v>9</v>
      </c>
      <c r="B30" s="1">
        <v>2</v>
      </c>
      <c r="C30" s="1">
        <v>1</v>
      </c>
      <c r="D30" s="1">
        <v>1</v>
      </c>
      <c r="E30" s="1">
        <v>0</v>
      </c>
      <c r="F30" s="1">
        <v>1</v>
      </c>
      <c r="G30" s="1">
        <v>2</v>
      </c>
    </row>
    <row r="31" spans="1:7" x14ac:dyDescent="0.25">
      <c r="A31" t="s">
        <v>11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25">
      <c r="A32" t="s">
        <v>11</v>
      </c>
      <c r="B32" s="1">
        <v>1</v>
      </c>
      <c r="C32" s="1">
        <v>1</v>
      </c>
      <c r="D32" s="1">
        <v>2</v>
      </c>
      <c r="E32" s="1">
        <v>1</v>
      </c>
      <c r="F32" s="1">
        <v>1</v>
      </c>
      <c r="G32" s="1">
        <v>1</v>
      </c>
    </row>
    <row r="33" spans="1:7" x14ac:dyDescent="0.25">
      <c r="A33" t="s">
        <v>7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2</v>
      </c>
    </row>
    <row r="34" spans="1:7" x14ac:dyDescent="0.25">
      <c r="A34" t="s">
        <v>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7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</row>
    <row r="37" spans="1:7" x14ac:dyDescent="0.25">
      <c r="A37" t="s">
        <v>7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</row>
    <row r="38" spans="1:7" x14ac:dyDescent="0.25">
      <c r="A38" t="s">
        <v>7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2</v>
      </c>
    </row>
    <row r="39" spans="1:7" x14ac:dyDescent="0.25">
      <c r="A39" t="s">
        <v>7</v>
      </c>
      <c r="B39" s="1">
        <v>1</v>
      </c>
      <c r="C39" s="1">
        <v>1</v>
      </c>
      <c r="D39" s="1">
        <v>2</v>
      </c>
      <c r="E39" s="1">
        <v>1</v>
      </c>
      <c r="F39" s="1">
        <v>2</v>
      </c>
      <c r="G39" s="1">
        <v>2</v>
      </c>
    </row>
    <row r="40" spans="1:7" x14ac:dyDescent="0.25">
      <c r="A40" t="s">
        <v>7</v>
      </c>
      <c r="B40" s="1">
        <v>2</v>
      </c>
      <c r="C40" s="1">
        <v>2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25">
      <c r="A41" t="s">
        <v>7</v>
      </c>
      <c r="B41" s="1">
        <v>2</v>
      </c>
      <c r="C41" s="1">
        <v>1</v>
      </c>
      <c r="D41" s="1">
        <v>1</v>
      </c>
      <c r="E41" s="1">
        <v>0</v>
      </c>
      <c r="F41" s="1">
        <v>1</v>
      </c>
      <c r="G41" s="1">
        <v>1</v>
      </c>
    </row>
    <row r="42" spans="1:7" x14ac:dyDescent="0.25">
      <c r="A42" t="s">
        <v>7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7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1</v>
      </c>
    </row>
    <row r="44" spans="1:7" x14ac:dyDescent="0.25">
      <c r="A44" t="s">
        <v>7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</row>
    <row r="45" spans="1:7" x14ac:dyDescent="0.25">
      <c r="A45" t="s">
        <v>7</v>
      </c>
      <c r="B45" s="1">
        <v>0</v>
      </c>
      <c r="C45" s="1">
        <v>2</v>
      </c>
      <c r="D45" s="1">
        <v>1</v>
      </c>
      <c r="E45" s="1">
        <v>2</v>
      </c>
      <c r="F45" s="1">
        <v>1</v>
      </c>
      <c r="G45" s="1">
        <v>2</v>
      </c>
    </row>
    <row r="46" spans="1:7" x14ac:dyDescent="0.25">
      <c r="A46" t="s">
        <v>7</v>
      </c>
      <c r="B46" s="1">
        <v>0</v>
      </c>
      <c r="C46" s="1">
        <v>2</v>
      </c>
      <c r="D46" s="1">
        <v>1</v>
      </c>
      <c r="E46" s="1">
        <v>1</v>
      </c>
      <c r="F46" s="1">
        <v>2</v>
      </c>
      <c r="G46" s="1">
        <v>2</v>
      </c>
    </row>
    <row r="47" spans="1:7" x14ac:dyDescent="0.25">
      <c r="A47" t="s">
        <v>7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</row>
    <row r="48" spans="1:7" x14ac:dyDescent="0.25">
      <c r="A48" t="s">
        <v>7</v>
      </c>
      <c r="B48" s="1">
        <v>1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</row>
    <row r="49" spans="1:7" x14ac:dyDescent="0.25">
      <c r="A49" t="s">
        <v>8</v>
      </c>
      <c r="B49" s="1">
        <v>1</v>
      </c>
      <c r="C49" s="1">
        <v>1</v>
      </c>
      <c r="D49" s="1">
        <v>1</v>
      </c>
      <c r="E49" s="1">
        <v>1</v>
      </c>
      <c r="F49" s="1">
        <v>3</v>
      </c>
      <c r="G49" s="1">
        <v>3</v>
      </c>
    </row>
    <row r="50" spans="1:7" x14ac:dyDescent="0.25">
      <c r="A50" t="s">
        <v>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25">
      <c r="A51" t="s">
        <v>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8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25">
      <c r="A53" t="s">
        <v>8</v>
      </c>
      <c r="B53" s="1">
        <v>2</v>
      </c>
      <c r="C53" s="1">
        <v>3</v>
      </c>
      <c r="D53" s="1">
        <v>3</v>
      </c>
      <c r="E53" s="1">
        <v>3</v>
      </c>
      <c r="F53" s="1">
        <v>2</v>
      </c>
      <c r="G53" s="1">
        <v>3</v>
      </c>
    </row>
    <row r="54" spans="1:7" x14ac:dyDescent="0.25">
      <c r="A54" t="s">
        <v>8</v>
      </c>
      <c r="B54" s="1">
        <v>0</v>
      </c>
      <c r="C54" s="1">
        <v>1</v>
      </c>
      <c r="D54" s="1">
        <v>1</v>
      </c>
      <c r="E54" s="1">
        <v>1</v>
      </c>
      <c r="F54" s="1">
        <v>0</v>
      </c>
      <c r="G54" s="1">
        <v>1</v>
      </c>
    </row>
    <row r="55" spans="1:7" x14ac:dyDescent="0.25">
      <c r="A55" t="s">
        <v>8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</row>
    <row r="56" spans="1:7" x14ac:dyDescent="0.25">
      <c r="A56" t="s">
        <v>8</v>
      </c>
      <c r="B56" s="1">
        <v>1</v>
      </c>
      <c r="C56" s="1">
        <v>2</v>
      </c>
      <c r="D56" s="1">
        <v>1</v>
      </c>
      <c r="E56" s="1">
        <v>1</v>
      </c>
      <c r="F56" s="1">
        <v>1</v>
      </c>
      <c r="G56" s="1">
        <v>0</v>
      </c>
    </row>
    <row r="57" spans="1:7" x14ac:dyDescent="0.25">
      <c r="A57" t="s">
        <v>8</v>
      </c>
      <c r="B57" s="1">
        <v>0</v>
      </c>
      <c r="C57" s="1">
        <v>2</v>
      </c>
      <c r="D57" s="1">
        <v>1</v>
      </c>
      <c r="E57" s="1">
        <v>0</v>
      </c>
      <c r="F57" s="1">
        <v>2</v>
      </c>
      <c r="G57" s="1">
        <v>0</v>
      </c>
    </row>
    <row r="58" spans="1:7" x14ac:dyDescent="0.25">
      <c r="A58" t="s">
        <v>8</v>
      </c>
      <c r="B58" s="1">
        <v>2</v>
      </c>
      <c r="C58" s="1">
        <v>4</v>
      </c>
      <c r="D58" s="1">
        <v>2</v>
      </c>
      <c r="E58" s="1">
        <v>2</v>
      </c>
      <c r="F58" s="1">
        <v>2</v>
      </c>
      <c r="G58" s="1">
        <v>3</v>
      </c>
    </row>
    <row r="59" spans="1:7" x14ac:dyDescent="0.25">
      <c r="A59" t="s">
        <v>8</v>
      </c>
      <c r="B59" s="1">
        <v>3</v>
      </c>
      <c r="C59" s="1">
        <v>3</v>
      </c>
      <c r="D59" s="1">
        <v>3</v>
      </c>
      <c r="E59" s="1">
        <v>0</v>
      </c>
      <c r="F59" s="1">
        <v>2</v>
      </c>
      <c r="G59" s="1">
        <v>2</v>
      </c>
    </row>
    <row r="60" spans="1:7" x14ac:dyDescent="0.25">
      <c r="A60" t="s">
        <v>8</v>
      </c>
      <c r="B60" s="1">
        <v>2</v>
      </c>
      <c r="C60" s="1">
        <v>1</v>
      </c>
      <c r="D60" s="1">
        <v>2</v>
      </c>
      <c r="E60" s="1">
        <v>1</v>
      </c>
      <c r="F60" s="1">
        <v>2</v>
      </c>
      <c r="G60" s="1">
        <v>1</v>
      </c>
    </row>
    <row r="61" spans="1:7" x14ac:dyDescent="0.25">
      <c r="A61" t="s">
        <v>8</v>
      </c>
      <c r="B61" s="1">
        <v>2</v>
      </c>
      <c r="C61" s="1">
        <v>1</v>
      </c>
      <c r="D61" s="1">
        <v>1</v>
      </c>
      <c r="E61" s="1">
        <v>1</v>
      </c>
      <c r="F61" s="1">
        <v>1</v>
      </c>
      <c r="G61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A3EA-1564-4EC2-ADE6-ABD161EBC08E}">
  <dimension ref="A1:J7"/>
  <sheetViews>
    <sheetView zoomScale="130" zoomScaleNormal="130" workbookViewId="0">
      <selection activeCell="D7" sqref="A1:D7"/>
    </sheetView>
  </sheetViews>
  <sheetFormatPr defaultRowHeight="15" x14ac:dyDescent="0.25"/>
  <cols>
    <col min="1" max="1" width="18.5703125" bestFit="1" customWidth="1"/>
    <col min="2" max="10" width="4.140625" customWidth="1"/>
  </cols>
  <sheetData>
    <row r="1" spans="1:10" x14ac:dyDescent="0.25">
      <c r="A1" s="3"/>
      <c r="B1" s="4" t="s">
        <v>58</v>
      </c>
      <c r="C1" s="4" t="s">
        <v>60</v>
      </c>
      <c r="D1" s="4" t="s">
        <v>62</v>
      </c>
      <c r="E1" s="4" t="s">
        <v>57</v>
      </c>
      <c r="F1" s="4" t="s">
        <v>59</v>
      </c>
      <c r="G1" s="4" t="s">
        <v>61</v>
      </c>
      <c r="H1" s="4" t="s">
        <v>63</v>
      </c>
      <c r="I1" s="4" t="s">
        <v>64</v>
      </c>
      <c r="J1" s="4" t="s">
        <v>65</v>
      </c>
    </row>
    <row r="2" spans="1:10" x14ac:dyDescent="0.25">
      <c r="A2" s="3" t="s">
        <v>1</v>
      </c>
      <c r="B2" s="5">
        <f ca="1">AVERAGE(INDIRECT("s_"&amp;A2))</f>
        <v>2.0357142857142856</v>
      </c>
      <c r="C2" s="5">
        <f ca="1">AVERAGE(INDIRECT("i_"&amp;A2))</f>
        <v>1.75</v>
      </c>
      <c r="D2" s="5">
        <f ca="1">AVERAGE(INDIRECT("z_"&amp;A2))</f>
        <v>2</v>
      </c>
      <c r="E2" s="5">
        <f ca="1">_xlfn.STDEV.S(INDIRECT("s_"&amp;A2))</f>
        <v>0.88116685505925962</v>
      </c>
      <c r="F2" s="5">
        <f ca="1">_xlfn.STDEV.S(INDIRECT("i_"&amp;A2))</f>
        <v>0.68313005106397318</v>
      </c>
      <c r="G2" s="5">
        <f ca="1">_xlfn.STDEV.S(INDIRECT("z_"&amp;A2))</f>
        <v>1.0801234497346435</v>
      </c>
      <c r="H2" s="3">
        <f ca="1">COUNT(INDIRECT("s_"&amp;A2))</f>
        <v>28</v>
      </c>
      <c r="I2" s="3">
        <f ca="1">COUNT(INDIRECT("i_"&amp;A2))</f>
        <v>16</v>
      </c>
      <c r="J2" s="3">
        <f ca="1">COUNT(INDIRECT("z_"&amp;A2))</f>
        <v>13</v>
      </c>
    </row>
    <row r="3" spans="1:10" x14ac:dyDescent="0.25">
      <c r="A3" s="3" t="s">
        <v>2</v>
      </c>
      <c r="B3" s="5">
        <f ca="1">AVERAGE(INDIRECT("s_"&amp;A3))</f>
        <v>2.6071428571428572</v>
      </c>
      <c r="C3" s="5">
        <f ca="1">AVERAGE(INDIRECT("i_"&amp;A3))</f>
        <v>2.0625</v>
      </c>
      <c r="D3" s="5">
        <f ca="1">AVERAGE(INDIRECT("z_"&amp;A3))</f>
        <v>2.4615384615384617</v>
      </c>
      <c r="E3" s="5">
        <f ca="1">_xlfn.STDEV.S(INDIRECT("s_"&amp;A3))</f>
        <v>0.87514171188043333</v>
      </c>
      <c r="F3" s="5">
        <f ca="1">_xlfn.STDEV.S(INDIRECT("i_"&amp;A3))</f>
        <v>0.68007352543677213</v>
      </c>
      <c r="G3" s="5">
        <f ca="1">_xlfn.STDEV.S(INDIRECT("z_"&amp;A3))</f>
        <v>1.2659242088545832</v>
      </c>
      <c r="H3" s="3">
        <f t="shared" ref="H3:H7" ca="1" si="0">COUNT(INDIRECT("s_"&amp;A3))</f>
        <v>28</v>
      </c>
      <c r="I3" s="3">
        <f t="shared" ref="I3:I7" ca="1" si="1">COUNT(INDIRECT("i_"&amp;A3))</f>
        <v>16</v>
      </c>
      <c r="J3" s="3">
        <f t="shared" ref="J3:J7" ca="1" si="2">COUNT(INDIRECT("z_"&amp;A3))</f>
        <v>13</v>
      </c>
    </row>
    <row r="4" spans="1:10" x14ac:dyDescent="0.25">
      <c r="A4" s="3" t="s">
        <v>3</v>
      </c>
      <c r="B4" s="5">
        <f ca="1">AVERAGE(INDIRECT("s_"&amp;A4))</f>
        <v>2.1071428571428572</v>
      </c>
      <c r="C4" s="5">
        <f ca="1">AVERAGE(INDIRECT("i_"&amp;A4))</f>
        <v>1.8125</v>
      </c>
      <c r="D4" s="5">
        <f ca="1">AVERAGE(INDIRECT("z_"&amp;A4))</f>
        <v>2.2307692307692308</v>
      </c>
      <c r="E4" s="5">
        <f ca="1">_xlfn.STDEV.S(INDIRECT("s_"&amp;A4))</f>
        <v>0.87514171188043366</v>
      </c>
      <c r="F4" s="5">
        <f ca="1">_xlfn.STDEV.S(INDIRECT("i_"&amp;A4))</f>
        <v>0.54390562906935735</v>
      </c>
      <c r="G4" s="5">
        <f ca="1">_xlfn.STDEV.S(INDIRECT("z_"&amp;A4))</f>
        <v>1.0127393670836666</v>
      </c>
      <c r="H4" s="3">
        <f t="shared" ca="1" si="0"/>
        <v>28</v>
      </c>
      <c r="I4" s="3">
        <f t="shared" ca="1" si="1"/>
        <v>16</v>
      </c>
      <c r="J4" s="3">
        <f t="shared" ca="1" si="2"/>
        <v>13</v>
      </c>
    </row>
    <row r="5" spans="1:10" x14ac:dyDescent="0.25">
      <c r="A5" s="3" t="s">
        <v>4</v>
      </c>
      <c r="B5" s="5">
        <f ca="1">AVERAGE(INDIRECT("s_"&amp;A5))</f>
        <v>1.7857142857142858</v>
      </c>
      <c r="C5" s="5">
        <f ca="1">AVERAGE(INDIRECT("i_"&amp;A5))</f>
        <v>1.5625</v>
      </c>
      <c r="D5" s="5">
        <f ca="1">AVERAGE(INDIRECT("z_"&amp;A5))</f>
        <v>1.8461538461538463</v>
      </c>
      <c r="E5" s="5">
        <f ca="1">_xlfn.STDEV.S(INDIRECT("s_"&amp;A5))</f>
        <v>0.73822323518942745</v>
      </c>
      <c r="F5" s="5">
        <f ca="1">_xlfn.STDEV.S(INDIRECT("i_"&amp;A5))</f>
        <v>0.62915286960589578</v>
      </c>
      <c r="G5" s="5">
        <f ca="1">_xlfn.STDEV.S(INDIRECT("z_"&amp;A5))</f>
        <v>0.89871703427291716</v>
      </c>
      <c r="H5" s="3">
        <f t="shared" ca="1" si="0"/>
        <v>28</v>
      </c>
      <c r="I5" s="3">
        <f t="shared" ca="1" si="1"/>
        <v>16</v>
      </c>
      <c r="J5" s="3">
        <f t="shared" ca="1" si="2"/>
        <v>13</v>
      </c>
    </row>
    <row r="6" spans="1:10" x14ac:dyDescent="0.25">
      <c r="A6" s="3" t="s">
        <v>5</v>
      </c>
      <c r="B6" s="5">
        <f ca="1">AVERAGE(INDIRECT("s_"&amp;A6))</f>
        <v>2.2142857142857144</v>
      </c>
      <c r="C6" s="5">
        <f ca="1">AVERAGE(INDIRECT("i_"&amp;A6))</f>
        <v>2</v>
      </c>
      <c r="D6" s="5">
        <f ca="1">AVERAGE(INDIRECT("z_"&amp;A6))</f>
        <v>2.1538461538461537</v>
      </c>
      <c r="E6" s="5">
        <f ca="1">_xlfn.STDEV.S(INDIRECT("s_"&amp;A6))</f>
        <v>0.83253930425037204</v>
      </c>
      <c r="F6" s="5">
        <f ca="1">_xlfn.STDEV.S(INDIRECT("i_"&amp;A6))</f>
        <v>0.63245553203367588</v>
      </c>
      <c r="G6" s="5">
        <f ca="1">_xlfn.STDEV.S(INDIRECT("z_"&amp;A6))</f>
        <v>1.0681880176381129</v>
      </c>
      <c r="H6" s="3">
        <f t="shared" ca="1" si="0"/>
        <v>28</v>
      </c>
      <c r="I6" s="3">
        <f t="shared" ca="1" si="1"/>
        <v>16</v>
      </c>
      <c r="J6" s="3">
        <f t="shared" ca="1" si="2"/>
        <v>13</v>
      </c>
    </row>
    <row r="7" spans="1:10" x14ac:dyDescent="0.25">
      <c r="A7" s="3" t="s">
        <v>6</v>
      </c>
      <c r="B7" s="5">
        <f ca="1">AVERAGE(INDIRECT("s_"&amp;A7))</f>
        <v>2.2857142857142856</v>
      </c>
      <c r="C7" s="5">
        <f ca="1">AVERAGE(INDIRECT("i_"&amp;A7))</f>
        <v>2.25</v>
      </c>
      <c r="D7" s="5">
        <f ca="1">AVERAGE(INDIRECT("z_"&amp;A7))</f>
        <v>2.2307692307692308</v>
      </c>
      <c r="E7" s="5">
        <f ca="1">_xlfn.STDEV.S(INDIRECT("s_"&amp;A7))</f>
        <v>0.80999052839194141</v>
      </c>
      <c r="F7" s="5">
        <f ca="1">_xlfn.STDEV.S(INDIRECT("i_"&amp;A7))</f>
        <v>0.68313005106397318</v>
      </c>
      <c r="G7" s="5">
        <f ca="1">_xlfn.STDEV.S(INDIRECT("z_"&amp;A7))</f>
        <v>1.2351684199496948</v>
      </c>
      <c r="H7" s="3">
        <f t="shared" ca="1" si="0"/>
        <v>28</v>
      </c>
      <c r="I7" s="3">
        <f t="shared" ca="1" si="1"/>
        <v>16</v>
      </c>
      <c r="J7" s="3">
        <f t="shared" ca="1" si="2"/>
        <v>13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547E-8C69-48BB-BC29-BF004DE02CBA}">
  <dimension ref="A1:G33"/>
  <sheetViews>
    <sheetView workbookViewId="0">
      <selection activeCell="B34" sqref="B34"/>
    </sheetView>
  </sheetViews>
  <sheetFormatPr defaultRowHeight="15" x14ac:dyDescent="0.25"/>
  <cols>
    <col min="1" max="1" width="31.28515625" bestFit="1" customWidth="1"/>
    <col min="2" max="2" width="16.7109375" bestFit="1" customWidth="1"/>
    <col min="3" max="3" width="19.5703125" bestFit="1" customWidth="1"/>
    <col min="4" max="4" width="19.85546875" bestFit="1" customWidth="1"/>
    <col min="5" max="5" width="21.140625" bestFit="1" customWidth="1"/>
    <col min="6" max="6" width="25.42578125" bestFit="1" customWidth="1"/>
    <col min="7" max="7" width="2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>
        <v>2</v>
      </c>
      <c r="C2">
        <v>4</v>
      </c>
      <c r="D2">
        <v>2</v>
      </c>
      <c r="E2">
        <v>2</v>
      </c>
      <c r="F2">
        <v>2</v>
      </c>
      <c r="G2">
        <v>3</v>
      </c>
    </row>
    <row r="3" spans="1:7" x14ac:dyDescent="0.25">
      <c r="A3" t="s">
        <v>9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</row>
    <row r="4" spans="1:7" x14ac:dyDescent="0.25">
      <c r="A4" t="s">
        <v>9</v>
      </c>
      <c r="B4">
        <v>1</v>
      </c>
      <c r="C4">
        <v>3</v>
      </c>
      <c r="D4">
        <v>2</v>
      </c>
      <c r="E4">
        <v>2</v>
      </c>
      <c r="F4">
        <v>2</v>
      </c>
      <c r="G4">
        <v>2</v>
      </c>
    </row>
    <row r="5" spans="1:7" x14ac:dyDescent="0.25">
      <c r="A5" t="s">
        <v>9</v>
      </c>
      <c r="B5">
        <v>2</v>
      </c>
      <c r="C5">
        <v>4</v>
      </c>
      <c r="D5">
        <v>2</v>
      </c>
      <c r="E5">
        <v>3</v>
      </c>
      <c r="F5">
        <v>2</v>
      </c>
      <c r="G5">
        <v>2</v>
      </c>
    </row>
    <row r="6" spans="1:7" x14ac:dyDescent="0.25">
      <c r="A6" t="s">
        <v>9</v>
      </c>
      <c r="B6">
        <v>1</v>
      </c>
      <c r="C6">
        <v>3</v>
      </c>
      <c r="D6">
        <v>1</v>
      </c>
      <c r="E6">
        <v>1</v>
      </c>
      <c r="F6">
        <v>1</v>
      </c>
      <c r="G6">
        <v>2</v>
      </c>
    </row>
    <row r="7" spans="1:7" x14ac:dyDescent="0.25">
      <c r="A7" t="s">
        <v>9</v>
      </c>
      <c r="B7">
        <v>3</v>
      </c>
      <c r="C7">
        <v>4</v>
      </c>
      <c r="D7">
        <v>3</v>
      </c>
      <c r="E7">
        <v>3</v>
      </c>
      <c r="F7">
        <v>3</v>
      </c>
      <c r="G7">
        <v>3</v>
      </c>
    </row>
    <row r="8" spans="1:7" x14ac:dyDescent="0.25">
      <c r="A8" t="s">
        <v>9</v>
      </c>
      <c r="B8">
        <v>3</v>
      </c>
      <c r="C8">
        <v>3</v>
      </c>
      <c r="D8">
        <v>3</v>
      </c>
      <c r="E8">
        <v>1</v>
      </c>
      <c r="F8">
        <v>3</v>
      </c>
      <c r="G8">
        <v>4</v>
      </c>
    </row>
    <row r="9" spans="1:7" x14ac:dyDescent="0.25">
      <c r="A9" t="s">
        <v>9</v>
      </c>
      <c r="B9">
        <v>1</v>
      </c>
      <c r="C9">
        <v>2</v>
      </c>
      <c r="D9">
        <v>2</v>
      </c>
      <c r="E9">
        <v>2</v>
      </c>
      <c r="F9">
        <v>2</v>
      </c>
      <c r="G9">
        <v>2</v>
      </c>
    </row>
    <row r="10" spans="1:7" x14ac:dyDescent="0.25">
      <c r="A10" t="s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3</v>
      </c>
    </row>
    <row r="11" spans="1:7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</row>
    <row r="12" spans="1:7" x14ac:dyDescent="0.25">
      <c r="A12" t="s">
        <v>9</v>
      </c>
      <c r="B12">
        <v>1</v>
      </c>
      <c r="C12">
        <v>2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t="s">
        <v>9</v>
      </c>
      <c r="B13">
        <v>2</v>
      </c>
      <c r="C13">
        <v>2</v>
      </c>
      <c r="D13">
        <v>1</v>
      </c>
      <c r="E13">
        <v>1</v>
      </c>
      <c r="F13">
        <v>2</v>
      </c>
      <c r="G13">
        <v>1</v>
      </c>
    </row>
    <row r="14" spans="1:7" x14ac:dyDescent="0.25">
      <c r="A14" t="s">
        <v>9</v>
      </c>
      <c r="B14">
        <v>2</v>
      </c>
      <c r="C14">
        <v>3</v>
      </c>
      <c r="D14">
        <v>2</v>
      </c>
      <c r="E14">
        <v>3</v>
      </c>
      <c r="F14">
        <v>2</v>
      </c>
      <c r="G14">
        <v>2</v>
      </c>
    </row>
    <row r="15" spans="1:7" x14ac:dyDescent="0.25">
      <c r="A15" t="s">
        <v>9</v>
      </c>
      <c r="B15">
        <v>4</v>
      </c>
      <c r="C15">
        <v>4</v>
      </c>
      <c r="D15">
        <v>4</v>
      </c>
      <c r="E15">
        <v>2</v>
      </c>
      <c r="F15">
        <v>2</v>
      </c>
      <c r="G15">
        <v>2</v>
      </c>
    </row>
    <row r="16" spans="1:7" x14ac:dyDescent="0.25">
      <c r="A16" t="s">
        <v>9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</row>
    <row r="17" spans="1:7" x14ac:dyDescent="0.25">
      <c r="A17" t="s">
        <v>9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</row>
    <row r="18" spans="1:7" x14ac:dyDescent="0.25">
      <c r="A18" t="s">
        <v>9</v>
      </c>
      <c r="B18">
        <v>2</v>
      </c>
      <c r="C18">
        <v>3</v>
      </c>
      <c r="D18">
        <v>3</v>
      </c>
      <c r="E18">
        <v>2</v>
      </c>
      <c r="F18">
        <v>4</v>
      </c>
      <c r="G18">
        <v>3</v>
      </c>
    </row>
    <row r="19" spans="1:7" x14ac:dyDescent="0.25">
      <c r="A19" t="s">
        <v>9</v>
      </c>
      <c r="B19">
        <v>3</v>
      </c>
      <c r="C19">
        <v>2</v>
      </c>
      <c r="D19">
        <v>3</v>
      </c>
      <c r="E19">
        <v>1</v>
      </c>
      <c r="F19">
        <v>2</v>
      </c>
      <c r="G19">
        <v>3</v>
      </c>
    </row>
    <row r="20" spans="1:7" x14ac:dyDescent="0.25">
      <c r="A20" t="s">
        <v>9</v>
      </c>
      <c r="B20">
        <v>1</v>
      </c>
      <c r="C20">
        <v>2</v>
      </c>
      <c r="D20">
        <v>3</v>
      </c>
      <c r="E20">
        <v>1</v>
      </c>
      <c r="F20">
        <v>3</v>
      </c>
      <c r="G20">
        <v>2</v>
      </c>
    </row>
    <row r="21" spans="1:7" x14ac:dyDescent="0.25">
      <c r="A21" t="s">
        <v>9</v>
      </c>
      <c r="B21">
        <v>2</v>
      </c>
      <c r="C21">
        <v>3</v>
      </c>
      <c r="D21">
        <v>2</v>
      </c>
      <c r="E21">
        <v>1</v>
      </c>
      <c r="F21">
        <v>3</v>
      </c>
      <c r="G21">
        <v>2</v>
      </c>
    </row>
    <row r="22" spans="1:7" x14ac:dyDescent="0.25">
      <c r="A22" t="s">
        <v>9</v>
      </c>
      <c r="B22">
        <v>3</v>
      </c>
      <c r="C22">
        <v>2</v>
      </c>
      <c r="D22">
        <v>2</v>
      </c>
      <c r="E22">
        <v>1</v>
      </c>
      <c r="F22">
        <v>4</v>
      </c>
      <c r="G22">
        <v>3</v>
      </c>
    </row>
    <row r="23" spans="1:7" x14ac:dyDescent="0.25">
      <c r="A23" t="s">
        <v>9</v>
      </c>
      <c r="B23">
        <v>3</v>
      </c>
      <c r="C23">
        <v>2</v>
      </c>
      <c r="D23">
        <v>2</v>
      </c>
      <c r="E23">
        <v>2</v>
      </c>
      <c r="F23">
        <v>2</v>
      </c>
      <c r="G23">
        <v>3</v>
      </c>
    </row>
    <row r="24" spans="1:7" x14ac:dyDescent="0.25">
      <c r="A24" t="s">
        <v>9</v>
      </c>
      <c r="B24">
        <v>1</v>
      </c>
      <c r="C24">
        <v>2</v>
      </c>
      <c r="D24">
        <v>2</v>
      </c>
      <c r="E24">
        <v>2</v>
      </c>
      <c r="F24">
        <v>1</v>
      </c>
      <c r="G24">
        <v>2</v>
      </c>
    </row>
    <row r="25" spans="1:7" x14ac:dyDescent="0.25">
      <c r="A25" t="s">
        <v>9</v>
      </c>
      <c r="B25">
        <v>1</v>
      </c>
      <c r="C25">
        <v>2</v>
      </c>
      <c r="D25">
        <v>1</v>
      </c>
      <c r="E25">
        <v>2</v>
      </c>
      <c r="F25">
        <v>1</v>
      </c>
      <c r="G25">
        <v>1</v>
      </c>
    </row>
    <row r="26" spans="1:7" x14ac:dyDescent="0.25">
      <c r="A26" t="s">
        <v>9</v>
      </c>
      <c r="B26">
        <v>3</v>
      </c>
      <c r="C26">
        <v>3</v>
      </c>
      <c r="D26">
        <v>4</v>
      </c>
      <c r="E26">
        <v>3</v>
      </c>
      <c r="F26">
        <v>3</v>
      </c>
      <c r="G26">
        <v>2</v>
      </c>
    </row>
    <row r="27" spans="1:7" x14ac:dyDescent="0.25">
      <c r="A27" t="s">
        <v>9</v>
      </c>
      <c r="B27">
        <v>2</v>
      </c>
      <c r="C27">
        <v>2</v>
      </c>
      <c r="D27">
        <v>3</v>
      </c>
      <c r="E27">
        <v>3</v>
      </c>
      <c r="F27">
        <v>2</v>
      </c>
      <c r="G27">
        <v>4</v>
      </c>
    </row>
    <row r="28" spans="1:7" x14ac:dyDescent="0.25">
      <c r="A28" t="s">
        <v>9</v>
      </c>
      <c r="B28">
        <v>3</v>
      </c>
      <c r="C28">
        <v>4</v>
      </c>
      <c r="D28">
        <v>2</v>
      </c>
      <c r="E28">
        <v>2</v>
      </c>
      <c r="F28">
        <v>3</v>
      </c>
      <c r="G28">
        <v>2</v>
      </c>
    </row>
    <row r="29" spans="1:7" x14ac:dyDescent="0.25">
      <c r="A29" t="s">
        <v>9</v>
      </c>
      <c r="B29">
        <v>3</v>
      </c>
      <c r="C29">
        <v>2</v>
      </c>
      <c r="D29">
        <v>2</v>
      </c>
      <c r="E29">
        <v>1</v>
      </c>
      <c r="F29">
        <v>2</v>
      </c>
      <c r="G29">
        <v>3</v>
      </c>
    </row>
    <row r="33" spans="2:7" x14ac:dyDescent="0.25">
      <c r="B33" t="str">
        <f t="shared" ref="B33:G33" si="0">_xlfn.TEXTJOIN(",",TRUE,B2:B29)</f>
        <v>2,2,1,2,1,3,3,1,2,1,1,2,2,4,1,2,2,3,1,2,3,3,1,1,3,2,3,3</v>
      </c>
      <c r="C33" t="str">
        <f t="shared" si="0"/>
        <v>4,3,3,4,3,4,3,2,2,1,2,2,3,4,1,3,3,2,2,3,2,2,2,2,3,2,4,2</v>
      </c>
      <c r="D33" t="str">
        <f t="shared" si="0"/>
        <v>2,1,2,2,1,3,3,2,2,1,1,1,2,4,1,2,3,3,3,2,2,2,2,1,4,3,2,2</v>
      </c>
      <c r="E33" t="str">
        <f t="shared" si="0"/>
        <v>2,2,2,3,1,3,1,2,2,1,1,1,3,2,1,2,2,1,1,1,1,2,2,2,3,3,2,1</v>
      </c>
      <c r="F33" t="str">
        <f t="shared" si="0"/>
        <v>2,3,2,2,1,3,3,2,2,1,1,2,2,2,2,2,4,2,3,3,4,2,1,1,3,2,3,2</v>
      </c>
      <c r="G33" t="str">
        <f t="shared" si="0"/>
        <v>3,1,2,2,2,3,4,2,3,2,1,1,2,2,2,2,3,3,2,2,3,3,2,1,2,4,2,3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4228-7767-4C1E-AB8A-D6504D37F024}">
  <dimension ref="A1:G33"/>
  <sheetViews>
    <sheetView workbookViewId="0">
      <selection activeCell="G34" sqref="G34"/>
    </sheetView>
  </sheetViews>
  <sheetFormatPr defaultRowHeight="15" x14ac:dyDescent="0.25"/>
  <cols>
    <col min="1" max="1" width="52.28515625" bestFit="1" customWidth="1"/>
    <col min="2" max="2" width="16.7109375" bestFit="1" customWidth="1"/>
    <col min="3" max="3" width="19.5703125" bestFit="1" customWidth="1"/>
    <col min="4" max="4" width="19.85546875" bestFit="1" customWidth="1"/>
    <col min="5" max="5" width="21.140625" bestFit="1" customWidth="1"/>
    <col min="6" max="6" width="25.42578125" bestFit="1" customWidth="1"/>
    <col min="7" max="7" width="2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</v>
      </c>
      <c r="C2">
        <v>2</v>
      </c>
      <c r="D2">
        <v>2</v>
      </c>
      <c r="E2">
        <v>2</v>
      </c>
      <c r="F2">
        <v>2</v>
      </c>
      <c r="G2">
        <v>3</v>
      </c>
    </row>
    <row r="3" spans="1:7" x14ac:dyDescent="0.25">
      <c r="A3" t="s">
        <v>7</v>
      </c>
      <c r="B3">
        <v>1</v>
      </c>
      <c r="C3">
        <v>2</v>
      </c>
      <c r="D3">
        <v>1</v>
      </c>
      <c r="E3">
        <v>1</v>
      </c>
      <c r="F3">
        <v>1</v>
      </c>
      <c r="G3">
        <v>1</v>
      </c>
    </row>
    <row r="4" spans="1:7" x14ac:dyDescent="0.25">
      <c r="A4" t="s">
        <v>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7" x14ac:dyDescent="0.25">
      <c r="A5" t="s">
        <v>7</v>
      </c>
      <c r="B5">
        <v>1</v>
      </c>
      <c r="C5">
        <v>2</v>
      </c>
      <c r="D5">
        <v>1</v>
      </c>
      <c r="E5">
        <v>1</v>
      </c>
      <c r="F5">
        <v>2</v>
      </c>
      <c r="G5">
        <v>2</v>
      </c>
    </row>
    <row r="6" spans="1:7" x14ac:dyDescent="0.25">
      <c r="A6" t="s">
        <v>7</v>
      </c>
      <c r="B6">
        <v>1</v>
      </c>
      <c r="C6">
        <v>1</v>
      </c>
      <c r="D6">
        <v>2</v>
      </c>
      <c r="E6">
        <v>1</v>
      </c>
      <c r="F6">
        <v>1</v>
      </c>
      <c r="G6">
        <v>2</v>
      </c>
    </row>
    <row r="7" spans="1:7" x14ac:dyDescent="0.25">
      <c r="A7" t="s">
        <v>7</v>
      </c>
      <c r="B7">
        <v>2</v>
      </c>
      <c r="C7">
        <v>2</v>
      </c>
      <c r="D7">
        <v>2</v>
      </c>
      <c r="E7">
        <v>2</v>
      </c>
      <c r="F7">
        <v>3</v>
      </c>
      <c r="G7">
        <v>3</v>
      </c>
    </row>
    <row r="8" spans="1:7" x14ac:dyDescent="0.25">
      <c r="A8" t="s">
        <v>7</v>
      </c>
      <c r="B8">
        <v>2</v>
      </c>
      <c r="C8">
        <v>2</v>
      </c>
      <c r="D8">
        <v>3</v>
      </c>
      <c r="E8">
        <v>2</v>
      </c>
      <c r="F8">
        <v>3</v>
      </c>
      <c r="G8">
        <v>3</v>
      </c>
    </row>
    <row r="9" spans="1:7" x14ac:dyDescent="0.25">
      <c r="A9" t="s">
        <v>7</v>
      </c>
      <c r="B9">
        <v>3</v>
      </c>
      <c r="C9">
        <v>3</v>
      </c>
      <c r="D9">
        <v>2</v>
      </c>
      <c r="E9">
        <v>2</v>
      </c>
      <c r="F9">
        <v>2</v>
      </c>
      <c r="G9">
        <v>2</v>
      </c>
    </row>
    <row r="10" spans="1:7" x14ac:dyDescent="0.25">
      <c r="A10" t="s">
        <v>7</v>
      </c>
      <c r="B10">
        <v>3</v>
      </c>
      <c r="C10">
        <v>2</v>
      </c>
      <c r="D10">
        <v>2</v>
      </c>
      <c r="E10">
        <v>1</v>
      </c>
      <c r="F10">
        <v>2</v>
      </c>
      <c r="G10">
        <v>2</v>
      </c>
    </row>
    <row r="11" spans="1:7" x14ac:dyDescent="0.25">
      <c r="A11" t="s">
        <v>7</v>
      </c>
      <c r="B11">
        <v>1</v>
      </c>
      <c r="C11">
        <v>2</v>
      </c>
      <c r="D11">
        <v>1</v>
      </c>
      <c r="E11">
        <v>1</v>
      </c>
      <c r="F11">
        <v>1</v>
      </c>
      <c r="G11">
        <v>1</v>
      </c>
    </row>
    <row r="12" spans="1:7" x14ac:dyDescent="0.25">
      <c r="A12" t="s">
        <v>7</v>
      </c>
      <c r="B12">
        <v>2</v>
      </c>
      <c r="C12">
        <v>3</v>
      </c>
      <c r="D12">
        <v>2</v>
      </c>
      <c r="E12">
        <v>1</v>
      </c>
      <c r="F12">
        <v>2</v>
      </c>
      <c r="G12">
        <v>2</v>
      </c>
    </row>
    <row r="13" spans="1:7" x14ac:dyDescent="0.25">
      <c r="A13" t="s">
        <v>7</v>
      </c>
      <c r="B13">
        <v>2</v>
      </c>
      <c r="C13">
        <v>1</v>
      </c>
      <c r="D13">
        <v>1</v>
      </c>
      <c r="E13">
        <v>1</v>
      </c>
      <c r="F13">
        <v>2</v>
      </c>
      <c r="G13">
        <v>2</v>
      </c>
    </row>
    <row r="14" spans="1:7" x14ac:dyDescent="0.25">
      <c r="A14" t="s">
        <v>7</v>
      </c>
      <c r="B14">
        <v>1</v>
      </c>
      <c r="C14">
        <v>3</v>
      </c>
      <c r="D14">
        <v>2</v>
      </c>
      <c r="E14">
        <v>3</v>
      </c>
      <c r="F14">
        <v>2</v>
      </c>
      <c r="G14">
        <v>3</v>
      </c>
    </row>
    <row r="15" spans="1:7" x14ac:dyDescent="0.25">
      <c r="A15" t="s">
        <v>7</v>
      </c>
      <c r="B15">
        <v>1</v>
      </c>
      <c r="C15">
        <v>3</v>
      </c>
      <c r="D15">
        <v>2</v>
      </c>
      <c r="E15">
        <v>2</v>
      </c>
      <c r="F15">
        <v>3</v>
      </c>
      <c r="G15">
        <v>3</v>
      </c>
    </row>
    <row r="16" spans="1:7" x14ac:dyDescent="0.25">
      <c r="A16" t="s">
        <v>7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</row>
    <row r="17" spans="1:7" x14ac:dyDescent="0.25">
      <c r="A17" t="s">
        <v>7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</row>
    <row r="33" spans="2:7" x14ac:dyDescent="0.25">
      <c r="B33" t="str">
        <f>_xlfn.TEXTJOIN(",",TRUE,B2:B29)</f>
        <v>2,1,2,1,1,2,2,3,3,1,2,2,1,1,2,2</v>
      </c>
      <c r="C33" t="str">
        <f t="shared" ref="C33:F33" si="0">_xlfn.TEXTJOIN(",",TRUE,C2:C29)</f>
        <v>2,2,2,2,1,2,2,3,2,2,3,1,3,3,2,1</v>
      </c>
      <c r="D33" t="str">
        <f t="shared" si="0"/>
        <v>2,1,2,1,2,2,3,2,2,1,2,1,2,2,2,2</v>
      </c>
      <c r="E33" t="str">
        <f t="shared" si="0"/>
        <v>2,1,2,1,1,2,2,2,1,1,1,1,3,2,2,1</v>
      </c>
      <c r="F33" t="str">
        <f t="shared" si="0"/>
        <v>2,1,2,2,1,3,3,2,2,1,2,2,2,3,2,2</v>
      </c>
      <c r="G33" t="str">
        <f>_xlfn.TEXTJOIN(",",TRUE,G2:G29)</f>
        <v>3,1,2,2,2,3,3,2,2,1,2,2,3,3,3,2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B50F-EF51-4B8B-A648-F699CCEAC278}">
  <dimension ref="A1:G33"/>
  <sheetViews>
    <sheetView workbookViewId="0">
      <selection activeCell="B1" sqref="B1:G1"/>
    </sheetView>
  </sheetViews>
  <sheetFormatPr defaultRowHeight="15" x14ac:dyDescent="0.25"/>
  <cols>
    <col min="1" max="1" width="75.28515625" bestFit="1" customWidth="1"/>
    <col min="2" max="2" width="16.7109375" bestFit="1" customWidth="1"/>
    <col min="3" max="3" width="19.5703125" bestFit="1" customWidth="1"/>
    <col min="4" max="4" width="19.85546875" bestFit="1" customWidth="1"/>
    <col min="5" max="5" width="21.140625" bestFit="1" customWidth="1"/>
    <col min="6" max="6" width="25.42578125" bestFit="1" customWidth="1"/>
    <col min="7" max="7" width="2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>
        <v>2</v>
      </c>
      <c r="C2">
        <v>2</v>
      </c>
      <c r="D2">
        <v>2</v>
      </c>
      <c r="E2">
        <v>2</v>
      </c>
      <c r="F2">
        <v>4</v>
      </c>
      <c r="G2">
        <v>4</v>
      </c>
    </row>
    <row r="3" spans="1:7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</row>
    <row r="4" spans="1:7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 t="s">
        <v>8</v>
      </c>
      <c r="B5">
        <v>1</v>
      </c>
      <c r="C5">
        <v>2</v>
      </c>
      <c r="D5">
        <v>1</v>
      </c>
      <c r="E5">
        <v>2</v>
      </c>
      <c r="F5">
        <v>1</v>
      </c>
      <c r="G5">
        <v>1</v>
      </c>
    </row>
    <row r="6" spans="1:7" x14ac:dyDescent="0.25">
      <c r="A6" t="s">
        <v>8</v>
      </c>
      <c r="B6">
        <v>3</v>
      </c>
      <c r="C6">
        <v>4</v>
      </c>
      <c r="D6">
        <v>4</v>
      </c>
      <c r="E6">
        <v>4</v>
      </c>
      <c r="F6">
        <v>3</v>
      </c>
      <c r="G6">
        <v>4</v>
      </c>
    </row>
    <row r="7" spans="1:7" x14ac:dyDescent="0.25">
      <c r="A7" t="s">
        <v>8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</row>
    <row r="8" spans="1:7" x14ac:dyDescent="0.25">
      <c r="A8" t="s">
        <v>8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</row>
    <row r="9" spans="1:7" x14ac:dyDescent="0.25">
      <c r="A9" t="s">
        <v>8</v>
      </c>
      <c r="B9">
        <v>2</v>
      </c>
      <c r="C9">
        <v>3</v>
      </c>
      <c r="D9">
        <v>2</v>
      </c>
      <c r="E9">
        <v>2</v>
      </c>
      <c r="F9">
        <v>2</v>
      </c>
      <c r="G9">
        <v>1</v>
      </c>
    </row>
    <row r="10" spans="1:7" x14ac:dyDescent="0.25">
      <c r="A10" t="s">
        <v>8</v>
      </c>
      <c r="B10">
        <v>1</v>
      </c>
      <c r="C10">
        <v>3</v>
      </c>
      <c r="D10">
        <v>2</v>
      </c>
      <c r="E10">
        <v>1</v>
      </c>
      <c r="F10">
        <v>3</v>
      </c>
      <c r="G10">
        <v>1</v>
      </c>
    </row>
    <row r="11" spans="1:7" x14ac:dyDescent="0.25">
      <c r="A11" t="s">
        <v>8</v>
      </c>
      <c r="B11">
        <v>3</v>
      </c>
      <c r="C11">
        <v>5</v>
      </c>
      <c r="D11">
        <v>3</v>
      </c>
      <c r="E11">
        <v>3</v>
      </c>
      <c r="F11">
        <v>3</v>
      </c>
      <c r="G11">
        <v>4</v>
      </c>
    </row>
    <row r="12" spans="1:7" x14ac:dyDescent="0.25">
      <c r="A12" t="s">
        <v>8</v>
      </c>
      <c r="B12">
        <v>4</v>
      </c>
      <c r="C12">
        <v>4</v>
      </c>
      <c r="D12">
        <v>4</v>
      </c>
      <c r="E12">
        <v>1</v>
      </c>
      <c r="F12">
        <v>3</v>
      </c>
      <c r="G12">
        <v>3</v>
      </c>
    </row>
    <row r="13" spans="1:7" x14ac:dyDescent="0.25">
      <c r="A13" t="s">
        <v>8</v>
      </c>
      <c r="B13">
        <v>3</v>
      </c>
      <c r="C13">
        <v>2</v>
      </c>
      <c r="D13">
        <v>3</v>
      </c>
      <c r="E13">
        <v>2</v>
      </c>
      <c r="F13">
        <v>3</v>
      </c>
      <c r="G13">
        <v>2</v>
      </c>
    </row>
    <row r="14" spans="1:7" x14ac:dyDescent="0.25">
      <c r="A14" t="s">
        <v>8</v>
      </c>
      <c r="B14">
        <v>3</v>
      </c>
      <c r="C14">
        <v>2</v>
      </c>
      <c r="D14">
        <v>2</v>
      </c>
      <c r="E14">
        <v>2</v>
      </c>
      <c r="F14">
        <v>2</v>
      </c>
      <c r="G14">
        <v>3</v>
      </c>
    </row>
    <row r="33" spans="2:7" x14ac:dyDescent="0.25">
      <c r="B33" t="str">
        <f>_xlfn.TEXTJOIN(",",TRUE,B2:B29)</f>
        <v>2,1,1,1,3,1,1,2,1,3,4,3,3</v>
      </c>
      <c r="C33" t="str">
        <f t="shared" ref="C33:G33" si="0">_xlfn.TEXTJOIN(",",TRUE,C2:C29)</f>
        <v>2,1,1,2,4,2,1,3,3,5,4,2,2</v>
      </c>
      <c r="D33" t="str">
        <f t="shared" si="0"/>
        <v>2,1,1,1,4,2,2,2,2,3,4,3,2</v>
      </c>
      <c r="E33" t="str">
        <f t="shared" si="0"/>
        <v>2,1,1,2,4,2,1,2,1,3,1,2,2</v>
      </c>
      <c r="F33" t="str">
        <f t="shared" si="0"/>
        <v>4,1,1,1,3,1,1,2,3,3,3,3,2</v>
      </c>
      <c r="G33" t="str">
        <f t="shared" si="0"/>
        <v>4,2,1,1,4,2,1,1,1,4,3,2,3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72F8-18E2-4427-94F2-22942D56DC27}">
  <dimension ref="A1:G18"/>
  <sheetViews>
    <sheetView tabSelected="1" workbookViewId="0">
      <selection activeCell="D9" sqref="D9"/>
    </sheetView>
  </sheetViews>
  <sheetFormatPr defaultRowHeight="15" x14ac:dyDescent="0.25"/>
  <cols>
    <col min="1" max="1" width="38.140625" customWidth="1"/>
    <col min="2" max="2" width="16.7109375" bestFit="1" customWidth="1"/>
    <col min="3" max="3" width="19.5703125" bestFit="1" customWidth="1"/>
    <col min="4" max="4" width="19.85546875" bestFit="1" customWidth="1"/>
    <col min="5" max="5" width="21.140625" bestFit="1" customWidth="1"/>
    <col min="6" max="6" width="25.42578125" bestFit="1" customWidth="1"/>
    <col min="7" max="7" width="24.140625" bestFit="1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  <c r="B2" s="2">
        <f>_xlfn.T.TEST(s_distraction_manual,i_distraction_manual,2,2)</f>
        <v>0.27021950336065231</v>
      </c>
      <c r="C2" s="2">
        <f>_xlfn.T.TEST(s_distraction_awareness,i_distraction_awareness,2,2)</f>
        <v>3.7932730511482445E-2</v>
      </c>
      <c r="D2" s="2">
        <f>_xlfn.T.TEST(s_distraction_shift_focus,i_distraction_shift_focus,2,2)</f>
        <v>0.23085578505847301</v>
      </c>
      <c r="E2" s="2">
        <f>_xlfn.T.TEST(s_distraction_mental_load,i_distraction_mental_load,2,2)</f>
        <v>0.31557132986417286</v>
      </c>
      <c r="F2" s="2">
        <f>_xlfn.T.TEST(s_distraction_glance_frequency,i_distraction_glance_frequency,2,2)</f>
        <v>0.37781060489887464</v>
      </c>
      <c r="G2" s="2">
        <f>_xlfn.T.TEST(s_distraction_glance_duration,i_distraction_glance_duration,2,2)</f>
        <v>0.88261093507369759</v>
      </c>
    </row>
    <row r="3" spans="1:7" x14ac:dyDescent="0.25">
      <c r="A3" t="s">
        <v>13</v>
      </c>
      <c r="B3" s="2">
        <f>_xlfn.T.TEST(z_distraction_manual,i_distraction_manual,2,2)</f>
        <v>0.45432210015963248</v>
      </c>
      <c r="C3" s="2">
        <f>_xlfn.T.TEST(z_distraction_awareness,i_distraction_awareness,2,2)</f>
        <v>0.28728445230707372</v>
      </c>
      <c r="D3" s="2">
        <f>_xlfn.T.TEST(z_distraction_shift_focus,i_distraction_shift_focus,2,2)</f>
        <v>0.16635768056781294</v>
      </c>
      <c r="E3" s="2">
        <f>_xlfn.T.TEST(z_distraction_mental_load,i_distraction_mental_load,2,2)</f>
        <v>0.32692580476169486</v>
      </c>
      <c r="F3" s="2">
        <f>_xlfn.T.TEST(z_distraction_glance_frequency,i_distraction_glance_frequency,2,2)</f>
        <v>0.63337426402028163</v>
      </c>
      <c r="G3" s="2">
        <f>_xlfn.T.TEST(z_distraction_glance_duration,i_distraction_glance_duration,2,2)</f>
        <v>0.95796681534968675</v>
      </c>
    </row>
    <row r="4" spans="1:7" x14ac:dyDescent="0.25">
      <c r="A4" t="s">
        <v>14</v>
      </c>
      <c r="B4" s="2">
        <f>_xlfn.T.TEST(s_distraction_manual,z_distraction_manual,2,2)</f>
        <v>0.9110921065614237</v>
      </c>
      <c r="C4" s="2">
        <f>_xlfn.T.TEST(s_distraction_awareness,z_distraction_awareness,2,2)</f>
        <v>0.6703757156135064</v>
      </c>
      <c r="D4" s="2">
        <f>_xlfn.T.TEST(s_distraction_shift_focus,z_distraction_shift_focus,2,2)</f>
        <v>0.69095155886687087</v>
      </c>
      <c r="E4" s="2">
        <f>_xlfn.T.TEST(s_distraction_mental_load,z_distraction_mental_load,2,2)</f>
        <v>0.82111121114628405</v>
      </c>
      <c r="F4" s="2">
        <f>_xlfn.T.TEST(s_distraction_glance_frequency,z_distraction_glance_frequency,2,2)</f>
        <v>0.84441661678019997</v>
      </c>
      <c r="G4" s="2">
        <f>_xlfn.T.TEST(s_distraction_glance_duration,z_distraction_glance_duration,2,2)</f>
        <v>0.86561747234872144</v>
      </c>
    </row>
    <row r="5" spans="1:7" x14ac:dyDescent="0.25">
      <c r="A5" t="s">
        <v>15</v>
      </c>
      <c r="B5" s="2">
        <v>0.31685165691573702</v>
      </c>
      <c r="C5" s="2">
        <v>5.0397879697461297E-2</v>
      </c>
      <c r="D5" s="2">
        <v>0.30544774000094299</v>
      </c>
      <c r="E5" s="2">
        <v>0.35059129990976901</v>
      </c>
      <c r="F5" s="2">
        <v>0.442651374875068</v>
      </c>
      <c r="G5" s="2">
        <v>1</v>
      </c>
    </row>
    <row r="6" spans="1:7" x14ac:dyDescent="0.25">
      <c r="A6" t="s">
        <v>16</v>
      </c>
      <c r="B6" s="2">
        <v>0.65702432</v>
      </c>
      <c r="C6" s="2">
        <v>0.52572576999999998</v>
      </c>
      <c r="D6" s="2">
        <v>0.28695153000000001</v>
      </c>
      <c r="E6" s="2">
        <v>0.43855864</v>
      </c>
      <c r="F6" s="2">
        <v>0.72709877000000001</v>
      </c>
      <c r="G6" s="2">
        <v>0.76513038</v>
      </c>
    </row>
    <row r="7" spans="1:7" x14ac:dyDescent="0.25">
      <c r="A7" t="s">
        <v>17</v>
      </c>
      <c r="B7" s="2">
        <v>7.9398410000000003E-2</v>
      </c>
      <c r="C7" s="2">
        <v>0.50712743000000005</v>
      </c>
      <c r="D7" s="2">
        <v>0.78787026000000004</v>
      </c>
      <c r="E7" s="2">
        <v>0.98790084</v>
      </c>
      <c r="F7" s="2">
        <v>0.87105043999999998</v>
      </c>
      <c r="G7" s="2">
        <v>0.69050990999999995</v>
      </c>
    </row>
    <row r="11" spans="1:7" x14ac:dyDescent="0.25">
      <c r="D11" s="2"/>
      <c r="E11" s="2"/>
      <c r="F11" s="2"/>
    </row>
    <row r="12" spans="1:7" x14ac:dyDescent="0.25"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</row>
    <row r="13" spans="1:7" x14ac:dyDescent="0.25">
      <c r="A13" t="s">
        <v>1</v>
      </c>
      <c r="B13" s="2">
        <f>_xlfn.T.TEST(s_distraction_manual,i_distraction_manual,2,2)</f>
        <v>0.27021950336065231</v>
      </c>
      <c r="C13" s="2">
        <f>_xlfn.T.TEST(z_distraction_manual,i_distraction_manual,2,2)</f>
        <v>0.45432210015963248</v>
      </c>
      <c r="D13" s="2">
        <f>_xlfn.T.TEST(s_distraction_manual,z_distraction_manual,2,2)</f>
        <v>0.9110921065614237</v>
      </c>
      <c r="E13" s="2">
        <v>0.31685165691573702</v>
      </c>
      <c r="F13" s="2">
        <v>0.65702432</v>
      </c>
      <c r="G13" s="2">
        <v>7.9398410000000003E-2</v>
      </c>
    </row>
    <row r="14" spans="1:7" x14ac:dyDescent="0.25">
      <c r="A14" t="s">
        <v>2</v>
      </c>
      <c r="B14" s="2">
        <f>_xlfn.T.TEST(s_distraction_awareness,i_distraction_awareness,2,2)</f>
        <v>3.7932730511482445E-2</v>
      </c>
      <c r="C14" s="2">
        <f>_xlfn.T.TEST(z_distraction_awareness,i_distraction_awareness,2,2)</f>
        <v>0.28728445230707372</v>
      </c>
      <c r="D14" s="2">
        <f>_xlfn.T.TEST(s_distraction_awareness,z_distraction_awareness,2,2)</f>
        <v>0.6703757156135064</v>
      </c>
      <c r="E14" s="2">
        <v>5.0397879697461297E-2</v>
      </c>
      <c r="F14" s="2">
        <v>0.52572576999999998</v>
      </c>
      <c r="G14" s="2">
        <v>0.50712743000000005</v>
      </c>
    </row>
    <row r="15" spans="1:7" x14ac:dyDescent="0.25">
      <c r="A15" t="s">
        <v>3</v>
      </c>
      <c r="B15" s="2">
        <f>_xlfn.T.TEST(s_distraction_shift_focus,i_distraction_shift_focus,2,2)</f>
        <v>0.23085578505847301</v>
      </c>
      <c r="C15" s="2">
        <f>_xlfn.T.TEST(z_distraction_shift_focus,i_distraction_shift_focus,2,2)</f>
        <v>0.16635768056781294</v>
      </c>
      <c r="D15" s="2">
        <f>_xlfn.T.TEST(s_distraction_shift_focus,z_distraction_shift_focus,2,2)</f>
        <v>0.69095155886687087</v>
      </c>
      <c r="E15" s="2">
        <v>0.30544774000094299</v>
      </c>
      <c r="F15" s="2">
        <v>0.28695153000000001</v>
      </c>
      <c r="G15" s="2">
        <v>0.78787026000000004</v>
      </c>
    </row>
    <row r="16" spans="1:7" x14ac:dyDescent="0.25">
      <c r="A16" t="s">
        <v>4</v>
      </c>
      <c r="B16" s="2">
        <f>_xlfn.T.TEST(s_distraction_mental_load,i_distraction_mental_load,2,2)</f>
        <v>0.31557132986417286</v>
      </c>
      <c r="C16" s="2">
        <f>_xlfn.T.TEST(z_distraction_mental_load,i_distraction_mental_load,2,2)</f>
        <v>0.32692580476169486</v>
      </c>
      <c r="D16" s="2">
        <f>_xlfn.T.TEST(s_distraction_mental_load,z_distraction_mental_load,2,2)</f>
        <v>0.82111121114628405</v>
      </c>
      <c r="E16" s="2">
        <v>0.35059129990976901</v>
      </c>
      <c r="F16" s="2">
        <v>0.43855864</v>
      </c>
      <c r="G16" s="2">
        <v>0.98790084</v>
      </c>
    </row>
    <row r="17" spans="1:7" x14ac:dyDescent="0.25">
      <c r="A17" t="s">
        <v>5</v>
      </c>
      <c r="B17" s="2">
        <f>_xlfn.T.TEST(s_distraction_glance_frequency,i_distraction_glance_frequency,2,2)</f>
        <v>0.37781060489887464</v>
      </c>
      <c r="C17" s="2">
        <f>_xlfn.T.TEST(z_distraction_glance_frequency,i_distraction_glance_frequency,2,2)</f>
        <v>0.63337426402028163</v>
      </c>
      <c r="D17" s="2">
        <f>_xlfn.T.TEST(s_distraction_glance_frequency,z_distraction_glance_frequency,2,2)</f>
        <v>0.84441661678019997</v>
      </c>
      <c r="E17" s="2">
        <v>0.442651374875068</v>
      </c>
      <c r="F17" s="2">
        <v>0.72709877000000001</v>
      </c>
      <c r="G17" s="2">
        <v>0.87105043999999998</v>
      </c>
    </row>
    <row r="18" spans="1:7" x14ac:dyDescent="0.25">
      <c r="A18" t="s">
        <v>6</v>
      </c>
      <c r="B18" s="2">
        <f>_xlfn.T.TEST(s_distraction_glance_duration,i_distraction_glance_duration,2,2)</f>
        <v>0.88261093507369759</v>
      </c>
      <c r="C18" s="2">
        <f>_xlfn.T.TEST(z_distraction_glance_duration,i_distraction_glance_duration,2,2)</f>
        <v>0.95796681534968675</v>
      </c>
      <c r="D18" s="2">
        <f>_xlfn.T.TEST(s_distraction_glance_duration,z_distraction_glance_duration,2,2)</f>
        <v>0.86561747234872144</v>
      </c>
      <c r="E18" s="2">
        <v>1</v>
      </c>
      <c r="F18" s="2">
        <v>0.76513038</v>
      </c>
      <c r="G18" s="2">
        <v>0.69050990999999995</v>
      </c>
    </row>
  </sheetData>
  <conditionalFormatting sqref="B2:G7">
    <cfRule type="cellIs" dxfId="1" priority="2" operator="lessThanOrEqual">
      <formula>0.05</formula>
    </cfRule>
  </conditionalFormatting>
  <conditionalFormatting sqref="B13:G18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2719-BA85-4F18-81CD-7A707C5F5233}">
  <dimension ref="A2:AG20"/>
  <sheetViews>
    <sheetView workbookViewId="0">
      <selection activeCell="AG16" sqref="A16:AG16"/>
    </sheetView>
  </sheetViews>
  <sheetFormatPr defaultRowHeight="15" x14ac:dyDescent="0.25"/>
  <cols>
    <col min="2" max="2" width="25.42578125" bestFit="1" customWidth="1"/>
    <col min="3" max="30" width="0" hidden="1" customWidth="1"/>
    <col min="31" max="31" width="41.85546875" bestFit="1" customWidth="1"/>
    <col min="32" max="33" width="10.5703125" bestFit="1" customWidth="1"/>
  </cols>
  <sheetData>
    <row r="2" spans="1:33" x14ac:dyDescent="0.25">
      <c r="AF2" t="s">
        <v>18</v>
      </c>
      <c r="AG2" t="s">
        <v>19</v>
      </c>
    </row>
    <row r="3" spans="1:33" x14ac:dyDescent="0.25">
      <c r="A3" t="s">
        <v>54</v>
      </c>
      <c r="B3" t="s">
        <v>1</v>
      </c>
      <c r="C3">
        <v>2</v>
      </c>
      <c r="D3">
        <v>2</v>
      </c>
      <c r="E3">
        <v>1</v>
      </c>
      <c r="F3">
        <v>2</v>
      </c>
      <c r="G3">
        <v>1</v>
      </c>
      <c r="H3">
        <v>3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2</v>
      </c>
      <c r="P3">
        <v>4</v>
      </c>
      <c r="Q3">
        <v>1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3</v>
      </c>
      <c r="Y3">
        <v>1</v>
      </c>
      <c r="Z3">
        <v>1</v>
      </c>
      <c r="AA3">
        <v>3</v>
      </c>
      <c r="AB3">
        <v>2</v>
      </c>
      <c r="AC3">
        <v>3</v>
      </c>
      <c r="AD3">
        <v>3</v>
      </c>
      <c r="AE3" t="str">
        <f>_xlfn.TEXTJOIN(",",TRUE,C3:AD3)</f>
        <v>2,2,1,2,1,3,3,1,2,1,1,2,2,4,1,2,2,3,1,2,3,3,1,1,3,2,3,3</v>
      </c>
      <c r="AF3" t="s">
        <v>26</v>
      </c>
      <c r="AG3" t="s">
        <v>27</v>
      </c>
    </row>
    <row r="4" spans="1:33" x14ac:dyDescent="0.25">
      <c r="A4" t="s">
        <v>54</v>
      </c>
      <c r="B4" t="s">
        <v>2</v>
      </c>
      <c r="C4">
        <v>4</v>
      </c>
      <c r="D4">
        <v>3</v>
      </c>
      <c r="E4">
        <v>3</v>
      </c>
      <c r="F4">
        <v>4</v>
      </c>
      <c r="G4">
        <v>3</v>
      </c>
      <c r="H4">
        <v>4</v>
      </c>
      <c r="I4">
        <v>3</v>
      </c>
      <c r="J4">
        <v>2</v>
      </c>
      <c r="K4">
        <v>2</v>
      </c>
      <c r="L4">
        <v>1</v>
      </c>
      <c r="M4">
        <v>2</v>
      </c>
      <c r="N4">
        <v>2</v>
      </c>
      <c r="O4">
        <v>3</v>
      </c>
      <c r="P4">
        <v>4</v>
      </c>
      <c r="Q4">
        <v>1</v>
      </c>
      <c r="R4">
        <v>3</v>
      </c>
      <c r="S4">
        <v>3</v>
      </c>
      <c r="T4">
        <v>2</v>
      </c>
      <c r="U4">
        <v>2</v>
      </c>
      <c r="V4">
        <v>3</v>
      </c>
      <c r="W4">
        <v>2</v>
      </c>
      <c r="X4">
        <v>2</v>
      </c>
      <c r="Y4">
        <v>2</v>
      </c>
      <c r="Z4">
        <v>2</v>
      </c>
      <c r="AA4">
        <v>3</v>
      </c>
      <c r="AB4">
        <v>2</v>
      </c>
      <c r="AC4">
        <v>4</v>
      </c>
      <c r="AD4">
        <v>2</v>
      </c>
      <c r="AE4" t="str">
        <f t="shared" ref="AE4:AE20" si="0">_xlfn.TEXTJOIN(",",TRUE,C4:AD4)</f>
        <v>4,3,3,4,3,4,3,2,2,1,2,2,3,4,1,3,3,2,2,3,2,2,2,2,3,2,4,2</v>
      </c>
      <c r="AF4" t="s">
        <v>24</v>
      </c>
      <c r="AG4" t="s">
        <v>25</v>
      </c>
    </row>
    <row r="5" spans="1:33" x14ac:dyDescent="0.25">
      <c r="A5" t="s">
        <v>54</v>
      </c>
      <c r="B5" t="s">
        <v>3</v>
      </c>
      <c r="C5">
        <v>2</v>
      </c>
      <c r="D5">
        <v>1</v>
      </c>
      <c r="E5">
        <v>2</v>
      </c>
      <c r="F5">
        <v>2</v>
      </c>
      <c r="G5">
        <v>1</v>
      </c>
      <c r="H5">
        <v>3</v>
      </c>
      <c r="I5">
        <v>3</v>
      </c>
      <c r="J5">
        <v>2</v>
      </c>
      <c r="K5">
        <v>2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2</v>
      </c>
      <c r="S5">
        <v>3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1</v>
      </c>
      <c r="AA5">
        <v>4</v>
      </c>
      <c r="AB5">
        <v>3</v>
      </c>
      <c r="AC5">
        <v>2</v>
      </c>
      <c r="AD5">
        <v>2</v>
      </c>
      <c r="AE5" t="str">
        <f t="shared" si="0"/>
        <v>2,1,2,2,1,3,3,2,2,1,1,1,2,4,1,2,3,3,3,2,2,2,2,1,4,3,2,2</v>
      </c>
      <c r="AF5" t="s">
        <v>22</v>
      </c>
      <c r="AG5" t="s">
        <v>23</v>
      </c>
    </row>
    <row r="6" spans="1:33" x14ac:dyDescent="0.25">
      <c r="A6" t="s">
        <v>54</v>
      </c>
      <c r="B6" t="s">
        <v>4</v>
      </c>
      <c r="C6">
        <v>2</v>
      </c>
      <c r="D6">
        <v>2</v>
      </c>
      <c r="E6">
        <v>2</v>
      </c>
      <c r="F6">
        <v>3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  <c r="Q6">
        <v>1</v>
      </c>
      <c r="R6">
        <v>2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2</v>
      </c>
      <c r="Z6">
        <v>2</v>
      </c>
      <c r="AA6">
        <v>3</v>
      </c>
      <c r="AB6">
        <v>3</v>
      </c>
      <c r="AC6">
        <v>2</v>
      </c>
      <c r="AD6">
        <v>1</v>
      </c>
      <c r="AE6" t="str">
        <f t="shared" si="0"/>
        <v>2,2,2,3,1,3,1,2,2,1,1,1,3,2,1,2,2,1,1,1,1,2,2,2,3,3,2,1</v>
      </c>
      <c r="AF6" t="s">
        <v>20</v>
      </c>
      <c r="AG6" t="s">
        <v>21</v>
      </c>
    </row>
    <row r="7" spans="1:33" x14ac:dyDescent="0.25">
      <c r="A7" t="s">
        <v>54</v>
      </c>
      <c r="B7" t="s">
        <v>5</v>
      </c>
      <c r="C7">
        <v>2</v>
      </c>
      <c r="D7">
        <v>3</v>
      </c>
      <c r="E7">
        <v>2</v>
      </c>
      <c r="F7">
        <v>2</v>
      </c>
      <c r="G7">
        <v>1</v>
      </c>
      <c r="H7">
        <v>3</v>
      </c>
      <c r="I7">
        <v>3</v>
      </c>
      <c r="J7">
        <v>2</v>
      </c>
      <c r="K7">
        <v>2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4</v>
      </c>
      <c r="T7">
        <v>2</v>
      </c>
      <c r="U7">
        <v>3</v>
      </c>
      <c r="V7">
        <v>3</v>
      </c>
      <c r="W7">
        <v>4</v>
      </c>
      <c r="X7">
        <v>2</v>
      </c>
      <c r="Y7">
        <v>1</v>
      </c>
      <c r="Z7">
        <v>1</v>
      </c>
      <c r="AA7">
        <v>3</v>
      </c>
      <c r="AB7">
        <v>2</v>
      </c>
      <c r="AC7">
        <v>3</v>
      </c>
      <c r="AD7">
        <v>2</v>
      </c>
      <c r="AE7" t="str">
        <f t="shared" si="0"/>
        <v>2,3,2,2,1,3,3,2,2,1,1,2,2,2,2,2,4,2,3,3,4,2,1,1,3,2,3,2</v>
      </c>
      <c r="AF7" t="s">
        <v>28</v>
      </c>
      <c r="AG7" t="s">
        <v>29</v>
      </c>
    </row>
    <row r="8" spans="1:33" x14ac:dyDescent="0.25">
      <c r="A8" t="s">
        <v>54</v>
      </c>
      <c r="B8" t="s">
        <v>6</v>
      </c>
      <c r="C8">
        <v>3</v>
      </c>
      <c r="D8">
        <v>1</v>
      </c>
      <c r="E8">
        <v>2</v>
      </c>
      <c r="F8">
        <v>2</v>
      </c>
      <c r="G8">
        <v>2</v>
      </c>
      <c r="H8">
        <v>3</v>
      </c>
      <c r="I8">
        <v>4</v>
      </c>
      <c r="J8">
        <v>2</v>
      </c>
      <c r="K8">
        <v>3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3</v>
      </c>
      <c r="Y8">
        <v>2</v>
      </c>
      <c r="Z8">
        <v>1</v>
      </c>
      <c r="AA8">
        <v>2</v>
      </c>
      <c r="AB8">
        <v>4</v>
      </c>
      <c r="AC8">
        <v>2</v>
      </c>
      <c r="AD8">
        <v>3</v>
      </c>
      <c r="AE8" t="str">
        <f t="shared" si="0"/>
        <v>3,1,2,2,2,3,4,2,3,2,1,1,2,2,2,2,3,3,2,2,3,3,2,1,2,4,2,3</v>
      </c>
      <c r="AF8" t="s">
        <v>30</v>
      </c>
      <c r="AG8" t="s">
        <v>31</v>
      </c>
    </row>
    <row r="9" spans="1:33" x14ac:dyDescent="0.25">
      <c r="A9" t="s">
        <v>55</v>
      </c>
      <c r="B9" t="s">
        <v>1</v>
      </c>
      <c r="C9">
        <v>2</v>
      </c>
      <c r="D9">
        <v>1</v>
      </c>
      <c r="E9">
        <v>2</v>
      </c>
      <c r="F9">
        <v>1</v>
      </c>
      <c r="G9">
        <v>1</v>
      </c>
      <c r="H9">
        <v>2</v>
      </c>
      <c r="I9">
        <v>2</v>
      </c>
      <c r="J9">
        <v>3</v>
      </c>
      <c r="K9">
        <v>3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AE9" t="str">
        <f t="shared" si="0"/>
        <v>2,1,2,1,1,2,2,3,3,1,2,2,1,1,2,2</v>
      </c>
      <c r="AF9" t="s">
        <v>32</v>
      </c>
      <c r="AG9" t="s">
        <v>33</v>
      </c>
    </row>
    <row r="10" spans="1:33" x14ac:dyDescent="0.25">
      <c r="A10" t="s">
        <v>55</v>
      </c>
      <c r="B10" t="s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2</v>
      </c>
      <c r="J10">
        <v>3</v>
      </c>
      <c r="K10">
        <v>2</v>
      </c>
      <c r="L10">
        <v>2</v>
      </c>
      <c r="M10">
        <v>3</v>
      </c>
      <c r="N10">
        <v>1</v>
      </c>
      <c r="O10">
        <v>3</v>
      </c>
      <c r="P10">
        <v>3</v>
      </c>
      <c r="Q10">
        <v>2</v>
      </c>
      <c r="R10">
        <v>1</v>
      </c>
      <c r="AE10" t="str">
        <f t="shared" si="0"/>
        <v>2,2,2,2,1,2,2,3,2,2,3,1,3,3,2,1</v>
      </c>
      <c r="AF10" t="s">
        <v>34</v>
      </c>
      <c r="AG10" t="s">
        <v>35</v>
      </c>
    </row>
    <row r="11" spans="1:33" x14ac:dyDescent="0.25">
      <c r="A11" t="s">
        <v>55</v>
      </c>
      <c r="B11" t="s">
        <v>3</v>
      </c>
      <c r="C11">
        <v>2</v>
      </c>
      <c r="D11">
        <v>1</v>
      </c>
      <c r="E11">
        <v>2</v>
      </c>
      <c r="F11">
        <v>1</v>
      </c>
      <c r="G11">
        <v>2</v>
      </c>
      <c r="H11">
        <v>2</v>
      </c>
      <c r="I11">
        <v>3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  <c r="P11">
        <v>2</v>
      </c>
      <c r="Q11">
        <v>2</v>
      </c>
      <c r="R11">
        <v>2</v>
      </c>
      <c r="AE11" t="str">
        <f t="shared" si="0"/>
        <v>2,1,2,1,2,2,3,2,2,1,2,1,2,2,2,2</v>
      </c>
      <c r="AF11" t="s">
        <v>36</v>
      </c>
      <c r="AG11" t="s">
        <v>37</v>
      </c>
    </row>
    <row r="12" spans="1:33" x14ac:dyDescent="0.25">
      <c r="A12" t="s">
        <v>55</v>
      </c>
      <c r="B12" t="s">
        <v>4</v>
      </c>
      <c r="C12">
        <v>2</v>
      </c>
      <c r="D12">
        <v>1</v>
      </c>
      <c r="E12">
        <v>2</v>
      </c>
      <c r="F12">
        <v>1</v>
      </c>
      <c r="G12">
        <v>1</v>
      </c>
      <c r="H12">
        <v>2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3</v>
      </c>
      <c r="P12">
        <v>2</v>
      </c>
      <c r="Q12">
        <v>2</v>
      </c>
      <c r="R12">
        <v>1</v>
      </c>
      <c r="AE12" t="str">
        <f t="shared" si="0"/>
        <v>2,1,2,1,1,2,2,2,1,1,1,1,3,2,2,1</v>
      </c>
      <c r="AF12" t="s">
        <v>38</v>
      </c>
      <c r="AG12" t="s">
        <v>39</v>
      </c>
    </row>
    <row r="13" spans="1:33" x14ac:dyDescent="0.25">
      <c r="A13" t="s">
        <v>55</v>
      </c>
      <c r="B13" t="s">
        <v>5</v>
      </c>
      <c r="C13">
        <v>2</v>
      </c>
      <c r="D13">
        <v>1</v>
      </c>
      <c r="E13">
        <v>2</v>
      </c>
      <c r="F13">
        <v>2</v>
      </c>
      <c r="G13">
        <v>1</v>
      </c>
      <c r="H13">
        <v>3</v>
      </c>
      <c r="I13">
        <v>3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3</v>
      </c>
      <c r="Q13">
        <v>2</v>
      </c>
      <c r="R13">
        <v>2</v>
      </c>
      <c r="AE13" t="str">
        <f t="shared" si="0"/>
        <v>2,1,2,2,1,3,3,2,2,1,2,2,2,3,2,2</v>
      </c>
      <c r="AF13" t="s">
        <v>40</v>
      </c>
      <c r="AG13" t="s">
        <v>41</v>
      </c>
    </row>
    <row r="14" spans="1:33" x14ac:dyDescent="0.25">
      <c r="A14" t="s">
        <v>55</v>
      </c>
      <c r="B14" t="s">
        <v>6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>
        <v>2</v>
      </c>
      <c r="K14">
        <v>2</v>
      </c>
      <c r="L14">
        <v>1</v>
      </c>
      <c r="M14">
        <v>2</v>
      </c>
      <c r="N14">
        <v>2</v>
      </c>
      <c r="O14">
        <v>3</v>
      </c>
      <c r="P14">
        <v>3</v>
      </c>
      <c r="Q14">
        <v>3</v>
      </c>
      <c r="R14">
        <v>2</v>
      </c>
      <c r="AE14" t="str">
        <f t="shared" si="0"/>
        <v>3,1,2,2,2,3,3,2,2,1,2,2,3,3,3,2</v>
      </c>
      <c r="AF14" t="s">
        <v>32</v>
      </c>
      <c r="AG14" t="s">
        <v>33</v>
      </c>
    </row>
    <row r="15" spans="1:33" x14ac:dyDescent="0.25">
      <c r="A15" t="s">
        <v>56</v>
      </c>
      <c r="B15" t="s">
        <v>1</v>
      </c>
      <c r="C15">
        <v>2</v>
      </c>
      <c r="D15">
        <v>1</v>
      </c>
      <c r="E15">
        <v>1</v>
      </c>
      <c r="F15">
        <v>1</v>
      </c>
      <c r="G15">
        <v>3</v>
      </c>
      <c r="H15">
        <v>1</v>
      </c>
      <c r="I15">
        <v>1</v>
      </c>
      <c r="J15">
        <v>2</v>
      </c>
      <c r="K15">
        <v>1</v>
      </c>
      <c r="L15">
        <v>3</v>
      </c>
      <c r="M15">
        <v>4</v>
      </c>
      <c r="N15">
        <v>3</v>
      </c>
      <c r="O15">
        <v>3</v>
      </c>
      <c r="AE15" t="str">
        <f t="shared" si="0"/>
        <v>2,1,1,1,3,1,1,2,1,3,4,3,3</v>
      </c>
      <c r="AF15" t="s">
        <v>42</v>
      </c>
      <c r="AG15" t="s">
        <v>43</v>
      </c>
    </row>
    <row r="16" spans="1:33" x14ac:dyDescent="0.25">
      <c r="A16" t="s">
        <v>56</v>
      </c>
      <c r="B16" t="s">
        <v>2</v>
      </c>
      <c r="C16">
        <v>2</v>
      </c>
      <c r="D16">
        <v>1</v>
      </c>
      <c r="E16">
        <v>1</v>
      </c>
      <c r="F16">
        <v>2</v>
      </c>
      <c r="G16">
        <v>4</v>
      </c>
      <c r="H16">
        <v>2</v>
      </c>
      <c r="I16">
        <v>1</v>
      </c>
      <c r="J16">
        <v>3</v>
      </c>
      <c r="K16">
        <v>3</v>
      </c>
      <c r="L16">
        <v>5</v>
      </c>
      <c r="M16">
        <v>4</v>
      </c>
      <c r="N16">
        <v>2</v>
      </c>
      <c r="O16">
        <v>2</v>
      </c>
      <c r="AE16" t="str">
        <f t="shared" si="0"/>
        <v>2,1,1,2,4,2,1,3,3,5,4,2,2</v>
      </c>
      <c r="AF16" t="s">
        <v>44</v>
      </c>
      <c r="AG16" t="s">
        <v>45</v>
      </c>
    </row>
    <row r="17" spans="1:33" x14ac:dyDescent="0.25">
      <c r="A17" t="s">
        <v>56</v>
      </c>
      <c r="B17" t="s">
        <v>3</v>
      </c>
      <c r="C17">
        <v>2</v>
      </c>
      <c r="D17">
        <v>1</v>
      </c>
      <c r="E17">
        <v>1</v>
      </c>
      <c r="F17">
        <v>1</v>
      </c>
      <c r="G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4</v>
      </c>
      <c r="N17">
        <v>3</v>
      </c>
      <c r="O17">
        <v>2</v>
      </c>
      <c r="AE17" t="str">
        <f t="shared" si="0"/>
        <v>2,1,1,1,4,2,2,2,2,3,4,3,2</v>
      </c>
      <c r="AF17" t="s">
        <v>46</v>
      </c>
      <c r="AG17" t="s">
        <v>47</v>
      </c>
    </row>
    <row r="18" spans="1:33" x14ac:dyDescent="0.25">
      <c r="A18" t="s">
        <v>56</v>
      </c>
      <c r="B18" t="s">
        <v>4</v>
      </c>
      <c r="C18">
        <v>2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2</v>
      </c>
      <c r="K18">
        <v>1</v>
      </c>
      <c r="L18">
        <v>3</v>
      </c>
      <c r="M18">
        <v>1</v>
      </c>
      <c r="N18">
        <v>2</v>
      </c>
      <c r="O18">
        <v>2</v>
      </c>
      <c r="AE18" t="str">
        <f t="shared" si="0"/>
        <v>2,1,1,2,4,2,1,2,1,3,1,2,2</v>
      </c>
      <c r="AF18" t="s">
        <v>48</v>
      </c>
      <c r="AG18" t="s">
        <v>49</v>
      </c>
    </row>
    <row r="19" spans="1:33" x14ac:dyDescent="0.25">
      <c r="A19" t="s">
        <v>56</v>
      </c>
      <c r="B19" t="s">
        <v>5</v>
      </c>
      <c r="C19">
        <v>4</v>
      </c>
      <c r="D19">
        <v>1</v>
      </c>
      <c r="E19">
        <v>1</v>
      </c>
      <c r="F19">
        <v>1</v>
      </c>
      <c r="G19">
        <v>3</v>
      </c>
      <c r="H19">
        <v>1</v>
      </c>
      <c r="I19">
        <v>1</v>
      </c>
      <c r="J19">
        <v>2</v>
      </c>
      <c r="K19">
        <v>3</v>
      </c>
      <c r="L19">
        <v>3</v>
      </c>
      <c r="M19">
        <v>3</v>
      </c>
      <c r="N19">
        <v>3</v>
      </c>
      <c r="O19">
        <v>2</v>
      </c>
      <c r="AE19" t="str">
        <f t="shared" si="0"/>
        <v>4,1,1,1,3,1,1,2,3,3,3,3,2</v>
      </c>
      <c r="AF19" t="s">
        <v>50</v>
      </c>
      <c r="AG19" t="s">
        <v>51</v>
      </c>
    </row>
    <row r="20" spans="1:33" x14ac:dyDescent="0.25">
      <c r="A20" t="s">
        <v>56</v>
      </c>
      <c r="B20" t="s">
        <v>6</v>
      </c>
      <c r="C20">
        <v>4</v>
      </c>
      <c r="D20">
        <v>2</v>
      </c>
      <c r="E20">
        <v>1</v>
      </c>
      <c r="F20">
        <v>1</v>
      </c>
      <c r="G20">
        <v>4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2</v>
      </c>
      <c r="O20">
        <v>3</v>
      </c>
      <c r="AE20" t="str">
        <f t="shared" si="0"/>
        <v>4,2,1,1,4,2,1,1,1,4,3,2,3</v>
      </c>
      <c r="AF20" t="s">
        <v>52</v>
      </c>
      <c r="AG20" t="s">
        <v>53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912A70-117B-487E-8AC3-FD98B39D9EE5}"/>
</file>

<file path=customXml/itemProps2.xml><?xml version="1.0" encoding="utf-8"?>
<ds:datastoreItem xmlns:ds="http://schemas.openxmlformats.org/officeDocument/2006/customXml" ds:itemID="{D8BDF5B9-7F45-476B-9DCF-7C6DACA04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F52517-27C6-4875-8BD7-B9968A01169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18</vt:i4>
      </vt:variant>
    </vt:vector>
  </HeadingPairs>
  <TitlesOfParts>
    <vt:vector size="25" baseType="lpstr">
      <vt:lpstr>The Data</vt:lpstr>
      <vt:lpstr>Descriptive</vt:lpstr>
      <vt:lpstr>S</vt:lpstr>
      <vt:lpstr>I</vt:lpstr>
      <vt:lpstr>Z</vt:lpstr>
      <vt:lpstr>Overview</vt:lpstr>
      <vt:lpstr>Shapiro-Wilk</vt:lpstr>
      <vt:lpstr>i_distraction_awareness</vt:lpstr>
      <vt:lpstr>i_distraction_glance_duration</vt:lpstr>
      <vt:lpstr>i_distraction_glance_frequency</vt:lpstr>
      <vt:lpstr>i_distraction_manual</vt:lpstr>
      <vt:lpstr>i_distraction_mental_load</vt:lpstr>
      <vt:lpstr>i_distraction_shift_focus</vt:lpstr>
      <vt:lpstr>s_distraction_awareness</vt:lpstr>
      <vt:lpstr>s_distraction_glance_duration</vt:lpstr>
      <vt:lpstr>s_distraction_glance_frequency</vt:lpstr>
      <vt:lpstr>s_distraction_manual</vt:lpstr>
      <vt:lpstr>s_distraction_mental_load</vt:lpstr>
      <vt:lpstr>s_distraction_shift_focus</vt:lpstr>
      <vt:lpstr>z_distraction_awareness</vt:lpstr>
      <vt:lpstr>z_distraction_glance_duration</vt:lpstr>
      <vt:lpstr>z_distraction_glance_frequency</vt:lpstr>
      <vt:lpstr>z_distraction_manual</vt:lpstr>
      <vt:lpstr>z_distraction_mental_load</vt:lpstr>
      <vt:lpstr>z_distraction_shift_focus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2023-06-25T11:24:11Z</dcterms:created>
  <dcterms:modified xsi:type="dcterms:W3CDTF">2023-07-08T20:27:54Z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