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763" documentId="8_{0E91EF87-D3F1-4CF4-B918-3E43661BECA8}" xr6:coauthVersionLast="47" xr6:coauthVersionMax="47" xr10:uidLastSave="{DF475354-16D9-45B9-B3B4-4DE660EA7B79}"/>
  <bookViews>
    <workbookView xWindow="28680" yWindow="-120" windowWidth="29040" windowHeight="15720" tabRatio="691" firstSheet="2" activeTab="2" xr2:uid="{A2D2436F-6D82-4857-960A-E615779F51BD}"/>
  </bookViews>
  <sheets>
    <sheet name="All" sheetId="2" r:id="rId1"/>
    <sheet name="Chi-square p-values" sheetId="10" r:id="rId2"/>
    <sheet name="Chi-Square one way (count)" sheetId="8" r:id="rId3"/>
    <sheet name="Streaming" sheetId="1" r:id="rId4"/>
    <sheet name="Smartphone" sheetId="3" r:id="rId5"/>
    <sheet name="Integrated" sheetId="4" r:id="rId6"/>
  </sheets>
  <definedNames>
    <definedName name="_xlnm._FilterDatabase" localSheetId="0" hidden="1">All!$A$1:$G$11</definedName>
    <definedName name="count_integrated">Integrated!$B:$B</definedName>
    <definedName name="count_smartphone">Smartphone!$B:$B</definedName>
    <definedName name="count_streaming">Streaming!$B:$B</definedName>
    <definedName name="relative_count_integrated">Integrated!$C:$C</definedName>
    <definedName name="relative_count_smartphone">Smartphone!$C:$C</definedName>
    <definedName name="relative_count_streaming">Streaming!$C:$C</definedName>
    <definedName name="relative_salience_integrated">Integrated!#REF!</definedName>
    <definedName name="relative_salience_smartphone">Smartphone!#REF!</definedName>
    <definedName name="relative_salience_streaming">Streaming!#REF!</definedName>
    <definedName name="salience_integrated">Integrated!#REF!</definedName>
    <definedName name="salience_smartphone">Smartphone!#REF!</definedName>
    <definedName name="salience_streaming">Streaming!#REF!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B5" i="2" l="1"/>
  <c r="C5" i="2"/>
  <c r="D5" i="2"/>
  <c r="E5" i="2"/>
  <c r="F5" i="2"/>
  <c r="G5" i="2"/>
  <c r="C4" i="4" l="1"/>
  <c r="C3" i="4"/>
  <c r="C2" i="4"/>
  <c r="B4" i="8"/>
  <c r="B3" i="8"/>
  <c r="B13" i="8"/>
  <c r="F13" i="8" s="1"/>
  <c r="B12" i="8"/>
  <c r="F12" i="8" s="1"/>
  <c r="F16" i="8"/>
  <c r="F17" i="8" l="1"/>
  <c r="F15" i="8"/>
  <c r="B103" i="8" l="1"/>
  <c r="F103" i="8" s="1"/>
  <c r="B102" i="8"/>
  <c r="B94" i="8"/>
  <c r="F94" i="8" s="1"/>
  <c r="B93" i="8"/>
  <c r="F98" i="8" s="1"/>
  <c r="B85" i="8"/>
  <c r="F85" i="8" s="1"/>
  <c r="B84" i="8"/>
  <c r="B76" i="8"/>
  <c r="F76" i="8" s="1"/>
  <c r="B75" i="8"/>
  <c r="F75" i="8" s="1"/>
  <c r="B67" i="8"/>
  <c r="F67" i="8" s="1"/>
  <c r="B66" i="8"/>
  <c r="B58" i="8"/>
  <c r="F58" i="8" s="1"/>
  <c r="B57" i="8"/>
  <c r="F57" i="8" s="1"/>
  <c r="F60" i="8" s="1"/>
  <c r="B49" i="8"/>
  <c r="F49" i="8" s="1"/>
  <c r="B48" i="8"/>
  <c r="F48" i="8" s="1"/>
  <c r="B22" i="8"/>
  <c r="F22" i="8" s="1"/>
  <c r="B21" i="8"/>
  <c r="F21" i="8" s="1"/>
  <c r="F8" i="8"/>
  <c r="B40" i="8"/>
  <c r="F40" i="8" s="1"/>
  <c r="B39" i="8"/>
  <c r="F39" i="8" s="1"/>
  <c r="B31" i="8"/>
  <c r="F31" i="8" s="1"/>
  <c r="B30" i="8"/>
  <c r="F106" i="8"/>
  <c r="F97" i="8"/>
  <c r="F88" i="8"/>
  <c r="F79" i="8"/>
  <c r="F70" i="8"/>
  <c r="F61" i="8"/>
  <c r="F52" i="8"/>
  <c r="F43" i="8"/>
  <c r="F34" i="8"/>
  <c r="F25" i="8"/>
  <c r="F7" i="8"/>
  <c r="F4" i="8"/>
  <c r="F3" i="8"/>
  <c r="F26" i="8" l="1"/>
  <c r="F24" i="8"/>
  <c r="F51" i="8"/>
  <c r="F89" i="8"/>
  <c r="F42" i="8"/>
  <c r="F71" i="8"/>
  <c r="F107" i="8"/>
  <c r="F62" i="8"/>
  <c r="F102" i="8"/>
  <c r="F105" i="8" s="1"/>
  <c r="F84" i="8"/>
  <c r="F87" i="8" s="1"/>
  <c r="F93" i="8"/>
  <c r="F96" i="8" s="1"/>
  <c r="F80" i="8"/>
  <c r="F78" i="8"/>
  <c r="F66" i="8"/>
  <c r="F69" i="8" s="1"/>
  <c r="F53" i="8"/>
  <c r="F35" i="8"/>
  <c r="F44" i="8"/>
  <c r="F6" i="8"/>
  <c r="F30" i="8"/>
  <c r="F33" i="8" s="1"/>
  <c r="F3" i="2" l="1"/>
  <c r="G3" i="2"/>
  <c r="F4" i="2"/>
  <c r="G4" i="2"/>
  <c r="G2" i="2"/>
  <c r="F2" i="2"/>
  <c r="D3" i="2"/>
  <c r="E3" i="2"/>
  <c r="D4" i="2"/>
  <c r="E4" i="2"/>
  <c r="E2" i="2"/>
  <c r="D2" i="2"/>
  <c r="C2" i="2"/>
  <c r="B2" i="2"/>
  <c r="C3" i="2"/>
  <c r="C4" i="2"/>
  <c r="B3" i="2"/>
  <c r="B4" i="2"/>
</calcChain>
</file>

<file path=xl/sharedStrings.xml><?xml version="1.0" encoding="utf-8"?>
<sst xmlns="http://schemas.openxmlformats.org/spreadsheetml/2006/main" count="159" uniqueCount="36">
  <si>
    <t>count_rel</t>
  </si>
  <si>
    <t>codes6</t>
  </si>
  <si>
    <t>counts6</t>
  </si>
  <si>
    <t>code</t>
  </si>
  <si>
    <t>count_streaming</t>
  </si>
  <si>
    <t>relative_count_streaming</t>
  </si>
  <si>
    <t>count_smartphone</t>
  </si>
  <si>
    <t>relative_count_smartphone</t>
  </si>
  <si>
    <t>count_integrated</t>
  </si>
  <si>
    <t>relative_count_integrated</t>
  </si>
  <si>
    <t>smartphone</t>
  </si>
  <si>
    <t>integrated</t>
  </si>
  <si>
    <t>f</t>
  </si>
  <si>
    <t>e</t>
  </si>
  <si>
    <t>X^2</t>
  </si>
  <si>
    <t>DF</t>
  </si>
  <si>
    <t>p</t>
  </si>
  <si>
    <t>streaming</t>
  </si>
  <si>
    <t>Code</t>
  </si>
  <si>
    <t>p(S,I)</t>
  </si>
  <si>
    <t>Z=</t>
  </si>
  <si>
    <t>S=</t>
  </si>
  <si>
    <t>I=</t>
  </si>
  <si>
    <t>Smartphone</t>
  </si>
  <si>
    <t>Integrated</t>
  </si>
  <si>
    <t>Streaming</t>
  </si>
  <si>
    <t>p(S,Z)</t>
  </si>
  <si>
    <t>p(I,Z)</t>
  </si>
  <si>
    <t>confusing or conflicting</t>
  </si>
  <si>
    <t>bad timing or bad data</t>
  </si>
  <si>
    <t>unnecessary or redundant</t>
  </si>
  <si>
    <t>codes1</t>
  </si>
  <si>
    <t>counts1</t>
  </si>
  <si>
    <t>undesirable route suggestion</t>
  </si>
  <si>
    <t>f/n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</si>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</sst>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quotePrefix="1" applyAlignment="1">
      <alignment horizontal="right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164" fontId="3" fillId="0" borderId="1" xfId="0" applyNumberFormat="1" applyFont="1" applyBorder="1"/>
    <xf numFmtId="164" fontId="3" fillId="0" borderId="1" xfId="0" quotePrefix="1" applyNumberFormat="1" applyFont="1" applyBorder="1" applyAlignment="1">
      <alignment horizontal="right"/>
    </xf>
    <xf numFmtId="0" fontId="1" fillId="0" borderId="0" xfId="0" applyFont="1" applyAlignment="1"/>
  </cellXfs>
  <cellStyles count="1">
    <cellStyle name="Standaard" xfId="0" builtinId="0"/>
  </cellStyles>
  <dxfs count="3">
    <dxf>
      <font>
        <color theme="2"/>
      </font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FF08-AA26-4461-B7D8-00FB6D524295}">
  <dimension ref="A1:G11"/>
  <sheetViews>
    <sheetView workbookViewId="0">
      <selection activeCell="G2" sqref="G2:G5"/>
    </sheetView>
  </sheetViews>
  <sheetFormatPr defaultRowHeight="15" x14ac:dyDescent="0.25"/>
  <cols>
    <col min="1" max="1" width="44.7109375" customWidth="1"/>
    <col min="2" max="7" width="28.7109375" style="1" customWidth="1"/>
  </cols>
  <sheetData>
    <row r="1" spans="1:7" x14ac:dyDescent="0.25">
      <c r="A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25">
      <c r="A2" t="s">
        <v>28</v>
      </c>
      <c r="B2" s="1">
        <f>IFERROR(VLOOKUP($A2,Streaming!A:C,2,FALSE),0)</f>
        <v>6</v>
      </c>
      <c r="C2" s="2">
        <f>IFERROR(VLOOKUP($A2,Streaming!A:C,3,FALSE),0)</f>
        <v>0.46153846153846156</v>
      </c>
      <c r="D2" s="1">
        <f>IFERROR(VLOOKUP($A2,Smartphone!A:C,2,FALSE),0)</f>
        <v>6</v>
      </c>
      <c r="E2" s="2">
        <f>IFERROR(VLOOKUP($A2,Smartphone!A:C,3,FALSE),0)</f>
        <v>0.24</v>
      </c>
      <c r="F2" s="1">
        <f>IFERROR(VLOOKUP($A2,Integrated!A:C,2,FALSE),0)</f>
        <v>7</v>
      </c>
      <c r="G2" s="2">
        <f>IFERROR(VLOOKUP($A2,Integrated!A:C,3,FALSE),0)</f>
        <v>0.36842105263157893</v>
      </c>
    </row>
    <row r="3" spans="1:7" x14ac:dyDescent="0.25">
      <c r="A3" t="s">
        <v>29</v>
      </c>
      <c r="B3" s="1">
        <f>IFERROR(VLOOKUP(A3,Streaming!A:C,2,FALSE),0)</f>
        <v>1</v>
      </c>
      <c r="C3" s="2">
        <f>IFERROR(VLOOKUP(A3,Streaming!A:C,3,FALSE),0)</f>
        <v>7.6923076923076927E-2</v>
      </c>
      <c r="D3" s="1">
        <f>IFERROR(VLOOKUP($A3,Smartphone!A:C,2,FALSE),0)</f>
        <v>4</v>
      </c>
      <c r="E3" s="2">
        <f>IFERROR(VLOOKUP($A3,Smartphone!A:C,3,FALSE),0)</f>
        <v>0.16</v>
      </c>
      <c r="F3" s="1">
        <f>IFERROR(VLOOKUP($A3,Integrated!A:C,2,FALSE),0)</f>
        <v>9</v>
      </c>
      <c r="G3" s="2">
        <f>IFERROR(VLOOKUP($A3,Integrated!A:C,3,FALSE),0)</f>
        <v>0.47368421052631576</v>
      </c>
    </row>
    <row r="4" spans="1:7" x14ac:dyDescent="0.25">
      <c r="A4" t="s">
        <v>30</v>
      </c>
      <c r="B4" s="1">
        <f>IFERROR(VLOOKUP(A4,Streaming!A:C,2,FALSE),0)</f>
        <v>4</v>
      </c>
      <c r="C4" s="2">
        <f>IFERROR(VLOOKUP(A4,Streaming!A:C,3,FALSE),0)</f>
        <v>0.30769230769230771</v>
      </c>
      <c r="D4" s="1">
        <f>IFERROR(VLOOKUP($A4,Smartphone!A:C,2,FALSE),0)</f>
        <v>3</v>
      </c>
      <c r="E4" s="2">
        <f>IFERROR(VLOOKUP($A4,Smartphone!A:C,3,FALSE),0)</f>
        <v>0.12</v>
      </c>
      <c r="F4" s="1">
        <f>IFERROR(VLOOKUP($A4,Integrated!A:C,2,FALSE),0)</f>
        <v>3</v>
      </c>
      <c r="G4" s="2">
        <f>IFERROR(VLOOKUP($A4,Integrated!A:C,3,FALSE),0)</f>
        <v>0.15789473684210525</v>
      </c>
    </row>
    <row r="5" spans="1:7" x14ac:dyDescent="0.25">
      <c r="A5" t="s">
        <v>33</v>
      </c>
      <c r="B5" s="1">
        <f>IFERROR(VLOOKUP(A5,Streaming!A:C,2,FALSE),0)</f>
        <v>2</v>
      </c>
      <c r="C5" s="2">
        <f>IFERROR(VLOOKUP(A5,Streaming!A:C,3,FALSE),0)</f>
        <v>0.15384615384615385</v>
      </c>
      <c r="D5" s="1">
        <f>IFERROR(VLOOKUP($A5,Smartphone!A:C,2,FALSE),0)</f>
        <v>12</v>
      </c>
      <c r="E5" s="2">
        <f>IFERROR(VLOOKUP($A5,Smartphone!A:C,3,FALSE),0)</f>
        <v>0.48</v>
      </c>
      <c r="F5" s="1">
        <f>IFERROR(VLOOKUP($A5,Integrated!A:C,2,FALSE),0)</f>
        <v>0</v>
      </c>
      <c r="G5" s="2">
        <f>IFERROR(VLOOKUP($A5,Integrated!A:C,3,FALSE),0)</f>
        <v>0</v>
      </c>
    </row>
    <row r="6" spans="1:7" x14ac:dyDescent="0.25">
      <c r="C6" s="2"/>
      <c r="E6" s="2"/>
      <c r="G6" s="2"/>
    </row>
    <row r="7" spans="1:7" x14ac:dyDescent="0.25">
      <c r="C7" s="2"/>
      <c r="E7" s="2"/>
      <c r="G7" s="2"/>
    </row>
    <row r="8" spans="1:7" x14ac:dyDescent="0.25">
      <c r="C8" s="2"/>
      <c r="E8" s="2"/>
      <c r="G8" s="2"/>
    </row>
    <row r="9" spans="1:7" x14ac:dyDescent="0.25">
      <c r="C9" s="2"/>
      <c r="E9" s="2"/>
      <c r="G9" s="2"/>
    </row>
    <row r="10" spans="1:7" x14ac:dyDescent="0.25">
      <c r="C10" s="2"/>
      <c r="E10" s="2"/>
      <c r="G10" s="2"/>
    </row>
    <row r="11" spans="1:7" x14ac:dyDescent="0.25">
      <c r="C11" s="2"/>
      <c r="E11" s="2"/>
      <c r="G11" s="2"/>
    </row>
  </sheetData>
  <autoFilter ref="A1:G11" xr:uid="{431DFF08-AA26-4461-B7D8-00FB6D52429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FA3E-BAAA-418C-B323-3B5EFF737E24}">
  <dimension ref="A1:G11"/>
  <sheetViews>
    <sheetView workbookViewId="0">
      <selection activeCell="I10" sqref="I10"/>
    </sheetView>
  </sheetViews>
  <sheetFormatPr defaultRowHeight="15" x14ac:dyDescent="0.25"/>
  <cols>
    <col min="1" max="1" width="20.5703125" bestFit="1" customWidth="1"/>
    <col min="2" max="4" width="6.7109375" customWidth="1"/>
  </cols>
  <sheetData>
    <row r="1" spans="1:7" x14ac:dyDescent="0.25">
      <c r="A1" s="8" t="s">
        <v>18</v>
      </c>
      <c r="B1" s="9" t="s">
        <v>19</v>
      </c>
      <c r="C1" s="9" t="s">
        <v>26</v>
      </c>
      <c r="D1" s="9" t="s">
        <v>27</v>
      </c>
      <c r="F1" s="7" t="s">
        <v>21</v>
      </c>
      <c r="G1" s="7" t="s">
        <v>23</v>
      </c>
    </row>
    <row r="2" spans="1:7" x14ac:dyDescent="0.25">
      <c r="A2" s="10" t="s">
        <v>28</v>
      </c>
      <c r="B2" s="11">
        <v>0.7815112949987133</v>
      </c>
      <c r="C2" s="11">
        <v>1</v>
      </c>
      <c r="D2" s="12">
        <v>0.7815112949987133</v>
      </c>
      <c r="F2" s="7" t="s">
        <v>22</v>
      </c>
      <c r="G2" s="7" t="s">
        <v>24</v>
      </c>
    </row>
    <row r="3" spans="1:7" x14ac:dyDescent="0.25">
      <c r="A3" s="10" t="s">
        <v>29</v>
      </c>
      <c r="B3" s="11">
        <v>0.16551785869746999</v>
      </c>
      <c r="C3" s="12"/>
      <c r="D3" s="12">
        <v>1.1412036386001658E-2</v>
      </c>
      <c r="F3" s="7" t="s">
        <v>20</v>
      </c>
      <c r="G3" s="7" t="s">
        <v>25</v>
      </c>
    </row>
    <row r="4" spans="1:7" x14ac:dyDescent="0.25">
      <c r="A4" s="10" t="s">
        <v>30</v>
      </c>
      <c r="B4" s="11"/>
      <c r="C4" s="11"/>
      <c r="D4" s="12"/>
    </row>
    <row r="5" spans="1:7" x14ac:dyDescent="0.25">
      <c r="A5" s="10" t="s">
        <v>33</v>
      </c>
      <c r="B5" s="11">
        <v>5.320055051392502E-4</v>
      </c>
      <c r="C5" s="11"/>
      <c r="D5" s="12">
        <v>7.5263151664578904E-3</v>
      </c>
    </row>
    <row r="6" spans="1:7" x14ac:dyDescent="0.25">
      <c r="A6" s="10"/>
      <c r="B6" s="11"/>
      <c r="C6" s="11"/>
      <c r="D6" s="12"/>
    </row>
    <row r="7" spans="1:7" x14ac:dyDescent="0.25">
      <c r="A7" s="10"/>
      <c r="B7" s="12"/>
      <c r="C7" s="11"/>
      <c r="D7" s="12"/>
    </row>
    <row r="8" spans="1:7" x14ac:dyDescent="0.25">
      <c r="A8" s="10"/>
      <c r="B8" s="12"/>
      <c r="C8" s="12"/>
      <c r="D8" s="12"/>
    </row>
    <row r="9" spans="1:7" x14ac:dyDescent="0.25">
      <c r="A9" s="10"/>
      <c r="B9" s="12"/>
      <c r="C9" s="12"/>
      <c r="D9" s="12"/>
    </row>
    <row r="10" spans="1:7" x14ac:dyDescent="0.25">
      <c r="A10" s="10"/>
      <c r="B10" s="12"/>
      <c r="C10" s="12"/>
      <c r="D10" s="12"/>
    </row>
    <row r="11" spans="1:7" x14ac:dyDescent="0.25">
      <c r="A11" s="10"/>
      <c r="B11" s="12"/>
      <c r="C11" s="12"/>
      <c r="D11" s="12"/>
    </row>
  </sheetData>
  <conditionalFormatting sqref="B2:D11">
    <cfRule type="cellIs" dxfId="2" priority="1" operator="lessThanOrEqual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D036-8BED-49D0-B611-8DA1DF11D4FE}">
  <dimension ref="A1:K107"/>
  <sheetViews>
    <sheetView tabSelected="1" workbookViewId="0">
      <selection activeCell="I10" sqref="I10"/>
    </sheetView>
  </sheetViews>
  <sheetFormatPr defaultRowHeight="15" x14ac:dyDescent="0.25"/>
  <cols>
    <col min="1" max="1" width="17.85546875" customWidth="1"/>
    <col min="2" max="2" width="16.85546875" bestFit="1" customWidth="1"/>
    <col min="3" max="3" width="10.5703125" style="1" bestFit="1" customWidth="1"/>
    <col min="4" max="5" width="10.5703125" style="1" customWidth="1"/>
    <col min="6" max="6" width="9.5703125" bestFit="1" customWidth="1"/>
    <col min="7" max="7" width="10" customWidth="1"/>
    <col min="8" max="8" width="51" customWidth="1"/>
    <col min="9" max="11" width="30.7109375" customWidth="1"/>
    <col min="12" max="12" width="16.42578125" bestFit="1" customWidth="1"/>
  </cols>
  <sheetData>
    <row r="1" spans="1:11" x14ac:dyDescent="0.25">
      <c r="A1" s="13" t="s">
        <v>28</v>
      </c>
      <c r="B1" s="13"/>
      <c r="C1" s="13"/>
      <c r="D1" s="13"/>
      <c r="E1" s="13"/>
      <c r="F1" s="13"/>
      <c r="H1" t="s">
        <v>3</v>
      </c>
      <c r="I1" t="s">
        <v>4</v>
      </c>
      <c r="J1" t="s">
        <v>6</v>
      </c>
      <c r="K1" t="s">
        <v>8</v>
      </c>
    </row>
    <row r="2" spans="1:11" x14ac:dyDescent="0.25">
      <c r="B2" s="1" t="s">
        <v>13</v>
      </c>
      <c r="C2" s="1" t="s">
        <v>12</v>
      </c>
      <c r="D2" s="1" t="s">
        <v>34</v>
      </c>
      <c r="E2" s="1" t="s">
        <v>35</v>
      </c>
      <c r="H2" t="s">
        <v>28</v>
      </c>
      <c r="I2" s="4"/>
      <c r="J2" s="2"/>
      <c r="K2" s="4"/>
    </row>
    <row r="3" spans="1:11" x14ac:dyDescent="0.25">
      <c r="A3" t="s">
        <v>10</v>
      </c>
      <c r="B3" s="4">
        <f>AVERAGE(C3:C4)</f>
        <v>6.9073684210526309</v>
      </c>
      <c r="C3" s="2">
        <f>E3*D3</f>
        <v>7.92</v>
      </c>
      <c r="D3" s="2">
        <v>0.24</v>
      </c>
      <c r="E3" s="2">
        <v>33</v>
      </c>
      <c r="F3" s="4">
        <f>((B3-C3)^2)/B3</f>
        <v>0.14845345610292132</v>
      </c>
      <c r="H3" t="s">
        <v>29</v>
      </c>
      <c r="I3" s="4"/>
      <c r="J3" s="2"/>
      <c r="K3" s="4"/>
    </row>
    <row r="4" spans="1:11" x14ac:dyDescent="0.25">
      <c r="A4" t="s">
        <v>11</v>
      </c>
      <c r="B4" s="4">
        <f>AVERAGE(C3:C4)</f>
        <v>6.9073684210526309</v>
      </c>
      <c r="C4" s="2">
        <f>E4*D4</f>
        <v>5.8947368421052628</v>
      </c>
      <c r="D4" s="4">
        <v>0.36842105263157893</v>
      </c>
      <c r="E4" s="2">
        <v>16</v>
      </c>
      <c r="F4" s="4">
        <f>((B4-C4)^2)/B4</f>
        <v>0.14845345610292104</v>
      </c>
      <c r="H4" t="s">
        <v>30</v>
      </c>
      <c r="I4" s="4"/>
      <c r="J4" s="2"/>
      <c r="K4" s="4"/>
    </row>
    <row r="5" spans="1:11" x14ac:dyDescent="0.25">
      <c r="H5" t="s">
        <v>33</v>
      </c>
      <c r="I5" s="4"/>
      <c r="J5" s="2"/>
      <c r="K5" s="4"/>
    </row>
    <row r="6" spans="1:11" x14ac:dyDescent="0.25">
      <c r="C6" s="1" t="s">
        <v>14</v>
      </c>
      <c r="F6" s="4">
        <f>SUM(F3:F4)</f>
        <v>0.29690691220584237</v>
      </c>
    </row>
    <row r="7" spans="1:11" x14ac:dyDescent="0.25">
      <c r="C7" s="1" t="s">
        <v>15</v>
      </c>
      <c r="F7">
        <f>2-1</f>
        <v>1</v>
      </c>
    </row>
    <row r="8" spans="1:11" x14ac:dyDescent="0.25">
      <c r="C8" s="1" t="s">
        <v>16</v>
      </c>
      <c r="F8" s="3">
        <f>_xlfn.CHISQ.TEST(C3:C4,B3:B4)</f>
        <v>0.58582803822278962</v>
      </c>
    </row>
    <row r="10" spans="1:11" x14ac:dyDescent="0.25">
      <c r="A10" s="13" t="s">
        <v>28</v>
      </c>
      <c r="B10" s="13"/>
      <c r="C10" s="13"/>
      <c r="D10" s="13"/>
      <c r="E10" s="13"/>
      <c r="F10" s="13"/>
    </row>
    <row r="11" spans="1:11" x14ac:dyDescent="0.25">
      <c r="B11" s="1" t="s">
        <v>13</v>
      </c>
      <c r="C11" s="1" t="s">
        <v>12</v>
      </c>
    </row>
    <row r="12" spans="1:11" x14ac:dyDescent="0.25">
      <c r="A12" t="s">
        <v>10</v>
      </c>
      <c r="B12">
        <f>AVERAGE(C12:C13)</f>
        <v>6</v>
      </c>
      <c r="C12" s="1">
        <v>6</v>
      </c>
      <c r="E12" s="1">
        <v>33</v>
      </c>
      <c r="F12" s="4">
        <f>((B12-C12)^2)/B12</f>
        <v>0</v>
      </c>
    </row>
    <row r="13" spans="1:11" x14ac:dyDescent="0.25">
      <c r="A13" t="s">
        <v>17</v>
      </c>
      <c r="B13">
        <f>AVERAGE(C12:C13)</f>
        <v>6</v>
      </c>
      <c r="C13" s="1">
        <v>6</v>
      </c>
      <c r="E13" s="1">
        <v>15</v>
      </c>
      <c r="F13" s="4">
        <f>((B13-C13)^2)/B13</f>
        <v>0</v>
      </c>
    </row>
    <row r="14" spans="1:11" x14ac:dyDescent="0.25">
      <c r="F14" s="5"/>
    </row>
    <row r="15" spans="1:11" x14ac:dyDescent="0.25">
      <c r="C15" s="1" t="s">
        <v>14</v>
      </c>
      <c r="F15" s="4">
        <f>SUM(F12:F13)</f>
        <v>0</v>
      </c>
    </row>
    <row r="16" spans="1:11" x14ac:dyDescent="0.25">
      <c r="C16" s="1" t="s">
        <v>15</v>
      </c>
      <c r="F16" s="5">
        <f>2-1</f>
        <v>1</v>
      </c>
      <c r="H16" t="s">
        <v>18</v>
      </c>
      <c r="I16" t="s">
        <v>19</v>
      </c>
      <c r="J16" t="s">
        <v>26</v>
      </c>
      <c r="K16" t="s">
        <v>27</v>
      </c>
    </row>
    <row r="17" spans="1:11" x14ac:dyDescent="0.25">
      <c r="C17" s="1" t="s">
        <v>16</v>
      </c>
      <c r="F17" s="3">
        <f>_xlfn.CHISQ.TEST(C12:C13,B12:B13)</f>
        <v>1</v>
      </c>
      <c r="H17" t="s">
        <v>28</v>
      </c>
    </row>
    <row r="18" spans="1:11" x14ac:dyDescent="0.25">
      <c r="H18" t="s">
        <v>29</v>
      </c>
    </row>
    <row r="19" spans="1:11" x14ac:dyDescent="0.25">
      <c r="A19" s="13" t="s">
        <v>28</v>
      </c>
      <c r="B19" s="13"/>
      <c r="C19" s="13"/>
      <c r="D19" s="13"/>
      <c r="E19" s="13"/>
      <c r="F19" s="13"/>
      <c r="H19" t="s">
        <v>30</v>
      </c>
    </row>
    <row r="20" spans="1:11" x14ac:dyDescent="0.25">
      <c r="B20" s="1" t="s">
        <v>13</v>
      </c>
      <c r="C20" s="1" t="s">
        <v>12</v>
      </c>
      <c r="H20" t="s">
        <v>33</v>
      </c>
    </row>
    <row r="21" spans="1:11" x14ac:dyDescent="0.25">
      <c r="A21" t="s">
        <v>11</v>
      </c>
      <c r="B21">
        <f>AVERAGE(C21:C22)</f>
        <v>6.5</v>
      </c>
      <c r="C21" s="1">
        <v>7</v>
      </c>
      <c r="E21" s="1">
        <v>16</v>
      </c>
      <c r="F21" s="4">
        <f>((B21-C21)^2)/B21</f>
        <v>3.8461538461538464E-2</v>
      </c>
    </row>
    <row r="22" spans="1:11" x14ac:dyDescent="0.25">
      <c r="A22" t="s">
        <v>17</v>
      </c>
      <c r="B22">
        <f>AVERAGE(C21:C22)</f>
        <v>6.5</v>
      </c>
      <c r="C22" s="1">
        <v>6</v>
      </c>
      <c r="E22" s="1">
        <v>15</v>
      </c>
      <c r="F22" s="4">
        <f>((B22-C22)^2)/B22</f>
        <v>3.8461538461538464E-2</v>
      </c>
    </row>
    <row r="24" spans="1:11" x14ac:dyDescent="0.25">
      <c r="C24" s="1" t="s">
        <v>14</v>
      </c>
      <c r="F24" s="4">
        <f>SUM(F21:F22)</f>
        <v>7.6923076923076927E-2</v>
      </c>
    </row>
    <row r="25" spans="1:11" x14ac:dyDescent="0.25">
      <c r="C25" s="1" t="s">
        <v>15</v>
      </c>
      <c r="F25">
        <f>2-1</f>
        <v>1</v>
      </c>
    </row>
    <row r="26" spans="1:11" x14ac:dyDescent="0.25">
      <c r="C26" s="1" t="s">
        <v>16</v>
      </c>
      <c r="F26" s="3">
        <f>_xlfn.CHISQ.TEST(C21:C22,B21:B22)</f>
        <v>0.7815112949987133</v>
      </c>
    </row>
    <row r="28" spans="1:11" x14ac:dyDescent="0.25">
      <c r="A28" s="13" t="s">
        <v>29</v>
      </c>
      <c r="B28" s="13"/>
      <c r="C28" s="13"/>
      <c r="D28" s="13"/>
      <c r="E28" s="13"/>
      <c r="F28" s="13"/>
    </row>
    <row r="29" spans="1:11" x14ac:dyDescent="0.25">
      <c r="B29" s="1" t="s">
        <v>13</v>
      </c>
      <c r="C29" s="1" t="s">
        <v>12</v>
      </c>
      <c r="K29" s="6"/>
    </row>
    <row r="30" spans="1:11" x14ac:dyDescent="0.25">
      <c r="A30" t="s">
        <v>10</v>
      </c>
      <c r="B30">
        <f>AVERAGE(C30:C31)</f>
        <v>6.5</v>
      </c>
      <c r="C30" s="1">
        <v>4</v>
      </c>
      <c r="F30" s="4">
        <f>((B30-C30)^2)/B30</f>
        <v>0.96153846153846156</v>
      </c>
      <c r="J30" s="6"/>
      <c r="K30" s="6"/>
    </row>
    <row r="31" spans="1:11" x14ac:dyDescent="0.25">
      <c r="A31" t="s">
        <v>11</v>
      </c>
      <c r="B31">
        <f>AVERAGE(C30:C31)</f>
        <v>6.5</v>
      </c>
      <c r="C31" s="1">
        <v>9</v>
      </c>
      <c r="F31" s="4">
        <f>((B31-C31)^2)/B31</f>
        <v>0.96153846153846156</v>
      </c>
    </row>
    <row r="33" spans="1:6" x14ac:dyDescent="0.25">
      <c r="C33" s="1" t="s">
        <v>14</v>
      </c>
      <c r="F33">
        <f>SUM(F30:F31)</f>
        <v>1.9230769230769231</v>
      </c>
    </row>
    <row r="34" spans="1:6" x14ac:dyDescent="0.25">
      <c r="C34" s="1" t="s">
        <v>15</v>
      </c>
      <c r="F34">
        <f>2-1</f>
        <v>1</v>
      </c>
    </row>
    <row r="35" spans="1:6" x14ac:dyDescent="0.25">
      <c r="C35" s="1" t="s">
        <v>16</v>
      </c>
      <c r="F35" s="3">
        <f>_xlfn.CHISQ.TEST(C30:C31,B30:B31)</f>
        <v>0.16551785869746999</v>
      </c>
    </row>
    <row r="37" spans="1:6" x14ac:dyDescent="0.25">
      <c r="A37" s="13" t="s">
        <v>29</v>
      </c>
      <c r="B37" s="13"/>
      <c r="C37" s="13"/>
      <c r="D37" s="13"/>
      <c r="E37" s="13"/>
      <c r="F37" s="13"/>
    </row>
    <row r="38" spans="1:6" x14ac:dyDescent="0.25">
      <c r="B38" s="1" t="s">
        <v>13</v>
      </c>
      <c r="C38" s="1" t="s">
        <v>12</v>
      </c>
    </row>
    <row r="39" spans="1:6" x14ac:dyDescent="0.25">
      <c r="A39" t="s">
        <v>10</v>
      </c>
      <c r="B39">
        <f>AVERAGE(C39:C40)</f>
        <v>2.5</v>
      </c>
      <c r="C39" s="1">
        <v>4</v>
      </c>
      <c r="F39" s="4">
        <f>((B39-C39)^2)/B39</f>
        <v>0.9</v>
      </c>
    </row>
    <row r="40" spans="1:6" x14ac:dyDescent="0.25">
      <c r="A40" t="s">
        <v>17</v>
      </c>
      <c r="B40">
        <f>AVERAGE(C39:C40)</f>
        <v>2.5</v>
      </c>
      <c r="C40" s="1">
        <v>1</v>
      </c>
      <c r="F40" s="4">
        <f>((B40-C40)^2)/B40</f>
        <v>0.9</v>
      </c>
    </row>
    <row r="41" spans="1:6" x14ac:dyDescent="0.25">
      <c r="F41" s="5"/>
    </row>
    <row r="42" spans="1:6" x14ac:dyDescent="0.25">
      <c r="C42" s="1" t="s">
        <v>14</v>
      </c>
      <c r="F42" s="4">
        <f>SUM(F39:F40)</f>
        <v>1.8</v>
      </c>
    </row>
    <row r="43" spans="1:6" x14ac:dyDescent="0.25">
      <c r="C43" s="1" t="s">
        <v>15</v>
      </c>
      <c r="F43" s="5">
        <f>2-1</f>
        <v>1</v>
      </c>
    </row>
    <row r="44" spans="1:6" x14ac:dyDescent="0.25">
      <c r="C44" s="1" t="s">
        <v>16</v>
      </c>
      <c r="F44" s="3">
        <f>_xlfn.CHISQ.TEST(C39:C40,B39:B40)</f>
        <v>0.17971249487899987</v>
      </c>
    </row>
    <row r="46" spans="1:6" x14ac:dyDescent="0.25">
      <c r="A46" s="13" t="s">
        <v>29</v>
      </c>
      <c r="B46" s="13"/>
      <c r="C46" s="13"/>
      <c r="D46" s="13"/>
      <c r="E46" s="13"/>
      <c r="F46" s="13"/>
    </row>
    <row r="47" spans="1:6" x14ac:dyDescent="0.25">
      <c r="B47" s="1" t="s">
        <v>13</v>
      </c>
      <c r="C47" s="1" t="s">
        <v>12</v>
      </c>
    </row>
    <row r="48" spans="1:6" x14ac:dyDescent="0.25">
      <c r="A48" t="s">
        <v>11</v>
      </c>
      <c r="B48">
        <f>AVERAGE(C48:C49)</f>
        <v>5</v>
      </c>
      <c r="C48" s="1">
        <v>9</v>
      </c>
      <c r="F48" s="4">
        <f>((B48-C48)^2)/B48</f>
        <v>3.2</v>
      </c>
    </row>
    <row r="49" spans="1:6" x14ac:dyDescent="0.25">
      <c r="A49" t="s">
        <v>17</v>
      </c>
      <c r="B49">
        <f>AVERAGE(C48:C49)</f>
        <v>5</v>
      </c>
      <c r="C49" s="1">
        <v>1</v>
      </c>
      <c r="F49" s="4">
        <f>((B49-C49)^2)/B49</f>
        <v>3.2</v>
      </c>
    </row>
    <row r="51" spans="1:6" x14ac:dyDescent="0.25">
      <c r="C51" s="1" t="s">
        <v>14</v>
      </c>
      <c r="F51" s="4">
        <f>SUM(F48:F49)</f>
        <v>6.4</v>
      </c>
    </row>
    <row r="52" spans="1:6" x14ac:dyDescent="0.25">
      <c r="C52" s="1" t="s">
        <v>15</v>
      </c>
      <c r="F52">
        <f>2-1</f>
        <v>1</v>
      </c>
    </row>
    <row r="53" spans="1:6" x14ac:dyDescent="0.25">
      <c r="C53" s="1" t="s">
        <v>16</v>
      </c>
      <c r="F53" s="3">
        <f>_xlfn.CHISQ.TEST(C48:C49,B48:B49)</f>
        <v>1.1412036386001658E-2</v>
      </c>
    </row>
    <row r="55" spans="1:6" x14ac:dyDescent="0.25">
      <c r="A55" s="13" t="s">
        <v>30</v>
      </c>
      <c r="B55" s="13"/>
      <c r="C55" s="13"/>
      <c r="D55" s="13"/>
      <c r="E55" s="13"/>
      <c r="F55" s="13"/>
    </row>
    <row r="56" spans="1:6" x14ac:dyDescent="0.25">
      <c r="B56" s="1" t="s">
        <v>13</v>
      </c>
      <c r="C56" s="1" t="s">
        <v>12</v>
      </c>
    </row>
    <row r="57" spans="1:6" x14ac:dyDescent="0.25">
      <c r="A57" t="s">
        <v>10</v>
      </c>
      <c r="B57">
        <f>AVERAGE(C57:C58)</f>
        <v>3</v>
      </c>
      <c r="C57" s="1">
        <v>3</v>
      </c>
      <c r="F57">
        <f>((B57-C57)^2)/B57</f>
        <v>0</v>
      </c>
    </row>
    <row r="58" spans="1:6" x14ac:dyDescent="0.25">
      <c r="A58" t="s">
        <v>11</v>
      </c>
      <c r="B58">
        <f>AVERAGE(C57:C58)</f>
        <v>3</v>
      </c>
      <c r="C58" s="1">
        <v>3</v>
      </c>
      <c r="F58">
        <f>((B58-C58)^2)/B58</f>
        <v>0</v>
      </c>
    </row>
    <row r="60" spans="1:6" x14ac:dyDescent="0.25">
      <c r="C60" s="1" t="s">
        <v>14</v>
      </c>
      <c r="F60">
        <f>SUM(F57:F58)</f>
        <v>0</v>
      </c>
    </row>
    <row r="61" spans="1:6" x14ac:dyDescent="0.25">
      <c r="C61" s="1" t="s">
        <v>15</v>
      </c>
      <c r="F61">
        <f>2-1</f>
        <v>1</v>
      </c>
    </row>
    <row r="62" spans="1:6" x14ac:dyDescent="0.25">
      <c r="C62" s="1" t="s">
        <v>16</v>
      </c>
      <c r="F62" s="3">
        <f>_xlfn.CHISQ.TEST(C57:C58,B57:B58)</f>
        <v>1</v>
      </c>
    </row>
    <row r="64" spans="1:6" x14ac:dyDescent="0.25">
      <c r="A64" s="13" t="s">
        <v>30</v>
      </c>
      <c r="B64" s="13"/>
      <c r="C64" s="13"/>
      <c r="D64" s="13"/>
      <c r="E64" s="13"/>
      <c r="F64" s="13"/>
    </row>
    <row r="65" spans="1:6" x14ac:dyDescent="0.25">
      <c r="B65" s="1" t="s">
        <v>13</v>
      </c>
      <c r="C65" s="1" t="s">
        <v>12</v>
      </c>
    </row>
    <row r="66" spans="1:6" x14ac:dyDescent="0.25">
      <c r="A66" t="s">
        <v>10</v>
      </c>
      <c r="B66">
        <f>AVERAGE(C66:C67)</f>
        <v>3.5</v>
      </c>
      <c r="C66" s="1">
        <v>3</v>
      </c>
      <c r="F66" s="5">
        <f>((B66-C66)^2)/B66</f>
        <v>7.1428571428571425E-2</v>
      </c>
    </row>
    <row r="67" spans="1:6" x14ac:dyDescent="0.25">
      <c r="A67" t="s">
        <v>17</v>
      </c>
      <c r="B67">
        <f>AVERAGE(C66:C67)</f>
        <v>3.5</v>
      </c>
      <c r="C67" s="1">
        <v>4</v>
      </c>
      <c r="F67" s="5">
        <f>((B67-C67)^2)/B67</f>
        <v>7.1428571428571425E-2</v>
      </c>
    </row>
    <row r="68" spans="1:6" x14ac:dyDescent="0.25">
      <c r="F68" s="5"/>
    </row>
    <row r="69" spans="1:6" x14ac:dyDescent="0.25">
      <c r="C69" s="1" t="s">
        <v>14</v>
      </c>
      <c r="F69" s="5">
        <f>SUM(F66:F67)</f>
        <v>0.14285714285714285</v>
      </c>
    </row>
    <row r="70" spans="1:6" x14ac:dyDescent="0.25">
      <c r="C70" s="1" t="s">
        <v>15</v>
      </c>
      <c r="F70" s="5">
        <f>2-1</f>
        <v>1</v>
      </c>
    </row>
    <row r="71" spans="1:6" x14ac:dyDescent="0.25">
      <c r="C71" s="1" t="s">
        <v>16</v>
      </c>
      <c r="F71" s="3">
        <f>_xlfn.CHISQ.TEST(C66:C67,B66:B67)</f>
        <v>0.70545698611127339</v>
      </c>
    </row>
    <row r="73" spans="1:6" x14ac:dyDescent="0.25">
      <c r="A73" s="13" t="s">
        <v>30</v>
      </c>
      <c r="B73" s="13"/>
      <c r="C73" s="13"/>
      <c r="D73" s="13"/>
      <c r="E73" s="13"/>
      <c r="F73" s="13"/>
    </row>
    <row r="74" spans="1:6" x14ac:dyDescent="0.25">
      <c r="B74" s="1" t="s">
        <v>13</v>
      </c>
      <c r="C74" s="1" t="s">
        <v>12</v>
      </c>
    </row>
    <row r="75" spans="1:6" x14ac:dyDescent="0.25">
      <c r="A75" t="s">
        <v>11</v>
      </c>
      <c r="B75">
        <f>AVERAGE(C75:C76)</f>
        <v>3.5</v>
      </c>
      <c r="C75" s="1">
        <v>3</v>
      </c>
      <c r="F75">
        <f>((B75-C75)^2)/B75</f>
        <v>7.1428571428571425E-2</v>
      </c>
    </row>
    <row r="76" spans="1:6" x14ac:dyDescent="0.25">
      <c r="A76" t="s">
        <v>17</v>
      </c>
      <c r="B76">
        <f>AVERAGE(C75:C76)</f>
        <v>3.5</v>
      </c>
      <c r="C76" s="1">
        <v>4</v>
      </c>
      <c r="F76">
        <f>((B76-C76)^2)/B76</f>
        <v>7.1428571428571425E-2</v>
      </c>
    </row>
    <row r="78" spans="1:6" x14ac:dyDescent="0.25">
      <c r="C78" s="1" t="s">
        <v>14</v>
      </c>
      <c r="F78">
        <f>SUM(F75:F76)</f>
        <v>0.14285714285714285</v>
      </c>
    </row>
    <row r="79" spans="1:6" x14ac:dyDescent="0.25">
      <c r="C79" s="1" t="s">
        <v>15</v>
      </c>
      <c r="F79">
        <f>2-1</f>
        <v>1</v>
      </c>
    </row>
    <row r="80" spans="1:6" x14ac:dyDescent="0.25">
      <c r="C80" s="1" t="s">
        <v>16</v>
      </c>
      <c r="F80" s="3">
        <f>_xlfn.CHISQ.TEST(C75:C76,B75:B76)</f>
        <v>0.70545698611127339</v>
      </c>
    </row>
    <row r="82" spans="1:6" x14ac:dyDescent="0.25">
      <c r="A82" s="13" t="s">
        <v>33</v>
      </c>
      <c r="B82" s="13"/>
      <c r="C82" s="13"/>
      <c r="D82" s="13"/>
      <c r="E82" s="13"/>
      <c r="F82" s="13"/>
    </row>
    <row r="83" spans="1:6" x14ac:dyDescent="0.25">
      <c r="B83" s="1" t="s">
        <v>13</v>
      </c>
      <c r="C83" s="1" t="s">
        <v>12</v>
      </c>
    </row>
    <row r="84" spans="1:6" x14ac:dyDescent="0.25">
      <c r="A84" t="s">
        <v>10</v>
      </c>
      <c r="B84">
        <f>AVERAGE(C84:C85)</f>
        <v>6</v>
      </c>
      <c r="C84" s="1">
        <v>12</v>
      </c>
      <c r="F84">
        <f>((B84-C84)^2)/B84</f>
        <v>6</v>
      </c>
    </row>
    <row r="85" spans="1:6" x14ac:dyDescent="0.25">
      <c r="A85" t="s">
        <v>11</v>
      </c>
      <c r="B85">
        <f>AVERAGE(C84:C85)</f>
        <v>6</v>
      </c>
      <c r="C85" s="1">
        <v>0</v>
      </c>
      <c r="F85">
        <f>((B85-C85)^2)/B85</f>
        <v>6</v>
      </c>
    </row>
    <row r="87" spans="1:6" x14ac:dyDescent="0.25">
      <c r="C87" s="1" t="s">
        <v>14</v>
      </c>
      <c r="F87">
        <f>SUM(F84:F85)</f>
        <v>12</v>
      </c>
    </row>
    <row r="88" spans="1:6" x14ac:dyDescent="0.25">
      <c r="C88" s="1" t="s">
        <v>15</v>
      </c>
      <c r="F88">
        <f>2-1</f>
        <v>1</v>
      </c>
    </row>
    <row r="89" spans="1:6" x14ac:dyDescent="0.25">
      <c r="C89" s="1" t="s">
        <v>16</v>
      </c>
      <c r="F89" s="3">
        <f>_xlfn.CHISQ.TEST(C84:C85,B84:B85)</f>
        <v>5.320055051392502E-4</v>
      </c>
    </row>
    <row r="91" spans="1:6" x14ac:dyDescent="0.25">
      <c r="A91" s="13" t="s">
        <v>33</v>
      </c>
      <c r="B91" s="13"/>
      <c r="C91" s="13"/>
      <c r="D91" s="13"/>
      <c r="E91" s="13"/>
      <c r="F91" s="13"/>
    </row>
    <row r="92" spans="1:6" x14ac:dyDescent="0.25">
      <c r="B92" s="1" t="s">
        <v>13</v>
      </c>
      <c r="C92" s="1" t="s">
        <v>12</v>
      </c>
    </row>
    <row r="93" spans="1:6" x14ac:dyDescent="0.25">
      <c r="A93" t="s">
        <v>10</v>
      </c>
      <c r="B93">
        <f>AVERAGE(C93:C94)</f>
        <v>7</v>
      </c>
      <c r="C93" s="1">
        <v>12</v>
      </c>
      <c r="F93" s="5">
        <f>((B93-C93)^2)/B93</f>
        <v>3.5714285714285716</v>
      </c>
    </row>
    <row r="94" spans="1:6" x14ac:dyDescent="0.25">
      <c r="A94" t="s">
        <v>17</v>
      </c>
      <c r="B94">
        <f>AVERAGE(C93:C94)</f>
        <v>7</v>
      </c>
      <c r="C94" s="1">
        <v>2</v>
      </c>
      <c r="F94" s="5">
        <f>((B94-C94)^2)/B94</f>
        <v>3.5714285714285716</v>
      </c>
    </row>
    <row r="95" spans="1:6" x14ac:dyDescent="0.25">
      <c r="F95" s="5"/>
    </row>
    <row r="96" spans="1:6" x14ac:dyDescent="0.25">
      <c r="C96" s="1" t="s">
        <v>14</v>
      </c>
      <c r="F96" s="5">
        <f>SUM(F93:F94)</f>
        <v>7.1428571428571432</v>
      </c>
    </row>
    <row r="97" spans="1:6" x14ac:dyDescent="0.25">
      <c r="C97" s="1" t="s">
        <v>15</v>
      </c>
      <c r="F97" s="5">
        <f>2-1</f>
        <v>1</v>
      </c>
    </row>
    <row r="98" spans="1:6" x14ac:dyDescent="0.25">
      <c r="C98" s="1" t="s">
        <v>16</v>
      </c>
      <c r="F98" s="3">
        <f>_xlfn.CHISQ.TEST(C93:C94,B93:B94)</f>
        <v>7.5263151664578904E-3</v>
      </c>
    </row>
    <row r="100" spans="1:6" x14ac:dyDescent="0.25">
      <c r="A100" s="13" t="s">
        <v>33</v>
      </c>
      <c r="B100" s="13"/>
      <c r="C100" s="13"/>
      <c r="D100" s="13"/>
      <c r="E100" s="13"/>
      <c r="F100" s="13"/>
    </row>
    <row r="101" spans="1:6" x14ac:dyDescent="0.25">
      <c r="B101" s="1" t="s">
        <v>13</v>
      </c>
      <c r="C101" s="1" t="s">
        <v>12</v>
      </c>
    </row>
    <row r="102" spans="1:6" x14ac:dyDescent="0.25">
      <c r="A102" t="s">
        <v>11</v>
      </c>
      <c r="B102">
        <f>AVERAGE(C102:C103)</f>
        <v>1</v>
      </c>
      <c r="C102" s="1">
        <v>0</v>
      </c>
      <c r="F102">
        <f>((B102-C102)^2)/B102</f>
        <v>1</v>
      </c>
    </row>
    <row r="103" spans="1:6" x14ac:dyDescent="0.25">
      <c r="A103" t="s">
        <v>17</v>
      </c>
      <c r="B103">
        <f>AVERAGE(C102:C103)</f>
        <v>1</v>
      </c>
      <c r="C103" s="1">
        <v>2</v>
      </c>
      <c r="F103">
        <f>((B103-C103)^2)/B103</f>
        <v>1</v>
      </c>
    </row>
    <row r="105" spans="1:6" x14ac:dyDescent="0.25">
      <c r="C105" s="1" t="s">
        <v>14</v>
      </c>
      <c r="F105">
        <f>SUM(F102:F103)</f>
        <v>2</v>
      </c>
    </row>
    <row r="106" spans="1:6" x14ac:dyDescent="0.25">
      <c r="C106" s="1" t="s">
        <v>15</v>
      </c>
      <c r="F106">
        <f>2-1</f>
        <v>1</v>
      </c>
    </row>
    <row r="107" spans="1:6" x14ac:dyDescent="0.25">
      <c r="C107" s="1" t="s">
        <v>16</v>
      </c>
      <c r="F107" s="3">
        <f>_xlfn.CHISQ.TEST(C102:C103,B102:B103)</f>
        <v>0.15729920705028513</v>
      </c>
    </row>
  </sheetData>
  <conditionalFormatting sqref="B3:B4 B12:B13 B21:B22 B30:B31 B39:B40 B48:B49 B57:B58 B66:B67 B75:B76 B84:B85 B93:B94 B102:B103">
    <cfRule type="cellIs" dxfId="1" priority="3" operator="greaterThanOrEqual">
      <formula>5</formula>
    </cfRule>
  </conditionalFormatting>
  <conditionalFormatting sqref="F8 F17 F26 F35 F44 F53 F62 F71 F80 F89 F98 F107">
    <cfRule type="cellIs" dxfId="0" priority="1" operator="lessThanOrEqual">
      <formula>0.05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486B-C523-402C-883E-B7E8F0E660CF}">
  <dimension ref="A1:C14"/>
  <sheetViews>
    <sheetView workbookViewId="0">
      <selection sqref="A1:C5"/>
    </sheetView>
  </sheetViews>
  <sheetFormatPr defaultRowHeight="15" x14ac:dyDescent="0.25"/>
  <cols>
    <col min="1" max="1" width="44" bestFit="1" customWidth="1"/>
    <col min="2" max="3" width="9.140625" style="1"/>
  </cols>
  <sheetData>
    <row r="1" spans="1:3" x14ac:dyDescent="0.25">
      <c r="A1" t="s">
        <v>31</v>
      </c>
      <c r="B1" s="1" t="s">
        <v>32</v>
      </c>
      <c r="C1" s="1" t="s">
        <v>0</v>
      </c>
    </row>
    <row r="2" spans="1:3" x14ac:dyDescent="0.25">
      <c r="A2" t="s">
        <v>33</v>
      </c>
      <c r="B2" s="1">
        <v>2</v>
      </c>
      <c r="C2" s="1">
        <v>0.15384615384615385</v>
      </c>
    </row>
    <row r="3" spans="1:3" x14ac:dyDescent="0.25">
      <c r="A3" t="s">
        <v>29</v>
      </c>
      <c r="B3" s="1">
        <v>1</v>
      </c>
      <c r="C3" s="1">
        <v>7.6923076923076927E-2</v>
      </c>
    </row>
    <row r="4" spans="1:3" x14ac:dyDescent="0.25">
      <c r="A4" t="s">
        <v>30</v>
      </c>
      <c r="B4" s="1">
        <v>4</v>
      </c>
      <c r="C4" s="1">
        <v>0.30769230769230771</v>
      </c>
    </row>
    <row r="5" spans="1:3" x14ac:dyDescent="0.25">
      <c r="A5" t="s">
        <v>28</v>
      </c>
      <c r="B5" s="1">
        <v>6</v>
      </c>
      <c r="C5" s="1">
        <v>0.46153846153846156</v>
      </c>
    </row>
    <row r="14" spans="1:3" x14ac:dyDescent="0.25">
      <c r="A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D2A8-17AF-4861-964C-55FD6E53B5B6}">
  <dimension ref="A1:C15"/>
  <sheetViews>
    <sheetView workbookViewId="0">
      <selection activeCell="A2" sqref="A2:A5"/>
    </sheetView>
  </sheetViews>
  <sheetFormatPr defaultRowHeight="15" x14ac:dyDescent="0.25"/>
  <cols>
    <col min="1" max="1" width="24.85546875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 t="s">
        <v>33</v>
      </c>
      <c r="B2">
        <v>12</v>
      </c>
      <c r="C2">
        <v>0.48</v>
      </c>
    </row>
    <row r="3" spans="1:3" x14ac:dyDescent="0.25">
      <c r="A3" t="s">
        <v>28</v>
      </c>
      <c r="B3">
        <v>6</v>
      </c>
      <c r="C3">
        <v>0.24</v>
      </c>
    </row>
    <row r="4" spans="1:3" x14ac:dyDescent="0.25">
      <c r="A4" t="s">
        <v>29</v>
      </c>
      <c r="B4">
        <v>4</v>
      </c>
      <c r="C4">
        <v>0.16</v>
      </c>
    </row>
    <row r="5" spans="1:3" x14ac:dyDescent="0.25">
      <c r="A5" t="s">
        <v>30</v>
      </c>
      <c r="B5">
        <v>3</v>
      </c>
      <c r="C5">
        <v>0.12</v>
      </c>
    </row>
    <row r="15" spans="1:3" x14ac:dyDescent="0.25">
      <c r="A15" s="1"/>
      <c r="B15" s="1"/>
      <c r="C1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6FD0-42F7-4E68-AF42-C5EE6695ED72}">
  <dimension ref="A1:C12"/>
  <sheetViews>
    <sheetView workbookViewId="0">
      <selection activeCell="B27" sqref="B27"/>
    </sheetView>
  </sheetViews>
  <sheetFormatPr defaultRowHeight="15" x14ac:dyDescent="0.25"/>
  <sheetData>
    <row r="1" spans="1:3" x14ac:dyDescent="0.25">
      <c r="A1" t="s">
        <v>31</v>
      </c>
      <c r="B1" t="s">
        <v>32</v>
      </c>
      <c r="C1" t="s">
        <v>0</v>
      </c>
    </row>
    <row r="2" spans="1:3" x14ac:dyDescent="0.25">
      <c r="A2" t="s">
        <v>28</v>
      </c>
      <c r="B2">
        <v>7</v>
      </c>
      <c r="C2" s="4">
        <f>B2/SUM(B$2:B$8)</f>
        <v>0.36842105263157893</v>
      </c>
    </row>
    <row r="3" spans="1:3" x14ac:dyDescent="0.25">
      <c r="A3" t="s">
        <v>29</v>
      </c>
      <c r="B3">
        <v>9</v>
      </c>
      <c r="C3" s="4">
        <f t="shared" ref="C3:C4" si="0">B3/SUM(B$2:B$8)</f>
        <v>0.47368421052631576</v>
      </c>
    </row>
    <row r="4" spans="1:3" x14ac:dyDescent="0.25">
      <c r="A4" t="s">
        <v>30</v>
      </c>
      <c r="B4">
        <v>3</v>
      </c>
      <c r="C4" s="4">
        <f t="shared" si="0"/>
        <v>0.15789473684210525</v>
      </c>
    </row>
    <row r="5" spans="1:3" x14ac:dyDescent="0.25">
      <c r="C5" s="4"/>
    </row>
    <row r="12" spans="1:3" x14ac:dyDescent="0.25">
      <c r="B12" s="1"/>
      <c r="C1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184760-ab03-4f31-8d05-e57fd1de7cd7" xsi:nil="true"/>
    <lcf76f155ced4ddcb4097134ff3c332f xmlns="4a4afeb0-7e72-4d51-8cf1-662855e0da1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2789AB-4FE8-4189-AD37-E469DA170DEF}">
  <ds:schemaRefs>
    <ds:schemaRef ds:uri="http://schemas.microsoft.com/office/2006/metadata/properties"/>
    <ds:schemaRef ds:uri="http://schemas.microsoft.com/office/infopath/2007/PartnerControls"/>
    <ds:schemaRef ds:uri="d6a03bd9-b31b-493a-b31e-bb4432e88c75"/>
    <ds:schemaRef ds:uri="0e881998-9419-4d13-b84d-721ac971c709"/>
  </ds:schemaRefs>
</ds:datastoreItem>
</file>

<file path=customXml/itemProps2.xml><?xml version="1.0" encoding="utf-8"?>
<ds:datastoreItem xmlns:ds="http://schemas.openxmlformats.org/officeDocument/2006/customXml" ds:itemID="{43CFD971-D88C-4B47-9F7E-6E2AE41AD0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5448C9-70AC-4D76-A3D0-696105B42E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All</vt:lpstr>
      <vt:lpstr>Chi-square p-values</vt:lpstr>
      <vt:lpstr>Chi-Square one way (count)</vt:lpstr>
      <vt:lpstr>Streaming</vt:lpstr>
      <vt:lpstr>Smartphone</vt:lpstr>
      <vt:lpstr>Integrated</vt:lpstr>
      <vt:lpstr>count_integrated</vt:lpstr>
      <vt:lpstr>count_smartphone</vt:lpstr>
      <vt:lpstr>count_streaming</vt:lpstr>
      <vt:lpstr>relative_count_integrated</vt:lpstr>
      <vt:lpstr>relative_count_smartphone</vt:lpstr>
      <vt:lpstr>relative_count_streaming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2023-06-15T20:13:32Z</dcterms:created>
  <dcterms:modified xsi:type="dcterms:W3CDTF">2023-07-15T19:46:07Z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0x0101007E3BDA08E1E5A249978B11231DCF019A</vt:lpwstr>
  </property>
  <property fmtid="{D5CDD505-2E9C-101B-9397-08002B2CF9AE}" pid="3" name="MediaServiceImageTags">
    <vt:lpwstr/>
  </property>
</Properties>
</file>