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96" documentId="11_91D99576E6130642E30F754E84670A3B11E56DC4" xr6:coauthVersionLast="47" xr6:coauthVersionMax="47" xr10:uidLastSave="{594C479A-0E50-41AE-B725-338365749EAC}"/>
  <bookViews>
    <workbookView xWindow="28680" yWindow="-120" windowWidth="29040" windowHeight="15720" activeTab="4" xr2:uid="{00000000-000D-0000-FFFF-FFFF00000000}"/>
  </bookViews>
  <sheets>
    <sheet name="F" sheetId="6" r:id="rId1"/>
    <sheet name="S" sheetId="3" r:id="rId2"/>
    <sheet name="I" sheetId="2" r:id="rId3"/>
    <sheet name="Z" sheetId="1" r:id="rId4"/>
    <sheet name="Description" sheetId="4" r:id="rId5"/>
    <sheet name="Mann-Whitney" sheetId="5" r:id="rId6"/>
  </sheets>
  <definedNames>
    <definedName name="f_car_use_frequency">F!$A:$A</definedName>
    <definedName name="i_car_use_frequency">I!$A:$A</definedName>
    <definedName name="s_car_use_frequency">S!$A:$A</definedName>
    <definedName name="z_car_use_frequency">Z!$A:$A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1" i="4"/>
  <c r="D12" i="4"/>
  <c r="D11" i="4"/>
  <c r="C12" i="4"/>
  <c r="C11" i="4"/>
  <c r="B12" i="4"/>
  <c r="B11" i="4"/>
  <c r="B8" i="4"/>
  <c r="B7" i="4"/>
  <c r="B6" i="4"/>
  <c r="B10" i="4"/>
  <c r="B9" i="4"/>
  <c r="B5" i="4"/>
  <c r="B4" i="4"/>
  <c r="B3" i="4"/>
  <c r="B2" i="4"/>
  <c r="E10" i="4" l="1"/>
  <c r="E9" i="4"/>
  <c r="E8" i="4"/>
  <c r="E7" i="4"/>
  <c r="E6" i="4"/>
  <c r="D10" i="4"/>
  <c r="D9" i="4"/>
  <c r="D8" i="4"/>
  <c r="D7" i="4"/>
  <c r="D6" i="4"/>
  <c r="E5" i="4"/>
  <c r="D5" i="4"/>
  <c r="E4" i="4"/>
  <c r="D4" i="4"/>
  <c r="C10" i="4"/>
  <c r="C9" i="4"/>
  <c r="C8" i="4"/>
  <c r="C7" i="4"/>
  <c r="C6" i="4"/>
  <c r="C5" i="4"/>
  <c r="C4" i="4"/>
  <c r="E3" i="4"/>
  <c r="D3" i="4"/>
  <c r="C3" i="4"/>
  <c r="E2" i="4"/>
  <c r="D2" i="4"/>
  <c r="C2" i="4"/>
</calcChain>
</file>

<file path=xl/sharedStrings.xml><?xml version="1.0" encoding="utf-8"?>
<sst xmlns="http://schemas.openxmlformats.org/spreadsheetml/2006/main" count="32" uniqueCount="26">
  <si>
    <t>car_use_frequency</t>
  </si>
  <si>
    <t>Mean</t>
  </si>
  <si>
    <t>STDEV</t>
  </si>
  <si>
    <t>Frequency 1</t>
  </si>
  <si>
    <t>Frequency 2</t>
  </si>
  <si>
    <t>Frequency 3</t>
  </si>
  <si>
    <t>Frequency 4</t>
  </si>
  <si>
    <t>Frequency 5</t>
  </si>
  <si>
    <t>Frequency 6</t>
  </si>
  <si>
    <t>Frequency 7</t>
  </si>
  <si>
    <t>S</t>
  </si>
  <si>
    <t>I</t>
  </si>
  <si>
    <t>Z</t>
  </si>
  <si>
    <t>S vs I</t>
  </si>
  <si>
    <t>I vs Z</t>
  </si>
  <si>
    <t>Z vs S</t>
  </si>
  <si>
    <t>1,2,5,0,1,4,5,1,1,7,3,7,7,2,4,2,7,3,2,6,2,5,5,6,5,4,3,2,3,6,5,5,3</t>
  </si>
  <si>
    <t>4,3,7,7,6,6,2,3,6,7,6,7,3,6,3,5</t>
  </si>
  <si>
    <t>6,4,1,5,4,3,4,3,4,7,6,4,7,4,3</t>
  </si>
  <si>
    <t>W</t>
  </si>
  <si>
    <t>p</t>
  </si>
  <si>
    <t>Group1</t>
  </si>
  <si>
    <t>Group2</t>
  </si>
  <si>
    <t>F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</si>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</sst>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69" fontId="0" fillId="0" borderId="0" xfId="0" applyNumberFormat="1"/>
    <xf numFmtId="16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Description!$A$4:$A$10</c:f>
              <c:strCache>
                <c:ptCount val="7"/>
                <c:pt idx="0">
                  <c:v>Frequency 1</c:v>
                </c:pt>
                <c:pt idx="1">
                  <c:v>Frequency 2</c:v>
                </c:pt>
                <c:pt idx="2">
                  <c:v>Frequency 3</c:v>
                </c:pt>
                <c:pt idx="3">
                  <c:v>Frequency 4</c:v>
                </c:pt>
                <c:pt idx="4">
                  <c:v>Frequency 5</c:v>
                </c:pt>
                <c:pt idx="5">
                  <c:v>Frequency 6</c:v>
                </c:pt>
                <c:pt idx="6">
                  <c:v>Frequency 7</c:v>
                </c:pt>
              </c:strCache>
            </c:strRef>
          </c:cat>
          <c:val>
            <c:numRef>
              <c:f>Description!$C$4:$C$10</c:f>
              <c:numCache>
                <c:formatCode>0.0</c:formatCode>
                <c:ptCount val="7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8-4660-9C46-6B05EF7A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990976"/>
        <c:axId val="1461993376"/>
      </c:barChart>
      <c:catAx>
        <c:axId val="14619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993376"/>
        <c:crosses val="autoZero"/>
        <c:auto val="1"/>
        <c:lblAlgn val="ctr"/>
        <c:lblOffset val="100"/>
        <c:noMultiLvlLbl val="0"/>
      </c:catAx>
      <c:valAx>
        <c:axId val="14619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9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Description!$A$4:$A$10</c:f>
              <c:strCache>
                <c:ptCount val="7"/>
                <c:pt idx="0">
                  <c:v>Frequency 1</c:v>
                </c:pt>
                <c:pt idx="1">
                  <c:v>Frequency 2</c:v>
                </c:pt>
                <c:pt idx="2">
                  <c:v>Frequency 3</c:v>
                </c:pt>
                <c:pt idx="3">
                  <c:v>Frequency 4</c:v>
                </c:pt>
                <c:pt idx="4">
                  <c:v>Frequency 5</c:v>
                </c:pt>
                <c:pt idx="5">
                  <c:v>Frequency 6</c:v>
                </c:pt>
                <c:pt idx="6">
                  <c:v>Frequency 7</c:v>
                </c:pt>
              </c:strCache>
            </c:strRef>
          </c:cat>
          <c:val>
            <c:numRef>
              <c:f>Description!$D$4:$D$10</c:f>
              <c:numCache>
                <c:formatCode>0.0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1-495A-9249-8104785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990976"/>
        <c:axId val="1461993376"/>
      </c:barChart>
      <c:catAx>
        <c:axId val="14619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993376"/>
        <c:crosses val="autoZero"/>
        <c:auto val="1"/>
        <c:lblAlgn val="ctr"/>
        <c:lblOffset val="100"/>
        <c:noMultiLvlLbl val="0"/>
      </c:catAx>
      <c:valAx>
        <c:axId val="14619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9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Description!$A$4:$A$10</c:f>
              <c:strCache>
                <c:ptCount val="7"/>
                <c:pt idx="0">
                  <c:v>Frequency 1</c:v>
                </c:pt>
                <c:pt idx="1">
                  <c:v>Frequency 2</c:v>
                </c:pt>
                <c:pt idx="2">
                  <c:v>Frequency 3</c:v>
                </c:pt>
                <c:pt idx="3">
                  <c:v>Frequency 4</c:v>
                </c:pt>
                <c:pt idx="4">
                  <c:v>Frequency 5</c:v>
                </c:pt>
                <c:pt idx="5">
                  <c:v>Frequency 6</c:v>
                </c:pt>
                <c:pt idx="6">
                  <c:v>Frequency 7</c:v>
                </c:pt>
              </c:strCache>
            </c:strRef>
          </c:cat>
          <c:val>
            <c:numRef>
              <c:f>Description!$E$4:$E$10</c:f>
              <c:numCache>
                <c:formatCode>0.0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01A-A30D-F9572D5A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990976"/>
        <c:axId val="1461993376"/>
      </c:barChart>
      <c:catAx>
        <c:axId val="14619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993376"/>
        <c:crosses val="autoZero"/>
        <c:auto val="1"/>
        <c:lblAlgn val="ctr"/>
        <c:lblOffset val="100"/>
        <c:noMultiLvlLbl val="0"/>
      </c:catAx>
      <c:valAx>
        <c:axId val="14619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9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Description!$A$4:$A$10</c:f>
              <c:strCache>
                <c:ptCount val="7"/>
                <c:pt idx="0">
                  <c:v>Frequency 1</c:v>
                </c:pt>
                <c:pt idx="1">
                  <c:v>Frequency 2</c:v>
                </c:pt>
                <c:pt idx="2">
                  <c:v>Frequency 3</c:v>
                </c:pt>
                <c:pt idx="3">
                  <c:v>Frequency 4</c:v>
                </c:pt>
                <c:pt idx="4">
                  <c:v>Frequency 5</c:v>
                </c:pt>
                <c:pt idx="5">
                  <c:v>Frequency 6</c:v>
                </c:pt>
                <c:pt idx="6">
                  <c:v>Frequency 7</c:v>
                </c:pt>
              </c:strCache>
            </c:strRef>
          </c:cat>
          <c:val>
            <c:numRef>
              <c:f>Description!$B$4:$B$10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A3E-971E-DAE52C3F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71264"/>
        <c:axId val="336469344"/>
      </c:barChart>
      <c:catAx>
        <c:axId val="3364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469344"/>
        <c:crosses val="autoZero"/>
        <c:auto val="1"/>
        <c:lblAlgn val="ctr"/>
        <c:lblOffset val="100"/>
        <c:noMultiLvlLbl val="0"/>
      </c:catAx>
      <c:valAx>
        <c:axId val="336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4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0</xdr:row>
      <xdr:rowOff>33337</xdr:rowOff>
    </xdr:from>
    <xdr:to>
      <xdr:col>22</xdr:col>
      <xdr:colOff>552450</xdr:colOff>
      <xdr:row>14</xdr:row>
      <xdr:rowOff>109537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A058066-3F26-58FF-9F4F-2F0CAA9F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15</xdr:row>
      <xdr:rowOff>66675</xdr:rowOff>
    </xdr:from>
    <xdr:to>
      <xdr:col>15</xdr:col>
      <xdr:colOff>161925</xdr:colOff>
      <xdr:row>29</xdr:row>
      <xdr:rowOff>142875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F9FF82E-3710-4698-9C54-F5B21117C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66675</xdr:rowOff>
    </xdr:from>
    <xdr:to>
      <xdr:col>22</xdr:col>
      <xdr:colOff>571500</xdr:colOff>
      <xdr:row>29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270CCE0-73AF-477C-BE23-6AE689F0C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471487</xdr:colOff>
      <xdr:row>0</xdr:row>
      <xdr:rowOff>52387</xdr:rowOff>
    </xdr:from>
    <xdr:to>
      <xdr:col>15</xdr:col>
      <xdr:colOff>166687</xdr:colOff>
      <xdr:row>14</xdr:row>
      <xdr:rowOff>128587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8EA6FFA-9AB7-DC4F-BD2F-455D20DF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AAAF-E872-4814-8319-2274A9052412}">
  <dimension ref="A1:A68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</v>
      </c>
    </row>
    <row r="3" spans="1:1" x14ac:dyDescent="0.25">
      <c r="A3">
        <v>6</v>
      </c>
    </row>
    <row r="4" spans="1:1" x14ac:dyDescent="0.25">
      <c r="A4">
        <v>3</v>
      </c>
    </row>
    <row r="5" spans="1:1" x14ac:dyDescent="0.25">
      <c r="A5">
        <v>7</v>
      </c>
    </row>
    <row r="6" spans="1:1" x14ac:dyDescent="0.25">
      <c r="A6">
        <v>7</v>
      </c>
    </row>
    <row r="7" spans="1:1" x14ac:dyDescent="0.25">
      <c r="A7">
        <v>4</v>
      </c>
    </row>
    <row r="8" spans="1:1" x14ac:dyDescent="0.25">
      <c r="A8">
        <v>1</v>
      </c>
    </row>
    <row r="9" spans="1:1" x14ac:dyDescent="0.25">
      <c r="A9">
        <v>5</v>
      </c>
    </row>
    <row r="10" spans="1:1" x14ac:dyDescent="0.25">
      <c r="A10">
        <v>1</v>
      </c>
    </row>
    <row r="11" spans="1:1" x14ac:dyDescent="0.25">
      <c r="A11">
        <v>2</v>
      </c>
    </row>
    <row r="12" spans="1:1" x14ac:dyDescent="0.25">
      <c r="A12">
        <v>4</v>
      </c>
    </row>
    <row r="13" spans="1:1" x14ac:dyDescent="0.25">
      <c r="A13">
        <v>5</v>
      </c>
    </row>
    <row r="14" spans="1:1" x14ac:dyDescent="0.25">
      <c r="A14">
        <v>3</v>
      </c>
    </row>
    <row r="15" spans="1:1" x14ac:dyDescent="0.25">
      <c r="A15">
        <v>0</v>
      </c>
    </row>
    <row r="16" spans="1:1" x14ac:dyDescent="0.25">
      <c r="A16">
        <v>4</v>
      </c>
    </row>
    <row r="17" spans="1:1" x14ac:dyDescent="0.25">
      <c r="A17">
        <v>1</v>
      </c>
    </row>
    <row r="18" spans="1:1" x14ac:dyDescent="0.25">
      <c r="A18">
        <v>6</v>
      </c>
    </row>
    <row r="19" spans="1:1" x14ac:dyDescent="0.25">
      <c r="A19">
        <v>1</v>
      </c>
    </row>
    <row r="20" spans="1:1" x14ac:dyDescent="0.25">
      <c r="A20">
        <v>4</v>
      </c>
    </row>
    <row r="21" spans="1:1" x14ac:dyDescent="0.25">
      <c r="A21">
        <v>4</v>
      </c>
    </row>
    <row r="22" spans="1:1" x14ac:dyDescent="0.25">
      <c r="A22">
        <v>5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6</v>
      </c>
    </row>
    <row r="26" spans="1:1" x14ac:dyDescent="0.25">
      <c r="A26">
        <v>7</v>
      </c>
    </row>
    <row r="27" spans="1:1" x14ac:dyDescent="0.25">
      <c r="A27">
        <v>3</v>
      </c>
    </row>
    <row r="28" spans="1:1" x14ac:dyDescent="0.25">
      <c r="A28">
        <v>2</v>
      </c>
    </row>
    <row r="29" spans="1:1" x14ac:dyDescent="0.25">
      <c r="A29">
        <v>7</v>
      </c>
    </row>
    <row r="30" spans="1:1" x14ac:dyDescent="0.25">
      <c r="A30">
        <v>7</v>
      </c>
    </row>
    <row r="31" spans="1:1" x14ac:dyDescent="0.25">
      <c r="A31">
        <v>2</v>
      </c>
    </row>
    <row r="32" spans="1:1" x14ac:dyDescent="0.25">
      <c r="A32">
        <v>3</v>
      </c>
    </row>
    <row r="33" spans="1:1" x14ac:dyDescent="0.25">
      <c r="A33">
        <v>4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4</v>
      </c>
    </row>
    <row r="37" spans="1:1" x14ac:dyDescent="0.25">
      <c r="A37">
        <v>6</v>
      </c>
    </row>
    <row r="38" spans="1:1" x14ac:dyDescent="0.25">
      <c r="A38">
        <v>7</v>
      </c>
    </row>
    <row r="39" spans="1:1" x14ac:dyDescent="0.25">
      <c r="A39">
        <v>3</v>
      </c>
    </row>
    <row r="40" spans="1:1" x14ac:dyDescent="0.25">
      <c r="A40">
        <v>7</v>
      </c>
    </row>
    <row r="41" spans="1:1" x14ac:dyDescent="0.25">
      <c r="A41">
        <v>2</v>
      </c>
    </row>
    <row r="42" spans="1:1" x14ac:dyDescent="0.25">
      <c r="A42">
        <v>6</v>
      </c>
    </row>
    <row r="43" spans="1:1" x14ac:dyDescent="0.25">
      <c r="A43">
        <v>7</v>
      </c>
    </row>
    <row r="44" spans="1:1" x14ac:dyDescent="0.25">
      <c r="A44">
        <v>2</v>
      </c>
    </row>
    <row r="45" spans="1:1" x14ac:dyDescent="0.25">
      <c r="A45">
        <v>6</v>
      </c>
    </row>
    <row r="46" spans="1:1" x14ac:dyDescent="0.25">
      <c r="A46">
        <v>4</v>
      </c>
    </row>
    <row r="47" spans="1:1" x14ac:dyDescent="0.25">
      <c r="A47">
        <v>5</v>
      </c>
    </row>
    <row r="48" spans="1:1" x14ac:dyDescent="0.25">
      <c r="A48">
        <v>7</v>
      </c>
    </row>
    <row r="49" spans="1:1" x14ac:dyDescent="0.25">
      <c r="A49">
        <v>5</v>
      </c>
    </row>
    <row r="50" spans="1:1" x14ac:dyDescent="0.25">
      <c r="A50">
        <v>6</v>
      </c>
    </row>
    <row r="51" spans="1:1" x14ac:dyDescent="0.25">
      <c r="A51">
        <v>6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7</v>
      </c>
    </row>
    <row r="57" spans="1:1" x14ac:dyDescent="0.25">
      <c r="A57">
        <v>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6</v>
      </c>
    </row>
    <row r="63" spans="1:1" x14ac:dyDescent="0.25">
      <c r="A63">
        <v>5</v>
      </c>
    </row>
    <row r="64" spans="1:1" x14ac:dyDescent="0.25">
      <c r="A64">
        <v>5</v>
      </c>
    </row>
    <row r="65" spans="1:1" x14ac:dyDescent="0.25">
      <c r="A65">
        <v>6</v>
      </c>
    </row>
    <row r="66" spans="1:1" x14ac:dyDescent="0.25">
      <c r="A66">
        <v>3</v>
      </c>
    </row>
    <row r="67" spans="1:1" x14ac:dyDescent="0.25">
      <c r="A67">
        <v>5</v>
      </c>
    </row>
    <row r="68" spans="1:1" x14ac:dyDescent="0.25">
      <c r="A6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D0E8-A850-49EF-8B69-C7AE1B92AF32}">
  <dimension ref="A1:A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5</v>
      </c>
    </row>
    <row r="5" spans="1:1" x14ac:dyDescent="0.25">
      <c r="A5">
        <v>0</v>
      </c>
    </row>
    <row r="6" spans="1:1" x14ac:dyDescent="0.25">
      <c r="A6">
        <v>1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7</v>
      </c>
    </row>
    <row r="12" spans="1:1" x14ac:dyDescent="0.25">
      <c r="A12">
        <v>3</v>
      </c>
    </row>
    <row r="13" spans="1:1" x14ac:dyDescent="0.25">
      <c r="A13">
        <v>7</v>
      </c>
    </row>
    <row r="14" spans="1:1" x14ac:dyDescent="0.25">
      <c r="A14">
        <v>7</v>
      </c>
    </row>
    <row r="15" spans="1:1" x14ac:dyDescent="0.25">
      <c r="A15">
        <v>2</v>
      </c>
    </row>
    <row r="16" spans="1:1" x14ac:dyDescent="0.25">
      <c r="A16">
        <v>4</v>
      </c>
    </row>
    <row r="17" spans="1:1" x14ac:dyDescent="0.25">
      <c r="A17">
        <v>2</v>
      </c>
    </row>
    <row r="18" spans="1:1" x14ac:dyDescent="0.25">
      <c r="A18">
        <v>7</v>
      </c>
    </row>
    <row r="19" spans="1:1" x14ac:dyDescent="0.25">
      <c r="A19">
        <v>3</v>
      </c>
    </row>
    <row r="20" spans="1:1" x14ac:dyDescent="0.25">
      <c r="A20">
        <v>2</v>
      </c>
    </row>
    <row r="21" spans="1:1" x14ac:dyDescent="0.25">
      <c r="A21">
        <v>6</v>
      </c>
    </row>
    <row r="22" spans="1:1" x14ac:dyDescent="0.25">
      <c r="A22">
        <v>2</v>
      </c>
    </row>
    <row r="23" spans="1:1" x14ac:dyDescent="0.25">
      <c r="A23">
        <v>5</v>
      </c>
    </row>
    <row r="24" spans="1:1" x14ac:dyDescent="0.25">
      <c r="A24">
        <v>5</v>
      </c>
    </row>
    <row r="25" spans="1:1" x14ac:dyDescent="0.25">
      <c r="A25">
        <v>6</v>
      </c>
    </row>
    <row r="26" spans="1:1" x14ac:dyDescent="0.25">
      <c r="A26">
        <v>5</v>
      </c>
    </row>
    <row r="27" spans="1:1" x14ac:dyDescent="0.25">
      <c r="A27">
        <v>4</v>
      </c>
    </row>
    <row r="28" spans="1:1" x14ac:dyDescent="0.25">
      <c r="A28">
        <v>3</v>
      </c>
    </row>
    <row r="29" spans="1:1" x14ac:dyDescent="0.25">
      <c r="A29">
        <v>2</v>
      </c>
    </row>
    <row r="30" spans="1:1" x14ac:dyDescent="0.25">
      <c r="A30">
        <v>3</v>
      </c>
    </row>
    <row r="31" spans="1:1" x14ac:dyDescent="0.25">
      <c r="A31">
        <v>6</v>
      </c>
    </row>
    <row r="32" spans="1:1" x14ac:dyDescent="0.25">
      <c r="A32">
        <v>5</v>
      </c>
    </row>
    <row r="33" spans="1:1" x14ac:dyDescent="0.25">
      <c r="A33">
        <v>5</v>
      </c>
    </row>
    <row r="34" spans="1:1" x14ac:dyDescent="0.25">
      <c r="A3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D944-B6CF-4B9D-B27C-F70208935C67}">
  <dimension ref="A1:A17"/>
  <sheetViews>
    <sheetView workbookViewId="0">
      <selection sqref="A1:A1048576"/>
    </sheetView>
  </sheetViews>
  <sheetFormatPr defaultRowHeight="15" x14ac:dyDescent="0.25"/>
  <cols>
    <col min="1" max="1" width="18" bestFit="1" customWidth="1"/>
  </cols>
  <sheetData>
    <row r="1" spans="1:1" x14ac:dyDescent="0.25">
      <c r="A1" t="s">
        <v>0</v>
      </c>
    </row>
    <row r="2" spans="1:1" x14ac:dyDescent="0.25">
      <c r="A2">
        <v>4</v>
      </c>
    </row>
    <row r="3" spans="1:1" x14ac:dyDescent="0.25">
      <c r="A3">
        <v>3</v>
      </c>
    </row>
    <row r="4" spans="1:1" x14ac:dyDescent="0.25">
      <c r="A4">
        <v>7</v>
      </c>
    </row>
    <row r="5" spans="1:1" x14ac:dyDescent="0.25">
      <c r="A5">
        <v>7</v>
      </c>
    </row>
    <row r="6" spans="1:1" x14ac:dyDescent="0.25">
      <c r="A6">
        <v>6</v>
      </c>
    </row>
    <row r="7" spans="1:1" x14ac:dyDescent="0.25">
      <c r="A7">
        <v>6</v>
      </c>
    </row>
    <row r="8" spans="1:1" x14ac:dyDescent="0.25">
      <c r="A8">
        <v>2</v>
      </c>
    </row>
    <row r="9" spans="1:1" x14ac:dyDescent="0.25">
      <c r="A9">
        <v>3</v>
      </c>
    </row>
    <row r="10" spans="1:1" x14ac:dyDescent="0.25">
      <c r="A10">
        <v>6</v>
      </c>
    </row>
    <row r="11" spans="1:1" x14ac:dyDescent="0.25">
      <c r="A11">
        <v>7</v>
      </c>
    </row>
    <row r="12" spans="1:1" x14ac:dyDescent="0.25">
      <c r="A12">
        <v>6</v>
      </c>
    </row>
    <row r="13" spans="1:1" x14ac:dyDescent="0.25">
      <c r="A13">
        <v>7</v>
      </c>
    </row>
    <row r="14" spans="1:1" x14ac:dyDescent="0.25">
      <c r="A14">
        <v>3</v>
      </c>
    </row>
    <row r="15" spans="1:1" x14ac:dyDescent="0.25">
      <c r="A15">
        <v>6</v>
      </c>
    </row>
    <row r="16" spans="1:1" x14ac:dyDescent="0.25">
      <c r="A16">
        <v>3</v>
      </c>
    </row>
    <row r="17" spans="1:1" x14ac:dyDescent="0.25">
      <c r="A1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C5" sqref="C5"/>
    </sheetView>
  </sheetViews>
  <sheetFormatPr defaultRowHeight="15" x14ac:dyDescent="0.25"/>
  <cols>
    <col min="1" max="1" width="18" bestFit="1" customWidth="1"/>
  </cols>
  <sheetData>
    <row r="1" spans="1:1" x14ac:dyDescent="0.25">
      <c r="A1" t="s">
        <v>0</v>
      </c>
    </row>
    <row r="2" spans="1:1" x14ac:dyDescent="0.25">
      <c r="A2">
        <v>6</v>
      </c>
    </row>
    <row r="3" spans="1:1" x14ac:dyDescent="0.25">
      <c r="A3">
        <v>4</v>
      </c>
    </row>
    <row r="4" spans="1:1" x14ac:dyDescent="0.25">
      <c r="A4">
        <v>1</v>
      </c>
    </row>
    <row r="5" spans="1:1" x14ac:dyDescent="0.25">
      <c r="A5">
        <v>5</v>
      </c>
    </row>
    <row r="6" spans="1:1" x14ac:dyDescent="0.25">
      <c r="A6">
        <v>4</v>
      </c>
    </row>
    <row r="7" spans="1:1" x14ac:dyDescent="0.25">
      <c r="A7">
        <v>3</v>
      </c>
    </row>
    <row r="8" spans="1:1" x14ac:dyDescent="0.25">
      <c r="A8">
        <v>4</v>
      </c>
    </row>
    <row r="9" spans="1:1" x14ac:dyDescent="0.25">
      <c r="A9">
        <v>3</v>
      </c>
    </row>
    <row r="10" spans="1:1" x14ac:dyDescent="0.25">
      <c r="A10">
        <v>4</v>
      </c>
    </row>
    <row r="11" spans="1:1" x14ac:dyDescent="0.25">
      <c r="A11">
        <v>7</v>
      </c>
    </row>
    <row r="12" spans="1:1" x14ac:dyDescent="0.25">
      <c r="A12">
        <v>6</v>
      </c>
    </row>
    <row r="13" spans="1:1" x14ac:dyDescent="0.25">
      <c r="A13">
        <v>4</v>
      </c>
    </row>
    <row r="14" spans="1:1" x14ac:dyDescent="0.25">
      <c r="A14">
        <v>7</v>
      </c>
    </row>
    <row r="15" spans="1:1" x14ac:dyDescent="0.25">
      <c r="A15">
        <v>4</v>
      </c>
    </row>
    <row r="16" spans="1:1" x14ac:dyDescent="0.25">
      <c r="A1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A71-1F2C-47E7-8DF3-226BC3A33943}">
  <dimension ref="A1:F12"/>
  <sheetViews>
    <sheetView tabSelected="1" workbookViewId="0">
      <selection activeCell="B13" sqref="B13"/>
    </sheetView>
  </sheetViews>
  <sheetFormatPr defaultRowHeight="15" x14ac:dyDescent="0.25"/>
  <cols>
    <col min="1" max="1" width="13.7109375" customWidth="1"/>
    <col min="2" max="2" width="10.7109375" customWidth="1"/>
    <col min="3" max="5" width="10.7109375" style="1" customWidth="1"/>
  </cols>
  <sheetData>
    <row r="1" spans="1:6" x14ac:dyDescent="0.25">
      <c r="B1" s="1" t="s">
        <v>23</v>
      </c>
      <c r="C1" s="1" t="s">
        <v>10</v>
      </c>
      <c r="D1" s="1" t="s">
        <v>11</v>
      </c>
      <c r="E1" s="1" t="s">
        <v>12</v>
      </c>
      <c r="F1" s="1"/>
    </row>
    <row r="2" spans="1:6" x14ac:dyDescent="0.25">
      <c r="A2" t="s">
        <v>1</v>
      </c>
      <c r="B2" s="2">
        <f>AVERAGE(f_car_use_frequency)</f>
        <v>4.1791044776119399</v>
      </c>
      <c r="C2" s="2">
        <f>AVERAGE(s_car_use_frequency)</f>
        <v>3.7575757575757578</v>
      </c>
      <c r="D2" s="2">
        <f>AVERAGE(i_car_use_frequency)</f>
        <v>5.0625</v>
      </c>
      <c r="E2" s="2">
        <f>AVERAGE(z_car_use_frequency)</f>
        <v>4.333333333333333</v>
      </c>
    </row>
    <row r="3" spans="1:6" x14ac:dyDescent="0.25">
      <c r="A3" t="s">
        <v>2</v>
      </c>
      <c r="B3" s="2">
        <f>_xlfn.STDEV.S(f_car_use_frequency)</f>
        <v>1.9378633433252945</v>
      </c>
      <c r="C3" s="2">
        <f>_xlfn.STDEV.S(s_car_use_frequency)</f>
        <v>2.0468009037016617</v>
      </c>
      <c r="D3" s="2">
        <f>_xlfn.STDEV.S(i_car_use_frequency)</f>
        <v>1.7689450716929191</v>
      </c>
      <c r="E3" s="2">
        <f>_xlfn.STDEV.S(z_car_use_frequency)</f>
        <v>1.6329931618554516</v>
      </c>
    </row>
    <row r="4" spans="1:6" x14ac:dyDescent="0.25">
      <c r="A4" t="s">
        <v>3</v>
      </c>
      <c r="B4">
        <f>COUNTIF(f_car_use_frequency,1)</f>
        <v>6</v>
      </c>
      <c r="C4" s="2">
        <f>COUNTIF(s_car_use_frequency,1)</f>
        <v>4</v>
      </c>
      <c r="D4" s="2">
        <f>COUNTIF(i_car_use_frequency,1)</f>
        <v>0</v>
      </c>
      <c r="E4" s="2">
        <f>COUNTIF(z_car_use_frequency,1)</f>
        <v>1</v>
      </c>
    </row>
    <row r="5" spans="1:6" x14ac:dyDescent="0.25">
      <c r="A5" t="s">
        <v>4</v>
      </c>
      <c r="B5">
        <f>COUNTIF(f_car_use_frequency,2)</f>
        <v>7</v>
      </c>
      <c r="C5" s="2">
        <f>COUNTIF(s_car_use_frequency,2)</f>
        <v>6</v>
      </c>
      <c r="D5" s="2">
        <f>COUNTIF(i_car_use_frequency,2)</f>
        <v>1</v>
      </c>
      <c r="E5" s="2">
        <f>COUNTIF(z_car_use_frequency,2)</f>
        <v>0</v>
      </c>
    </row>
    <row r="6" spans="1:6" x14ac:dyDescent="0.25">
      <c r="A6" t="s">
        <v>5</v>
      </c>
      <c r="B6">
        <f>COUNTIF(f_car_use_frequency,3)</f>
        <v>12</v>
      </c>
      <c r="C6" s="2">
        <f>COUNTIF(s_car_use_frequency,3)</f>
        <v>5</v>
      </c>
      <c r="D6" s="2">
        <f>COUNTIF(i_car_use_frequency,3)</f>
        <v>4</v>
      </c>
      <c r="E6" s="2">
        <f>COUNTIF(z_car_use_frequency,3)</f>
        <v>3</v>
      </c>
    </row>
    <row r="7" spans="1:6" x14ac:dyDescent="0.25">
      <c r="A7" t="s">
        <v>6</v>
      </c>
      <c r="B7">
        <f>COUNTIF(f_car_use_frequency,4)</f>
        <v>11</v>
      </c>
      <c r="C7" s="2">
        <f>COUNTIF(s_car_use_frequency,4)</f>
        <v>3</v>
      </c>
      <c r="D7" s="2">
        <f>COUNTIF(i_car_use_frequency,4)</f>
        <v>1</v>
      </c>
      <c r="E7" s="2">
        <f>COUNTIF(z_car_use_frequency,4)</f>
        <v>6</v>
      </c>
    </row>
    <row r="8" spans="1:6" x14ac:dyDescent="0.25">
      <c r="A8" t="s">
        <v>7</v>
      </c>
      <c r="B8">
        <f>COUNTIF(f_car_use_frequency,5)</f>
        <v>10</v>
      </c>
      <c r="C8" s="2">
        <f>COUNTIF(s_car_use_frequency,5)</f>
        <v>7</v>
      </c>
      <c r="D8" s="2">
        <f>COUNTIF(i_car_use_frequency,5)</f>
        <v>1</v>
      </c>
      <c r="E8" s="2">
        <f>COUNTIF(z_car_use_frequency,5)</f>
        <v>1</v>
      </c>
    </row>
    <row r="9" spans="1:6" x14ac:dyDescent="0.25">
      <c r="A9" t="s">
        <v>8</v>
      </c>
      <c r="B9">
        <f>COUNTIF(f_car_use_frequency,6)</f>
        <v>10</v>
      </c>
      <c r="C9" s="2">
        <f>COUNTIF(s_car_use_frequency,6)</f>
        <v>3</v>
      </c>
      <c r="D9" s="2">
        <f>COUNTIF(i_car_use_frequency,6)</f>
        <v>5</v>
      </c>
      <c r="E9" s="2">
        <f>COUNTIF(z_car_use_frequency,6)</f>
        <v>2</v>
      </c>
    </row>
    <row r="10" spans="1:6" x14ac:dyDescent="0.25">
      <c r="A10" t="s">
        <v>9</v>
      </c>
      <c r="B10">
        <f>COUNTIF(f_car_use_frequency,7)</f>
        <v>10</v>
      </c>
      <c r="C10" s="2">
        <f>COUNTIF(s_car_use_frequency,7)</f>
        <v>4</v>
      </c>
      <c r="D10" s="2">
        <f>COUNTIF(i_car_use_frequency,7)</f>
        <v>4</v>
      </c>
      <c r="E10" s="2">
        <f>COUNTIF(z_car_use_frequency,7)</f>
        <v>2</v>
      </c>
    </row>
    <row r="11" spans="1:6" x14ac:dyDescent="0.25">
      <c r="A11" t="s">
        <v>24</v>
      </c>
      <c r="B11">
        <f>_xlfn.MODE.SNGL(f_car_use_frequency)</f>
        <v>3</v>
      </c>
      <c r="C11">
        <f>_xlfn.MODE.SNGL(s_car_use_frequency)</f>
        <v>5</v>
      </c>
      <c r="D11">
        <f>_xlfn.MODE.SNGL(i_car_use_frequency)</f>
        <v>6</v>
      </c>
      <c r="E11">
        <f>_xlfn.MODE.SNGL(z_car_use_frequency)</f>
        <v>4</v>
      </c>
    </row>
    <row r="12" spans="1:6" x14ac:dyDescent="0.25">
      <c r="A12" t="s">
        <v>25</v>
      </c>
      <c r="B12">
        <f>MEDIAN(f_car_use_frequency)</f>
        <v>4</v>
      </c>
      <c r="C12">
        <f>MEDIAN(s_car_use_frequency)</f>
        <v>4</v>
      </c>
      <c r="D12">
        <f>MEDIAN(i_car_use_frequency)</f>
        <v>6</v>
      </c>
      <c r="E12">
        <f>MEDIAN(z_car_use_frequency)</f>
        <v>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FC31-91EE-4AC6-B5B6-D1A40F81ED7B}">
  <dimension ref="A1:E4"/>
  <sheetViews>
    <sheetView workbookViewId="0">
      <selection activeCell="A5" sqref="A5"/>
    </sheetView>
  </sheetViews>
  <sheetFormatPr defaultRowHeight="15" x14ac:dyDescent="0.25"/>
  <sheetData>
    <row r="1" spans="1:5" x14ac:dyDescent="0.25">
      <c r="B1" t="s">
        <v>21</v>
      </c>
      <c r="C1" t="s">
        <v>22</v>
      </c>
      <c r="D1" s="1" t="s">
        <v>19</v>
      </c>
      <c r="E1" s="1" t="s">
        <v>20</v>
      </c>
    </row>
    <row r="2" spans="1:5" x14ac:dyDescent="0.25">
      <c r="A2" t="s">
        <v>13</v>
      </c>
      <c r="B2" t="s">
        <v>16</v>
      </c>
      <c r="C2" t="s">
        <v>17</v>
      </c>
      <c r="D2" s="3">
        <v>164.5</v>
      </c>
      <c r="E2" s="4">
        <v>3.2742159999999999E-2</v>
      </c>
    </row>
    <row r="3" spans="1:5" x14ac:dyDescent="0.25">
      <c r="A3" t="s">
        <v>14</v>
      </c>
      <c r="B3" t="s">
        <v>17</v>
      </c>
      <c r="C3" t="s">
        <v>18</v>
      </c>
      <c r="D3" s="3">
        <v>144.5</v>
      </c>
      <c r="E3" s="4">
        <v>0.33263714999999999</v>
      </c>
    </row>
    <row r="4" spans="1:5" x14ac:dyDescent="0.25">
      <c r="A4" t="s">
        <v>15</v>
      </c>
      <c r="B4" t="s">
        <v>18</v>
      </c>
      <c r="C4" t="s">
        <v>16</v>
      </c>
      <c r="D4" s="3">
        <v>288</v>
      </c>
      <c r="E4" s="4">
        <v>0.36839622999999999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81407-A78A-4A9F-A7A6-01B5E5E9B788}"/>
</file>

<file path=customXml/itemProps2.xml><?xml version="1.0" encoding="utf-8"?>
<ds:datastoreItem xmlns:ds="http://schemas.openxmlformats.org/officeDocument/2006/customXml" ds:itemID="{9FEABBDF-428E-4499-96C2-0551A28859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4</vt:i4>
      </vt:variant>
    </vt:vector>
  </HeadingPairs>
  <TitlesOfParts>
    <vt:vector size="10" baseType="lpstr">
      <vt:lpstr>F</vt:lpstr>
      <vt:lpstr>S</vt:lpstr>
      <vt:lpstr>I</vt:lpstr>
      <vt:lpstr>Z</vt:lpstr>
      <vt:lpstr>Description</vt:lpstr>
      <vt:lpstr>Mann-Whitney</vt:lpstr>
      <vt:lpstr>f_car_use_frequency</vt:lpstr>
      <vt:lpstr>i_car_use_frequency</vt:lpstr>
      <vt:lpstr>s_car_use_frequency</vt:lpstr>
      <vt:lpstr>z_car_use_frequency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2023-07-02T10:18:36Z</dcterms:modified>
</cp:coreProperties>
</file>