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445" documentId="8_{0E91EF87-D3F1-4CF4-B918-3E43661BECA8}" xr6:coauthVersionLast="47" xr6:coauthVersionMax="47" xr10:uidLastSave="{28EC0B60-76F4-4576-B97A-D31C1C19FFDE}"/>
  <bookViews>
    <workbookView xWindow="-120" yWindow="-120" windowWidth="29040" windowHeight="15720" tabRatio="691" xr2:uid="{A2D2436F-6D82-4857-960A-E615779F51BD}"/>
  </bookViews>
  <sheets>
    <sheet name="All" sheetId="2" r:id="rId1"/>
    <sheet name="Chi-square p-values" sheetId="10" r:id="rId2"/>
    <sheet name="All (static)" sheetId="6" r:id="rId3"/>
    <sheet name="Φ Comparisons" sheetId="11" r:id="rId4"/>
    <sheet name="Streaming" sheetId="1" r:id="rId5"/>
    <sheet name="Smartphone" sheetId="3" r:id="rId6"/>
    <sheet name="Integrated" sheetId="4" r:id="rId7"/>
    <sheet name="Chi-Square one way" sheetId="8" r:id="rId8"/>
  </sheets>
  <definedNames>
    <definedName name="_xlnm._FilterDatabase" localSheetId="0" hidden="1">All!$A$1:$Q$11</definedName>
    <definedName name="_xlnm._FilterDatabase" localSheetId="2" hidden="1">'All (static)'!$A$1:$Q$1</definedName>
    <definedName name="count_integrated">Integrated!$B:$B</definedName>
    <definedName name="count_smartphone">Smartphone!$B:$B</definedName>
    <definedName name="count_streaming">Streaming!$B:$B</definedName>
    <definedName name="relative_count_integrated">Integrated!$C:$C</definedName>
    <definedName name="relative_count_smartphone">Smartphone!$C:$C</definedName>
    <definedName name="relative_count_streaming">Streaming!$C:$C</definedName>
    <definedName name="relative_salience_integrated">Integrated!$E:$E</definedName>
    <definedName name="relative_salience_smartphone">Smartphone!$E:$E</definedName>
    <definedName name="relative_salience_streaming">Streaming!$E:$E</definedName>
    <definedName name="salience_integrated">Integrated!$D:$D</definedName>
    <definedName name="salience_smartphone">Smartphone!$D:$D</definedName>
    <definedName name="salience_streaming">Streaming!$D:$D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5" i="8" l="1"/>
  <c r="D264" i="8"/>
  <c r="B265" i="8"/>
  <c r="B264" i="8"/>
  <c r="D269" i="8" s="1"/>
  <c r="B256" i="8"/>
  <c r="D256" i="8" s="1"/>
  <c r="B255" i="8"/>
  <c r="D255" i="8" s="1"/>
  <c r="D258" i="8" s="1"/>
  <c r="B247" i="8"/>
  <c r="D247" i="8" s="1"/>
  <c r="B246" i="8"/>
  <c r="B238" i="8"/>
  <c r="D238" i="8" s="1"/>
  <c r="B237" i="8"/>
  <c r="D242" i="8" s="1"/>
  <c r="B229" i="8"/>
  <c r="B228" i="8"/>
  <c r="D228" i="8" s="1"/>
  <c r="B220" i="8"/>
  <c r="D220" i="8" s="1"/>
  <c r="B219" i="8"/>
  <c r="B211" i="8"/>
  <c r="D211" i="8" s="1"/>
  <c r="B210" i="8"/>
  <c r="D210" i="8" s="1"/>
  <c r="D213" i="8" s="1"/>
  <c r="B202" i="8"/>
  <c r="D202" i="8" s="1"/>
  <c r="B201" i="8"/>
  <c r="D206" i="8" s="1"/>
  <c r="B193" i="8"/>
  <c r="D193" i="8" s="1"/>
  <c r="B192" i="8"/>
  <c r="D197" i="8" s="1"/>
  <c r="B184" i="8"/>
  <c r="D184" i="8" s="1"/>
  <c r="B183" i="8"/>
  <c r="B175" i="8"/>
  <c r="D175" i="8" s="1"/>
  <c r="B174" i="8"/>
  <c r="D179" i="8" s="1"/>
  <c r="B166" i="8"/>
  <c r="D166" i="8" s="1"/>
  <c r="B165" i="8"/>
  <c r="D170" i="8" s="1"/>
  <c r="B157" i="8"/>
  <c r="D157" i="8" s="1"/>
  <c r="B156" i="8"/>
  <c r="D161" i="8" s="1"/>
  <c r="B148" i="8"/>
  <c r="D148" i="8" s="1"/>
  <c r="B147" i="8"/>
  <c r="D152" i="8" s="1"/>
  <c r="B139" i="8"/>
  <c r="D139" i="8" s="1"/>
  <c r="B138" i="8"/>
  <c r="D143" i="8" s="1"/>
  <c r="B130" i="8"/>
  <c r="D130" i="8" s="1"/>
  <c r="B129" i="8"/>
  <c r="D134" i="8" s="1"/>
  <c r="B121" i="8"/>
  <c r="D121" i="8" s="1"/>
  <c r="B120" i="8"/>
  <c r="B112" i="8"/>
  <c r="D112" i="8" s="1"/>
  <c r="B111" i="8"/>
  <c r="B103" i="8"/>
  <c r="D103" i="8" s="1"/>
  <c r="B102" i="8"/>
  <c r="D107" i="8" s="1"/>
  <c r="B94" i="8"/>
  <c r="D94" i="8" s="1"/>
  <c r="B93" i="8"/>
  <c r="D98" i="8" s="1"/>
  <c r="B85" i="8"/>
  <c r="D85" i="8" s="1"/>
  <c r="B84" i="8"/>
  <c r="D89" i="8" s="1"/>
  <c r="B76" i="8"/>
  <c r="D76" i="8" s="1"/>
  <c r="B75" i="8"/>
  <c r="D75" i="8" s="1"/>
  <c r="B67" i="8"/>
  <c r="D67" i="8" s="1"/>
  <c r="B66" i="8"/>
  <c r="D71" i="8" s="1"/>
  <c r="B58" i="8"/>
  <c r="D58" i="8" s="1"/>
  <c r="B57" i="8"/>
  <c r="D57" i="8" s="1"/>
  <c r="D60" i="8" s="1"/>
  <c r="B49" i="8"/>
  <c r="D49" i="8" s="1"/>
  <c r="B48" i="8"/>
  <c r="D48" i="8" s="1"/>
  <c r="D51" i="8" s="1"/>
  <c r="B22" i="8"/>
  <c r="B21" i="8"/>
  <c r="B13" i="8"/>
  <c r="B12" i="8"/>
  <c r="D12" i="8" s="1"/>
  <c r="B4" i="8"/>
  <c r="B3" i="8"/>
  <c r="D8" i="8" s="1"/>
  <c r="B40" i="8"/>
  <c r="D40" i="8" s="1"/>
  <c r="B39" i="8"/>
  <c r="D39" i="8" s="1"/>
  <c r="D42" i="8" s="1"/>
  <c r="B31" i="8"/>
  <c r="D31" i="8" s="1"/>
  <c r="B30" i="8"/>
  <c r="D268" i="8"/>
  <c r="D259" i="8"/>
  <c r="D250" i="8"/>
  <c r="D241" i="8"/>
  <c r="D232" i="8"/>
  <c r="D223" i="8"/>
  <c r="D219" i="8"/>
  <c r="D222" i="8" s="1"/>
  <c r="D215" i="8"/>
  <c r="D214" i="8"/>
  <c r="D205" i="8"/>
  <c r="D196" i="8"/>
  <c r="D187" i="8"/>
  <c r="D178" i="8"/>
  <c r="D169" i="8"/>
  <c r="D160" i="8"/>
  <c r="D151" i="8"/>
  <c r="D142" i="8"/>
  <c r="D133" i="8"/>
  <c r="D124" i="8"/>
  <c r="D115" i="8"/>
  <c r="D111" i="8"/>
  <c r="D106" i="8"/>
  <c r="D97" i="8"/>
  <c r="D88" i="8"/>
  <c r="D79" i="8"/>
  <c r="D70" i="8"/>
  <c r="D61" i="8"/>
  <c r="D52" i="8"/>
  <c r="D43" i="8"/>
  <c r="D34" i="8"/>
  <c r="D26" i="8"/>
  <c r="D25" i="8"/>
  <c r="D22" i="8"/>
  <c r="D21" i="8"/>
  <c r="D24" i="8" s="1"/>
  <c r="D16" i="8"/>
  <c r="D7" i="8"/>
  <c r="D4" i="8"/>
  <c r="D3" i="8"/>
  <c r="D251" i="8" l="1"/>
  <c r="D62" i="8"/>
  <c r="D267" i="8"/>
  <c r="D224" i="8"/>
  <c r="D233" i="8"/>
  <c r="D229" i="8"/>
  <c r="D231" i="8" s="1"/>
  <c r="D188" i="8"/>
  <c r="D165" i="8"/>
  <c r="D168" i="8" s="1"/>
  <c r="D183" i="8"/>
  <c r="D186" i="8" s="1"/>
  <c r="D138" i="8"/>
  <c r="D141" i="8" s="1"/>
  <c r="D156" i="8"/>
  <c r="D159" i="8" s="1"/>
  <c r="D147" i="8"/>
  <c r="D150" i="8" s="1"/>
  <c r="D116" i="8"/>
  <c r="D114" i="8"/>
  <c r="D125" i="8"/>
  <c r="D129" i="8"/>
  <c r="D132" i="8" s="1"/>
  <c r="D102" i="8"/>
  <c r="D105" i="8" s="1"/>
  <c r="D84" i="8"/>
  <c r="D87" i="8" s="1"/>
  <c r="D93" i="8"/>
  <c r="D96" i="8" s="1"/>
  <c r="D80" i="8"/>
  <c r="D78" i="8"/>
  <c r="D66" i="8"/>
  <c r="D69" i="8" s="1"/>
  <c r="D53" i="8"/>
  <c r="D35" i="8"/>
  <c r="D44" i="8"/>
  <c r="D260" i="8"/>
  <c r="D246" i="8"/>
  <c r="D249" i="8" s="1"/>
  <c r="D237" i="8"/>
  <c r="D240" i="8" s="1"/>
  <c r="D201" i="8"/>
  <c r="D204" i="8" s="1"/>
  <c r="D192" i="8"/>
  <c r="D195" i="8" s="1"/>
  <c r="D174" i="8"/>
  <c r="D177" i="8" s="1"/>
  <c r="D120" i="8"/>
  <c r="D123" i="8" s="1"/>
  <c r="D17" i="8"/>
  <c r="D6" i="8"/>
  <c r="D30" i="8"/>
  <c r="D33" i="8" s="1"/>
  <c r="D13" i="8"/>
  <c r="D15" i="8" s="1"/>
  <c r="N3" i="2" l="1"/>
  <c r="O3" i="2"/>
  <c r="P3" i="2"/>
  <c r="Q3" i="2"/>
  <c r="N4" i="2"/>
  <c r="O4" i="2"/>
  <c r="P4" i="2"/>
  <c r="Q4" i="2"/>
  <c r="N5" i="2"/>
  <c r="O5" i="2"/>
  <c r="P5" i="2"/>
  <c r="Q5" i="2"/>
  <c r="N6" i="2"/>
  <c r="O6" i="2"/>
  <c r="P6" i="2"/>
  <c r="Q6" i="2"/>
  <c r="N7" i="2"/>
  <c r="O7" i="2"/>
  <c r="P7" i="2"/>
  <c r="Q7" i="2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Q2" i="2"/>
  <c r="P2" i="2"/>
  <c r="O2" i="2"/>
  <c r="N2" i="2"/>
  <c r="J3" i="2"/>
  <c r="K3" i="2"/>
  <c r="L3" i="2"/>
  <c r="M3" i="2"/>
  <c r="J4" i="2"/>
  <c r="K4" i="2"/>
  <c r="L4" i="2"/>
  <c r="M4" i="2"/>
  <c r="J5" i="2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J11" i="2"/>
  <c r="K11" i="2"/>
  <c r="L11" i="2"/>
  <c r="M11" i="2"/>
  <c r="M2" i="2"/>
  <c r="L2" i="2"/>
  <c r="K2" i="2"/>
  <c r="J2" i="2"/>
  <c r="I2" i="2"/>
  <c r="H2" i="2"/>
  <c r="G2" i="2"/>
  <c r="F2" i="2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F3" i="2"/>
  <c r="F4" i="2"/>
  <c r="F5" i="2"/>
  <c r="F6" i="2"/>
  <c r="F7" i="2"/>
  <c r="F8" i="2"/>
  <c r="F9" i="2"/>
  <c r="F10" i="2"/>
  <c r="F11" i="2"/>
</calcChain>
</file>

<file path=xl/sharedStrings.xml><?xml version="1.0" encoding="utf-8"?>
<sst xmlns="http://schemas.openxmlformats.org/spreadsheetml/2006/main" count="428" uniqueCount="57">
  <si>
    <t>codes5</t>
  </si>
  <si>
    <t>counts5</t>
  </si>
  <si>
    <t>count_rel</t>
  </si>
  <si>
    <t>salience</t>
  </si>
  <si>
    <t>salience_rel</t>
  </si>
  <si>
    <t>Conflict between other system and navigation</t>
  </si>
  <si>
    <t>Route changes or suggestions</t>
  </si>
  <si>
    <t>Traffic camera notifications</t>
  </si>
  <si>
    <t>Navigation and traffic related notifications</t>
  </si>
  <si>
    <t>Searching what lane to take</t>
  </si>
  <si>
    <t>Message notifications interfere with navigation</t>
  </si>
  <si>
    <t>Navigation interferes with driving tasks</t>
  </si>
  <si>
    <t>Navigation system failure</t>
  </si>
  <si>
    <t>Bad instructions or difficulty interpreting</t>
  </si>
  <si>
    <t>codes6</t>
  </si>
  <si>
    <t>counts6</t>
  </si>
  <si>
    <t>Communication failure</t>
  </si>
  <si>
    <t>code</t>
  </si>
  <si>
    <t>count_all</t>
  </si>
  <si>
    <t>relative_count_all</t>
  </si>
  <si>
    <t>salience_all</t>
  </si>
  <si>
    <t>relative_salience_all</t>
  </si>
  <si>
    <t>count_streaming</t>
  </si>
  <si>
    <t>relative_count_streaming</t>
  </si>
  <si>
    <t>salience_streaming</t>
  </si>
  <si>
    <t>relative_salience_streaming</t>
  </si>
  <si>
    <t>count_smartphone</t>
  </si>
  <si>
    <t>relative_count_smartphone</t>
  </si>
  <si>
    <t>salience_smartphone</t>
  </si>
  <si>
    <t>relative_salience_smartphone</t>
  </si>
  <si>
    <t>count_integrated</t>
  </si>
  <si>
    <t>relative_count_integrated</t>
  </si>
  <si>
    <t>salience_integrated</t>
  </si>
  <si>
    <t>relative_salience_integrated</t>
  </si>
  <si>
    <t>Φ(overall)</t>
  </si>
  <si>
    <t>Φ(streaming)</t>
  </si>
  <si>
    <t>Φ(smartphone)</t>
  </si>
  <si>
    <t>Φ(integrated)</t>
  </si>
  <si>
    <t>smartphone</t>
  </si>
  <si>
    <t>integrated</t>
  </si>
  <si>
    <t>f</t>
  </si>
  <si>
    <t>e</t>
  </si>
  <si>
    <t>X^2</t>
  </si>
  <si>
    <t>DF</t>
  </si>
  <si>
    <t>p</t>
  </si>
  <si>
    <t>streaming</t>
  </si>
  <si>
    <t>-</t>
  </si>
  <si>
    <t>Code</t>
  </si>
  <si>
    <t>p(S,I)</t>
  </si>
  <si>
    <t>Z=</t>
  </si>
  <si>
    <t>S=</t>
  </si>
  <si>
    <t>I=</t>
  </si>
  <si>
    <t>Smartphone</t>
  </si>
  <si>
    <t>Integrated</t>
  </si>
  <si>
    <t>Streaming</t>
  </si>
  <si>
    <t>p(S,Z)</t>
  </si>
  <si>
    <t>p(I,Z)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</si>
</sst>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quotePrefix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164" fontId="3" fillId="0" borderId="1" xfId="0" applyNumberFormat="1" applyFont="1" applyBorder="1"/>
    <xf numFmtId="164" fontId="3" fillId="0" borderId="1" xfId="0" quotePrefix="1" applyNumberFormat="1" applyFont="1" applyBorder="1" applyAlignment="1">
      <alignment horizontal="right"/>
    </xf>
  </cellXfs>
  <cellStyles count="1">
    <cellStyle name="Standaard" xfId="0" builtinId="0"/>
  </cellStyles>
  <dxfs count="3">
    <dxf>
      <font>
        <color theme="2"/>
      </font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'Φ Comparisons'!$A$2</c:f>
              <c:strCache>
                <c:ptCount val="1"/>
                <c:pt idx="0">
                  <c:v>Conflict between other system and navigation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'Φ Comparisons'!$B$1:$D$1</c:f>
              <c:strCache>
                <c:ptCount val="3"/>
                <c:pt idx="0">
                  <c:v>Φ(streaming)</c:v>
                </c:pt>
                <c:pt idx="1">
                  <c:v>Φ(smartphone)</c:v>
                </c:pt>
                <c:pt idx="2">
                  <c:v>Φ(integrated)</c:v>
                </c:pt>
              </c:strCache>
            </c:strRef>
          </c:cat>
          <c:val>
            <c:numRef>
              <c:f>'Φ Comparisons'!$B$2:$D$2</c:f>
              <c:numCache>
                <c:formatCode>General</c:formatCode>
                <c:ptCount val="3"/>
                <c:pt idx="0">
                  <c:v>0.19827586206896552</c:v>
                </c:pt>
                <c:pt idx="1">
                  <c:v>0.21942446043165467</c:v>
                </c:pt>
                <c:pt idx="2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7-450E-9C16-676DE2FCA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410559"/>
        <c:axId val="2138411039"/>
      </c:barChart>
      <c:catAx>
        <c:axId val="213841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8411039"/>
        <c:crosses val="autoZero"/>
        <c:auto val="1"/>
        <c:lblAlgn val="ctr"/>
        <c:lblOffset val="100"/>
        <c:noMultiLvlLbl val="0"/>
      </c:catAx>
      <c:valAx>
        <c:axId val="213841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841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'Φ Comparisons'!$A$3</c:f>
              <c:strCache>
                <c:ptCount val="1"/>
                <c:pt idx="0">
                  <c:v>Bad instructions or difficulty interpreting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'Φ Comparisons'!$B$1:$D$1</c:f>
              <c:strCache>
                <c:ptCount val="3"/>
                <c:pt idx="0">
                  <c:v>Φ(streaming)</c:v>
                </c:pt>
                <c:pt idx="1">
                  <c:v>Φ(smartphone)</c:v>
                </c:pt>
                <c:pt idx="2">
                  <c:v>Φ(integrated)</c:v>
                </c:pt>
              </c:strCache>
            </c:strRef>
          </c:cat>
          <c:val>
            <c:numRef>
              <c:f>'Φ Comparisons'!$B$3:$D$3</c:f>
              <c:numCache>
                <c:formatCode>General</c:formatCode>
                <c:ptCount val="3"/>
                <c:pt idx="0">
                  <c:v>4.3103448275862072E-2</c:v>
                </c:pt>
                <c:pt idx="1">
                  <c:v>7.5539568345323743E-2</c:v>
                </c:pt>
                <c:pt idx="2">
                  <c:v>0.30769230769230771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8-4272-9C84-F8BEBEAC8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342015"/>
        <c:axId val="1327403167"/>
      </c:barChart>
      <c:catAx>
        <c:axId val="102434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7403167"/>
        <c:crosses val="autoZero"/>
        <c:auto val="1"/>
        <c:lblAlgn val="ctr"/>
        <c:lblOffset val="100"/>
        <c:noMultiLvlLbl val="0"/>
      </c:catAx>
      <c:valAx>
        <c:axId val="132740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434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1</xdr:row>
      <xdr:rowOff>47625</xdr:rowOff>
    </xdr:from>
    <xdr:to>
      <xdr:col>23</xdr:col>
      <xdr:colOff>66674</xdr:colOff>
      <xdr:row>24</xdr:row>
      <xdr:rowOff>180974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4A7B297-43ED-A6F8-572A-84E03B4C6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1200150</xdr:colOff>
      <xdr:row>0</xdr:row>
      <xdr:rowOff>185737</xdr:rowOff>
    </xdr:from>
    <xdr:to>
      <xdr:col>8</xdr:col>
      <xdr:colOff>266700</xdr:colOff>
      <xdr:row>24</xdr:row>
      <xdr:rowOff>180975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A8EABB27-D26B-CF2F-2ED1-57802D733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FF08-AA26-4461-B7D8-00FB6D524295}">
  <dimension ref="A1:Q11"/>
  <sheetViews>
    <sheetView tabSelected="1" workbookViewId="0">
      <selection activeCell="A3" sqref="A3"/>
    </sheetView>
  </sheetViews>
  <sheetFormatPr defaultRowHeight="15" x14ac:dyDescent="0.25"/>
  <cols>
    <col min="1" max="1" width="44.7109375" customWidth="1"/>
    <col min="2" max="14" width="28.7109375" style="1" customWidth="1"/>
    <col min="15" max="17" width="28.7109375" style="1" hidden="1" customWidth="1"/>
  </cols>
  <sheetData>
    <row r="1" spans="1:17" x14ac:dyDescent="0.25">
      <c r="A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</row>
    <row r="2" spans="1:17" x14ac:dyDescent="0.25">
      <c r="A2" t="s">
        <v>5</v>
      </c>
      <c r="B2" s="1">
        <v>24</v>
      </c>
      <c r="C2" s="2">
        <v>0.17266187050359713</v>
      </c>
      <c r="D2" s="1">
        <v>94</v>
      </c>
      <c r="E2" s="2">
        <v>0.16998191681735986</v>
      </c>
      <c r="F2" s="1">
        <f>IFERROR(VLOOKUP($A2,Streaming!A:E,2,FALSE),0)</f>
        <v>6</v>
      </c>
      <c r="G2" s="2">
        <f>IFERROR(VLOOKUP($A2,Streaming!A:E,3,FALSE),0)</f>
        <v>0.21428571428571427</v>
      </c>
      <c r="H2" s="1">
        <f>IFERROR(VLOOKUP($A2,Streaming!A:E,4,FALSE),0)</f>
        <v>23</v>
      </c>
      <c r="I2" s="2">
        <f>IFERROR(VLOOKUP($A2,Streaming!A:E,5,FALSE),0)</f>
        <v>0.19827586206896552</v>
      </c>
      <c r="J2" s="1">
        <f>IFERROR(VLOOKUP($A2,Smartphone!A:E,2,FALSE),0)</f>
        <v>15</v>
      </c>
      <c r="K2" s="2">
        <f>IFERROR(VLOOKUP($A2,Smartphone!A:E,3,FALSE),0)</f>
        <v>0.21428571428571427</v>
      </c>
      <c r="L2" s="1">
        <f>IFERROR(VLOOKUP($A2,Smartphone!A:E,4,FALSE),0)</f>
        <v>61</v>
      </c>
      <c r="M2" s="2">
        <f>IFERROR(VLOOKUP($A2,Smartphone!A:E,5,FALSE),0)</f>
        <v>0.21942446043165467</v>
      </c>
      <c r="N2" s="1">
        <f>IFERROR(VLOOKUP($A2,Integrated!A:E,2,FALSE),0)</f>
        <v>3</v>
      </c>
      <c r="O2" s="2">
        <f>IFERROR(VLOOKUP($A2,Integrated!A:E,3,FALSE),0)</f>
        <v>9.0909090909090912E-2</v>
      </c>
      <c r="P2" s="1">
        <f>IFERROR(VLOOKUP($A2,Integrated!A:E,4,FALSE),0)</f>
        <v>10</v>
      </c>
      <c r="Q2" s="2">
        <f>IFERROR(VLOOKUP($A2,Integrated!A:E,5,FALSE),0)</f>
        <v>7.6923076923076927E-2</v>
      </c>
    </row>
    <row r="3" spans="1:17" x14ac:dyDescent="0.25">
      <c r="A3" t="s">
        <v>13</v>
      </c>
      <c r="B3" s="1">
        <v>19</v>
      </c>
      <c r="C3" s="2">
        <v>0.1366906474820144</v>
      </c>
      <c r="D3" s="1">
        <v>75</v>
      </c>
      <c r="E3" s="2">
        <v>0.13562386980108498</v>
      </c>
      <c r="F3" s="1">
        <f>IFERROR(VLOOKUP(A3,Streaming!A:E,2,FALSE),0)</f>
        <v>1</v>
      </c>
      <c r="G3" s="2">
        <f>IFERROR(VLOOKUP(A3,Streaming!A:E,3,FALSE),0)</f>
        <v>3.5714285714285712E-2</v>
      </c>
      <c r="H3" s="1">
        <f>IFERROR(VLOOKUP(A3,Streaming!A:E,4,FALSE),0)</f>
        <v>5</v>
      </c>
      <c r="I3" s="2">
        <f>IFERROR(VLOOKUP(A3,Streaming!A:E,5,FALSE),0)</f>
        <v>4.3103448275862072E-2</v>
      </c>
      <c r="J3" s="1">
        <f>IFERROR(VLOOKUP($A3,Smartphone!A:E,2,FALSE),0)</f>
        <v>5</v>
      </c>
      <c r="K3" s="2">
        <f>IFERROR(VLOOKUP($A3,Smartphone!A:E,3,FALSE),0)</f>
        <v>7.1428571428571425E-2</v>
      </c>
      <c r="L3" s="1">
        <f>IFERROR(VLOOKUP($A3,Smartphone!A:E,4,FALSE),0)</f>
        <v>21</v>
      </c>
      <c r="M3" s="2">
        <f>IFERROR(VLOOKUP($A3,Smartphone!A:E,5,FALSE),0)</f>
        <v>7.5539568345323743E-2</v>
      </c>
      <c r="N3" s="1">
        <f>IFERROR(VLOOKUP($A3,Integrated!A:E,2,FALSE),0)</f>
        <v>11</v>
      </c>
      <c r="O3" s="2">
        <f>IFERROR(VLOOKUP($A3,Integrated!A:E,3,FALSE),0)</f>
        <v>0.33333333333333331</v>
      </c>
      <c r="P3" s="1">
        <f>IFERROR(VLOOKUP($A3,Integrated!A:E,4,FALSE),0)</f>
        <v>40</v>
      </c>
      <c r="Q3" s="2">
        <f>IFERROR(VLOOKUP($A3,Integrated!A:E,5,FALSE),0)</f>
        <v>0.30769230769230771</v>
      </c>
    </row>
    <row r="4" spans="1:17" x14ac:dyDescent="0.25">
      <c r="A4" t="s">
        <v>11</v>
      </c>
      <c r="B4" s="1">
        <v>16</v>
      </c>
      <c r="C4" s="2">
        <v>0.11510791366906475</v>
      </c>
      <c r="D4" s="1">
        <v>67</v>
      </c>
      <c r="E4" s="2">
        <v>0.12115732368896925</v>
      </c>
      <c r="F4" s="1">
        <f>IFERROR(VLOOKUP(A4,Streaming!A:E,2,FALSE),0)</f>
        <v>2</v>
      </c>
      <c r="G4" s="2">
        <f>IFERROR(VLOOKUP(A4,Streaming!A:E,3,FALSE),0)</f>
        <v>7.1428571428571425E-2</v>
      </c>
      <c r="H4" s="1">
        <f>IFERROR(VLOOKUP(A4,Streaming!A:E,4,FALSE),0)</f>
        <v>10</v>
      </c>
      <c r="I4" s="2">
        <f>IFERROR(VLOOKUP(A4,Streaming!A:E,5,FALSE),0)</f>
        <v>8.6206896551724144E-2</v>
      </c>
      <c r="J4" s="1">
        <f>IFERROR(VLOOKUP($A4,Smartphone!A:E,2,FALSE),0)</f>
        <v>8</v>
      </c>
      <c r="K4" s="2">
        <f>IFERROR(VLOOKUP($A4,Smartphone!A:E,3,FALSE),0)</f>
        <v>0.11428571428571428</v>
      </c>
      <c r="L4" s="1">
        <f>IFERROR(VLOOKUP($A4,Smartphone!A:E,4,FALSE),0)</f>
        <v>32</v>
      </c>
      <c r="M4" s="2">
        <f>IFERROR(VLOOKUP($A4,Smartphone!A:E,5,FALSE),0)</f>
        <v>0.11510791366906475</v>
      </c>
      <c r="N4" s="1">
        <f>IFERROR(VLOOKUP($A4,Integrated!A:E,2,FALSE),0)</f>
        <v>5</v>
      </c>
      <c r="O4" s="2">
        <f>IFERROR(VLOOKUP($A4,Integrated!A:E,3,FALSE),0)</f>
        <v>0.15151515151515152</v>
      </c>
      <c r="P4" s="1">
        <f>IFERROR(VLOOKUP($A4,Integrated!A:E,4,FALSE),0)</f>
        <v>21</v>
      </c>
      <c r="Q4" s="2">
        <f>IFERROR(VLOOKUP($A4,Integrated!A:E,5,FALSE),0)</f>
        <v>0.16153846153846155</v>
      </c>
    </row>
    <row r="5" spans="1:17" x14ac:dyDescent="0.25">
      <c r="A5" t="s">
        <v>9</v>
      </c>
      <c r="B5" s="1">
        <v>14</v>
      </c>
      <c r="C5" s="2">
        <v>0.10071942446043165</v>
      </c>
      <c r="D5" s="1">
        <v>61</v>
      </c>
      <c r="E5" s="2">
        <v>0.11030741410488246</v>
      </c>
      <c r="F5" s="1">
        <f>IFERROR(VLOOKUP(A5,Streaming!A:E,2,FALSE),0)</f>
        <v>3</v>
      </c>
      <c r="G5" s="2">
        <f>IFERROR(VLOOKUP(A5,Streaming!A:E,3,FALSE),0)</f>
        <v>0.10714285714285714</v>
      </c>
      <c r="H5" s="1">
        <f>IFERROR(VLOOKUP(A5,Streaming!A:E,4,FALSE),0)</f>
        <v>11</v>
      </c>
      <c r="I5" s="2">
        <f>IFERROR(VLOOKUP(A5,Streaming!A:E,5,FALSE),0)</f>
        <v>9.4827586206896547E-2</v>
      </c>
      <c r="J5" s="1">
        <f>IFERROR(VLOOKUP($A5,Smartphone!A:E,2,FALSE),0)</f>
        <v>7</v>
      </c>
      <c r="K5" s="2">
        <f>IFERROR(VLOOKUP($A5,Smartphone!A:E,3,FALSE),0)</f>
        <v>0.1</v>
      </c>
      <c r="L5" s="1">
        <f>IFERROR(VLOOKUP($A5,Smartphone!A:E,4,FALSE),0)</f>
        <v>32</v>
      </c>
      <c r="M5" s="2">
        <f>IFERROR(VLOOKUP($A5,Smartphone!A:E,5,FALSE),0)</f>
        <v>0.11510791366906475</v>
      </c>
      <c r="N5" s="1">
        <f>IFERROR(VLOOKUP($A5,Integrated!A:E,2,FALSE),0)</f>
        <v>3</v>
      </c>
      <c r="O5" s="2">
        <f>IFERROR(VLOOKUP($A5,Integrated!A:E,3,FALSE),0)</f>
        <v>9.0909090909090912E-2</v>
      </c>
      <c r="P5" s="1">
        <f>IFERROR(VLOOKUP($A5,Integrated!A:E,4,FALSE),0)</f>
        <v>13</v>
      </c>
      <c r="Q5" s="2">
        <f>IFERROR(VLOOKUP($A5,Integrated!A:E,5,FALSE),0)</f>
        <v>0.1</v>
      </c>
    </row>
    <row r="6" spans="1:17" x14ac:dyDescent="0.25">
      <c r="A6" t="s">
        <v>8</v>
      </c>
      <c r="B6" s="1">
        <v>16</v>
      </c>
      <c r="C6" s="2">
        <v>0.11510791366906475</v>
      </c>
      <c r="D6" s="1">
        <v>58</v>
      </c>
      <c r="E6" s="2">
        <v>0.10488245931283906</v>
      </c>
      <c r="F6" s="1">
        <f>IFERROR(VLOOKUP(A6,Streaming!A:E,2,FALSE),0)</f>
        <v>3</v>
      </c>
      <c r="G6" s="2">
        <f>IFERROR(VLOOKUP(A6,Streaming!A:E,3,FALSE),0)</f>
        <v>0.10714285714285714</v>
      </c>
      <c r="H6" s="1">
        <f>IFERROR(VLOOKUP(A6,Streaming!A:E,4,FALSE),0)</f>
        <v>13</v>
      </c>
      <c r="I6" s="2">
        <f>IFERROR(VLOOKUP(A6,Streaming!A:E,5,FALSE),0)</f>
        <v>0.11206896551724138</v>
      </c>
      <c r="J6" s="1">
        <f>IFERROR(VLOOKUP($A6,Smartphone!A:E,2,FALSE),0)</f>
        <v>8</v>
      </c>
      <c r="K6" s="2">
        <f>IFERROR(VLOOKUP($A6,Smartphone!A:E,3,FALSE),0)</f>
        <v>0.11428571428571428</v>
      </c>
      <c r="L6" s="1">
        <f>IFERROR(VLOOKUP($A6,Smartphone!A:E,4,FALSE),0)</f>
        <v>26</v>
      </c>
      <c r="M6" s="2">
        <f>IFERROR(VLOOKUP($A6,Smartphone!A:E,5,FALSE),0)</f>
        <v>9.3525179856115109E-2</v>
      </c>
      <c r="N6" s="1">
        <f>IFERROR(VLOOKUP($A6,Integrated!A:E,2,FALSE),0)</f>
        <v>4</v>
      </c>
      <c r="O6" s="2">
        <f>IFERROR(VLOOKUP($A6,Integrated!A:E,3,FALSE),0)</f>
        <v>0.12121212121212122</v>
      </c>
      <c r="P6" s="1">
        <f>IFERROR(VLOOKUP($A6,Integrated!A:E,4,FALSE),0)</f>
        <v>17</v>
      </c>
      <c r="Q6" s="2">
        <f>IFERROR(VLOOKUP($A6,Integrated!A:E,5,FALSE),0)</f>
        <v>0.13076923076923078</v>
      </c>
    </row>
    <row r="7" spans="1:17" x14ac:dyDescent="0.25">
      <c r="A7" t="s">
        <v>6</v>
      </c>
      <c r="B7" s="1">
        <v>13</v>
      </c>
      <c r="C7" s="2">
        <v>9.3525179856115109E-2</v>
      </c>
      <c r="D7" s="1">
        <v>53</v>
      </c>
      <c r="E7" s="2">
        <v>9.5840867992766726E-2</v>
      </c>
      <c r="F7" s="1">
        <f>IFERROR(VLOOKUP(A7,Streaming!A:E,2,FALSE),0)</f>
        <v>4</v>
      </c>
      <c r="G7" s="2">
        <f>IFERROR(VLOOKUP(A7,Streaming!A:E,3,FALSE),0)</f>
        <v>0.14285714285714285</v>
      </c>
      <c r="H7" s="1">
        <f>IFERROR(VLOOKUP(A7,Streaming!A:E,4,FALSE),0)</f>
        <v>18</v>
      </c>
      <c r="I7" s="2">
        <f>IFERROR(VLOOKUP(A7,Streaming!A:E,5,FALSE),0)</f>
        <v>0.15517241379310345</v>
      </c>
      <c r="J7" s="1">
        <f>IFERROR(VLOOKUP($A7,Smartphone!A:E,2,FALSE),0)</f>
        <v>6</v>
      </c>
      <c r="K7" s="2">
        <f>IFERROR(VLOOKUP($A7,Smartphone!A:E,3,FALSE),0)</f>
        <v>8.5714285714285715E-2</v>
      </c>
      <c r="L7" s="1">
        <f>IFERROR(VLOOKUP($A7,Smartphone!A:E,4,FALSE),0)</f>
        <v>25</v>
      </c>
      <c r="M7" s="2">
        <f>IFERROR(VLOOKUP($A7,Smartphone!A:E,5,FALSE),0)</f>
        <v>8.9928057553956831E-2</v>
      </c>
      <c r="N7" s="1">
        <f>IFERROR(VLOOKUP($A7,Integrated!A:E,2,FALSE),0)</f>
        <v>2</v>
      </c>
      <c r="O7" s="2">
        <f>IFERROR(VLOOKUP($A7,Integrated!A:E,3,FALSE),0)</f>
        <v>6.0606060606060608E-2</v>
      </c>
      <c r="P7" s="1">
        <f>IFERROR(VLOOKUP($A7,Integrated!A:E,4,FALSE),0)</f>
        <v>9</v>
      </c>
      <c r="Q7" s="2">
        <f>IFERROR(VLOOKUP($A7,Integrated!A:E,5,FALSE),0)</f>
        <v>6.9230769230769235E-2</v>
      </c>
    </row>
    <row r="8" spans="1:17" x14ac:dyDescent="0.25">
      <c r="A8" t="s">
        <v>12</v>
      </c>
      <c r="B8" s="1">
        <v>12</v>
      </c>
      <c r="C8" s="2">
        <v>8.6330935251798566E-2</v>
      </c>
      <c r="D8" s="1">
        <v>47</v>
      </c>
      <c r="E8" s="2">
        <v>8.4990958408679929E-2</v>
      </c>
      <c r="F8" s="1">
        <f>IFERROR(VLOOKUP(A8,Streaming!A:E,2,FALSE),0)</f>
        <v>2</v>
      </c>
      <c r="G8" s="2">
        <f>IFERROR(VLOOKUP(A8,Streaming!A:E,3,FALSE),0)</f>
        <v>7.1428571428571425E-2</v>
      </c>
      <c r="H8" s="1">
        <f>IFERROR(VLOOKUP(A8,Streaming!A:E,4,FALSE),0)</f>
        <v>10</v>
      </c>
      <c r="I8" s="2">
        <f>IFERROR(VLOOKUP(A8,Streaming!A:E,5,FALSE),0)</f>
        <v>8.6206896551724144E-2</v>
      </c>
      <c r="J8" s="1">
        <f>IFERROR(VLOOKUP($A8,Smartphone!A:E,2,FALSE),0)</f>
        <v>7</v>
      </c>
      <c r="K8" s="2">
        <f>IFERROR(VLOOKUP($A8,Smartphone!A:E,3,FALSE),0)</f>
        <v>0.1</v>
      </c>
      <c r="L8" s="1">
        <f>IFERROR(VLOOKUP($A8,Smartphone!A:E,4,FALSE),0)</f>
        <v>25</v>
      </c>
      <c r="M8" s="2">
        <f>IFERROR(VLOOKUP($A8,Smartphone!A:E,5,FALSE),0)</f>
        <v>8.9928057553956831E-2</v>
      </c>
      <c r="N8" s="1">
        <f>IFERROR(VLOOKUP($A8,Integrated!A:E,2,FALSE),0)</f>
        <v>2</v>
      </c>
      <c r="O8" s="2">
        <f>IFERROR(VLOOKUP($A8,Integrated!A:E,3,FALSE),0)</f>
        <v>6.0606060606060608E-2</v>
      </c>
      <c r="P8" s="1">
        <f>IFERROR(VLOOKUP($A8,Integrated!A:E,4,FALSE),0)</f>
        <v>9</v>
      </c>
      <c r="Q8" s="2">
        <f>IFERROR(VLOOKUP($A8,Integrated!A:E,5,FALSE),0)</f>
        <v>6.9230769230769235E-2</v>
      </c>
    </row>
    <row r="9" spans="1:17" x14ac:dyDescent="0.25">
      <c r="A9" t="s">
        <v>10</v>
      </c>
      <c r="B9" s="1">
        <v>9</v>
      </c>
      <c r="C9" s="2">
        <v>6.4748201438848921E-2</v>
      </c>
      <c r="D9" s="1">
        <v>41</v>
      </c>
      <c r="E9" s="2">
        <v>7.4141048824593131E-2</v>
      </c>
      <c r="F9" s="1">
        <f>IFERROR(VLOOKUP(A9,Streaming!A:E,2,FALSE),0)</f>
        <v>2</v>
      </c>
      <c r="G9" s="2">
        <f>IFERROR(VLOOKUP(A9,Streaming!A:E,3,FALSE),0)</f>
        <v>7.1428571428571425E-2</v>
      </c>
      <c r="H9" s="1">
        <f>IFERROR(VLOOKUP(A9,Streaming!A:E,4,FALSE),0)</f>
        <v>10</v>
      </c>
      <c r="I9" s="2">
        <f>IFERROR(VLOOKUP(A9,Streaming!A:E,5,FALSE),0)</f>
        <v>8.6206896551724144E-2</v>
      </c>
      <c r="J9" s="1">
        <f>IFERROR(VLOOKUP($A9,Smartphone!A:E,2,FALSE),0)</f>
        <v>7</v>
      </c>
      <c r="K9" s="2">
        <f>IFERROR(VLOOKUP($A9,Smartphone!A:E,3,FALSE),0)</f>
        <v>0.1</v>
      </c>
      <c r="L9" s="1">
        <f>IFERROR(VLOOKUP($A9,Smartphone!A:E,4,FALSE),0)</f>
        <v>31</v>
      </c>
      <c r="M9" s="2">
        <f>IFERROR(VLOOKUP($A9,Smartphone!A:E,5,FALSE),0)</f>
        <v>0.11151079136690648</v>
      </c>
      <c r="N9" s="1">
        <f>IFERROR(VLOOKUP($A9,Integrated!A:E,2,FALSE),0)</f>
        <v>0</v>
      </c>
      <c r="O9" s="2">
        <f>IFERROR(VLOOKUP($A9,Integrated!A:E,3,FALSE),0)</f>
        <v>0</v>
      </c>
      <c r="P9" s="1">
        <f>IFERROR(VLOOKUP($A9,Integrated!A:E,4,FALSE),0)</f>
        <v>0</v>
      </c>
      <c r="Q9" s="2">
        <f>IFERROR(VLOOKUP($A9,Integrated!A:E,5,FALSE),0)</f>
        <v>0</v>
      </c>
    </row>
    <row r="10" spans="1:17" x14ac:dyDescent="0.25">
      <c r="A10" t="s">
        <v>16</v>
      </c>
      <c r="B10" s="1">
        <v>9</v>
      </c>
      <c r="C10" s="2">
        <v>6.4748201438848921E-2</v>
      </c>
      <c r="D10" s="1">
        <v>34</v>
      </c>
      <c r="E10" s="2">
        <v>6.148282097649186E-2</v>
      </c>
      <c r="F10" s="1">
        <f>IFERROR(VLOOKUP(A10,Streaming!A:E,2,FALSE),0)</f>
        <v>0</v>
      </c>
      <c r="G10" s="2">
        <f>IFERROR(VLOOKUP(A10,Streaming!A:E,3,FALSE),0)</f>
        <v>0</v>
      </c>
      <c r="H10" s="1">
        <f>IFERROR(VLOOKUP(A10,Streaming!A:E,4,FALSE),0)</f>
        <v>0</v>
      </c>
      <c r="I10" s="2">
        <f>IFERROR(VLOOKUP(A10,Streaming!A:E,5,FALSE),0)</f>
        <v>0</v>
      </c>
      <c r="J10" s="1">
        <f>IFERROR(VLOOKUP($A10,Smartphone!A:E,2,FALSE),0)</f>
        <v>6</v>
      </c>
      <c r="K10" s="2">
        <f>IFERROR(VLOOKUP($A10,Smartphone!A:E,3,FALSE),0)</f>
        <v>8.5714285714285715E-2</v>
      </c>
      <c r="L10" s="1">
        <f>IFERROR(VLOOKUP($A10,Smartphone!A:E,4,FALSE),0)</f>
        <v>23</v>
      </c>
      <c r="M10" s="2">
        <f>IFERROR(VLOOKUP($A10,Smartphone!A:E,5,FALSE),0)</f>
        <v>8.2733812949640287E-2</v>
      </c>
      <c r="N10" s="1">
        <f>IFERROR(VLOOKUP($A10,Integrated!A:E,2,FALSE),0)</f>
        <v>3</v>
      </c>
      <c r="O10" s="2">
        <f>IFERROR(VLOOKUP($A10,Integrated!A:E,3,FALSE),0)</f>
        <v>9.0909090909090912E-2</v>
      </c>
      <c r="P10" s="1">
        <f>IFERROR(VLOOKUP($A10,Integrated!A:E,4,FALSE),0)</f>
        <v>11</v>
      </c>
      <c r="Q10" s="2">
        <f>IFERROR(VLOOKUP($A10,Integrated!A:E,5,FALSE),0)</f>
        <v>8.461538461538462E-2</v>
      </c>
    </row>
    <row r="11" spans="1:17" x14ac:dyDescent="0.25">
      <c r="A11" t="s">
        <v>7</v>
      </c>
      <c r="B11" s="1">
        <v>7</v>
      </c>
      <c r="C11" s="2">
        <v>5.0359712230215826E-2</v>
      </c>
      <c r="D11" s="1">
        <v>23</v>
      </c>
      <c r="E11" s="2">
        <v>4.1591320072332731E-2</v>
      </c>
      <c r="F11" s="1">
        <f>IFERROR(VLOOKUP(A11,Streaming!A:E,2,FALSE),0)</f>
        <v>5</v>
      </c>
      <c r="G11" s="2">
        <f>IFERROR(VLOOKUP(A11,Streaming!A:E,3,FALSE),0)</f>
        <v>0.17857142857142858</v>
      </c>
      <c r="H11" s="1">
        <f>IFERROR(VLOOKUP(A11,Streaming!A:E,4,FALSE),0)</f>
        <v>16</v>
      </c>
      <c r="I11" s="2">
        <f>IFERROR(VLOOKUP(A11,Streaming!A:E,5,FALSE),0)</f>
        <v>0.13793103448275862</v>
      </c>
      <c r="J11" s="1">
        <f>IFERROR(VLOOKUP($A11,Smartphone!A:E,2,FALSE),0)</f>
        <v>1</v>
      </c>
      <c r="K11" s="2">
        <f>IFERROR(VLOOKUP($A11,Smartphone!A:E,3,FALSE),0)</f>
        <v>1.4285714285714285E-2</v>
      </c>
      <c r="L11" s="1">
        <f>IFERROR(VLOOKUP($A11,Smartphone!A:E,4,FALSE),0)</f>
        <v>2</v>
      </c>
      <c r="M11" s="2">
        <f>IFERROR(VLOOKUP($A11,Smartphone!A:E,5,FALSE),0)</f>
        <v>7.1942446043165471E-3</v>
      </c>
      <c r="N11" s="1">
        <f>IFERROR(VLOOKUP($A11,Integrated!A:E,2,FALSE),0)</f>
        <v>0</v>
      </c>
      <c r="O11" s="2">
        <f>IFERROR(VLOOKUP($A11,Integrated!A:E,3,FALSE),0)</f>
        <v>0</v>
      </c>
      <c r="P11" s="1">
        <f>IFERROR(VLOOKUP($A11,Integrated!A:E,4,FALSE),0)</f>
        <v>0</v>
      </c>
      <c r="Q11" s="2">
        <f>IFERROR(VLOOKUP($A11,Integrated!A:E,5,FALSE),0)</f>
        <v>0</v>
      </c>
    </row>
  </sheetData>
  <autoFilter ref="A1:Q11" xr:uid="{431DFF08-AA26-4461-B7D8-00FB6D52429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FA3E-BAAA-418C-B323-3B5EFF737E24}">
  <dimension ref="A1:G11"/>
  <sheetViews>
    <sheetView workbookViewId="0">
      <selection sqref="A1:D11"/>
    </sheetView>
  </sheetViews>
  <sheetFormatPr defaultRowHeight="15" x14ac:dyDescent="0.25"/>
  <cols>
    <col min="1" max="1" width="12.28515625" customWidth="1"/>
    <col min="2" max="4" width="6.7109375" customWidth="1"/>
  </cols>
  <sheetData>
    <row r="1" spans="1:7" x14ac:dyDescent="0.25">
      <c r="A1" s="9" t="s">
        <v>47</v>
      </c>
      <c r="B1" s="10" t="s">
        <v>48</v>
      </c>
      <c r="C1" s="10" t="s">
        <v>55</v>
      </c>
      <c r="D1" s="10" t="s">
        <v>56</v>
      </c>
      <c r="F1" s="7" t="s">
        <v>50</v>
      </c>
      <c r="G1" s="7" t="s">
        <v>52</v>
      </c>
    </row>
    <row r="2" spans="1:7" x14ac:dyDescent="0.25">
      <c r="A2" s="11" t="s">
        <v>5</v>
      </c>
      <c r="B2" s="12">
        <v>4.7000000000000002E-3</v>
      </c>
      <c r="C2" s="12">
        <v>4.9500000000000002E-2</v>
      </c>
      <c r="D2" s="13" t="s">
        <v>46</v>
      </c>
      <c r="F2" s="7" t="s">
        <v>51</v>
      </c>
      <c r="G2" s="7" t="s">
        <v>53</v>
      </c>
    </row>
    <row r="3" spans="1:7" x14ac:dyDescent="0.25">
      <c r="A3" s="11" t="s">
        <v>13</v>
      </c>
      <c r="B3" s="12">
        <v>0.1336</v>
      </c>
      <c r="C3" s="13" t="s">
        <v>46</v>
      </c>
      <c r="D3" s="13">
        <v>3.8999999999999998E-3</v>
      </c>
      <c r="F3" s="7" t="s">
        <v>49</v>
      </c>
      <c r="G3" s="7" t="s">
        <v>54</v>
      </c>
    </row>
    <row r="4" spans="1:7" x14ac:dyDescent="0.25">
      <c r="A4" s="11" t="s">
        <v>11</v>
      </c>
      <c r="B4" s="12">
        <v>0.40539999999999998</v>
      </c>
      <c r="C4" s="12">
        <v>5.7799999999999997E-2</v>
      </c>
      <c r="D4" s="13" t="s">
        <v>46</v>
      </c>
    </row>
    <row r="5" spans="1:7" x14ac:dyDescent="0.25">
      <c r="A5" s="11" t="s">
        <v>9</v>
      </c>
      <c r="B5" s="12">
        <v>0.2059</v>
      </c>
      <c r="C5" s="12">
        <v>0.2059</v>
      </c>
      <c r="D5" s="13" t="s">
        <v>46</v>
      </c>
    </row>
    <row r="6" spans="1:7" x14ac:dyDescent="0.25">
      <c r="A6" s="11" t="s">
        <v>8</v>
      </c>
      <c r="B6" s="12">
        <v>0.2482</v>
      </c>
      <c r="C6" s="12">
        <v>0.13170000000000001</v>
      </c>
      <c r="D6" s="13" t="s">
        <v>46</v>
      </c>
    </row>
    <row r="7" spans="1:7" x14ac:dyDescent="0.25">
      <c r="A7" s="11" t="s">
        <v>6</v>
      </c>
      <c r="B7" s="13" t="s">
        <v>46</v>
      </c>
      <c r="C7" s="12">
        <v>0.52710000000000001</v>
      </c>
      <c r="D7" s="13" t="s">
        <v>46</v>
      </c>
    </row>
    <row r="8" spans="1:7" x14ac:dyDescent="0.25">
      <c r="A8" s="11" t="s">
        <v>12</v>
      </c>
      <c r="B8" s="13" t="s">
        <v>46</v>
      </c>
      <c r="C8" s="13" t="s">
        <v>46</v>
      </c>
      <c r="D8" s="13" t="s">
        <v>46</v>
      </c>
    </row>
    <row r="9" spans="1:7" x14ac:dyDescent="0.25">
      <c r="A9" s="11" t="s">
        <v>10</v>
      </c>
      <c r="B9" s="13" t="s">
        <v>46</v>
      </c>
      <c r="C9" s="13" t="s">
        <v>46</v>
      </c>
      <c r="D9" s="13" t="s">
        <v>46</v>
      </c>
    </row>
    <row r="10" spans="1:7" x14ac:dyDescent="0.25">
      <c r="A10" s="11" t="s">
        <v>16</v>
      </c>
      <c r="B10" s="13" t="s">
        <v>46</v>
      </c>
      <c r="C10" s="13" t="s">
        <v>46</v>
      </c>
      <c r="D10" s="13" t="s">
        <v>46</v>
      </c>
    </row>
    <row r="11" spans="1:7" x14ac:dyDescent="0.25">
      <c r="A11" s="11" t="s">
        <v>7</v>
      </c>
      <c r="B11" s="13" t="s">
        <v>46</v>
      </c>
      <c r="C11" s="13" t="s">
        <v>46</v>
      </c>
      <c r="D11" s="13" t="s">
        <v>46</v>
      </c>
    </row>
  </sheetData>
  <conditionalFormatting sqref="B2:D11">
    <cfRule type="cellIs" dxfId="2" priority="1" operator="lessThanOrEqual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D2707-AB3A-41B1-811F-7083CEBDA611}">
  <dimension ref="A1:Q11"/>
  <sheetViews>
    <sheetView workbookViewId="0">
      <selection activeCell="G2" sqref="G2"/>
    </sheetView>
  </sheetViews>
  <sheetFormatPr defaultRowHeight="15" x14ac:dyDescent="0.25"/>
  <cols>
    <col min="1" max="1" width="44" bestFit="1" customWidth="1"/>
    <col min="2" max="17" width="12.7109375" customWidth="1"/>
  </cols>
  <sheetData>
    <row r="1" spans="1:17" x14ac:dyDescent="0.25">
      <c r="A1" t="s">
        <v>17</v>
      </c>
      <c r="B1" t="s">
        <v>18</v>
      </c>
      <c r="C1" t="s">
        <v>19</v>
      </c>
      <c r="D1" t="s">
        <v>20</v>
      </c>
      <c r="E1" t="s">
        <v>34</v>
      </c>
      <c r="F1" t="s">
        <v>22</v>
      </c>
      <c r="G1" t="s">
        <v>23</v>
      </c>
      <c r="H1" t="s">
        <v>24</v>
      </c>
      <c r="I1" t="s">
        <v>35</v>
      </c>
      <c r="J1" t="s">
        <v>26</v>
      </c>
      <c r="K1" t="s">
        <v>27</v>
      </c>
      <c r="L1" t="s">
        <v>28</v>
      </c>
      <c r="M1" t="s">
        <v>36</v>
      </c>
      <c r="N1" t="s">
        <v>30</v>
      </c>
      <c r="O1" t="s">
        <v>31</v>
      </c>
      <c r="P1" t="s">
        <v>32</v>
      </c>
      <c r="Q1" t="s">
        <v>37</v>
      </c>
    </row>
    <row r="2" spans="1:17" x14ac:dyDescent="0.25">
      <c r="A2" t="s">
        <v>5</v>
      </c>
      <c r="B2">
        <v>24</v>
      </c>
      <c r="C2">
        <v>0.17266187050359713</v>
      </c>
      <c r="D2">
        <v>94</v>
      </c>
      <c r="E2" s="4">
        <v>0.16998191681735986</v>
      </c>
      <c r="F2" s="4">
        <v>6</v>
      </c>
      <c r="G2" s="4">
        <v>0.21428571428571427</v>
      </c>
      <c r="H2" s="4">
        <v>23</v>
      </c>
      <c r="I2" s="4">
        <v>0.19827586206896552</v>
      </c>
      <c r="J2" s="4">
        <v>15</v>
      </c>
      <c r="K2" s="4">
        <v>0.21428571428571427</v>
      </c>
      <c r="L2" s="4">
        <v>61</v>
      </c>
      <c r="M2" s="4">
        <v>0.21942446043165467</v>
      </c>
      <c r="N2" s="4">
        <v>3</v>
      </c>
      <c r="O2" s="4">
        <v>9.0909090909090912E-2</v>
      </c>
      <c r="P2" s="4">
        <v>10</v>
      </c>
      <c r="Q2" s="4">
        <v>7.6923076923076927E-2</v>
      </c>
    </row>
    <row r="3" spans="1:17" x14ac:dyDescent="0.25">
      <c r="A3" t="s">
        <v>13</v>
      </c>
      <c r="B3">
        <v>19</v>
      </c>
      <c r="C3">
        <v>0.1366906474820144</v>
      </c>
      <c r="D3">
        <v>75</v>
      </c>
      <c r="E3" s="4">
        <v>0.13562386980108498</v>
      </c>
      <c r="F3" s="4">
        <v>1</v>
      </c>
      <c r="G3" s="4">
        <v>3.5714285714285712E-2</v>
      </c>
      <c r="H3" s="4">
        <v>5</v>
      </c>
      <c r="I3" s="4">
        <v>4.3103448275862072E-2</v>
      </c>
      <c r="J3" s="4">
        <v>5</v>
      </c>
      <c r="K3" s="4">
        <v>7.1428571428571425E-2</v>
      </c>
      <c r="L3" s="4">
        <v>21</v>
      </c>
      <c r="M3" s="4">
        <v>7.5539568345323743E-2</v>
      </c>
      <c r="N3" s="4">
        <v>11</v>
      </c>
      <c r="O3" s="4">
        <v>0.33333333333333331</v>
      </c>
      <c r="P3" s="4">
        <v>40</v>
      </c>
      <c r="Q3" s="4">
        <v>0.30769230769230771</v>
      </c>
    </row>
    <row r="4" spans="1:17" x14ac:dyDescent="0.25">
      <c r="A4" t="s">
        <v>11</v>
      </c>
      <c r="B4">
        <v>16</v>
      </c>
      <c r="C4">
        <v>0.11510791366906475</v>
      </c>
      <c r="D4">
        <v>67</v>
      </c>
      <c r="E4" s="4">
        <v>0.12115732368896925</v>
      </c>
      <c r="F4" s="4">
        <v>2</v>
      </c>
      <c r="G4" s="4">
        <v>7.1428571428571425E-2</v>
      </c>
      <c r="H4" s="4">
        <v>10</v>
      </c>
      <c r="I4" s="4">
        <v>8.6206896551724144E-2</v>
      </c>
      <c r="J4" s="4">
        <v>8</v>
      </c>
      <c r="K4" s="4">
        <v>0.11428571428571428</v>
      </c>
      <c r="L4" s="4">
        <v>32</v>
      </c>
      <c r="M4" s="4">
        <v>0.11510791366906475</v>
      </c>
      <c r="N4" s="4">
        <v>5</v>
      </c>
      <c r="O4" s="4">
        <v>0.15151515151515152</v>
      </c>
      <c r="P4" s="4">
        <v>21</v>
      </c>
      <c r="Q4" s="4">
        <v>0.16153846153846155</v>
      </c>
    </row>
    <row r="5" spans="1:17" x14ac:dyDescent="0.25">
      <c r="A5" t="s">
        <v>9</v>
      </c>
      <c r="B5">
        <v>14</v>
      </c>
      <c r="C5">
        <v>0.10071942446043165</v>
      </c>
      <c r="D5">
        <v>61</v>
      </c>
      <c r="E5" s="4">
        <v>0.11030741410488246</v>
      </c>
      <c r="F5" s="4">
        <v>3</v>
      </c>
      <c r="G5" s="4">
        <v>0.10714285714285714</v>
      </c>
      <c r="H5" s="4">
        <v>11</v>
      </c>
      <c r="I5" s="4">
        <v>9.4827586206896547E-2</v>
      </c>
      <c r="J5" s="4">
        <v>7</v>
      </c>
      <c r="K5" s="4">
        <v>0.1</v>
      </c>
      <c r="L5" s="4">
        <v>32</v>
      </c>
      <c r="M5" s="4">
        <v>0.11510791366906475</v>
      </c>
      <c r="N5" s="4">
        <v>3</v>
      </c>
      <c r="O5" s="4">
        <v>9.0909090909090912E-2</v>
      </c>
      <c r="P5" s="4">
        <v>13</v>
      </c>
      <c r="Q5" s="4">
        <v>0.1</v>
      </c>
    </row>
    <row r="6" spans="1:17" x14ac:dyDescent="0.25">
      <c r="A6" t="s">
        <v>8</v>
      </c>
      <c r="B6">
        <v>16</v>
      </c>
      <c r="C6">
        <v>0.11510791366906475</v>
      </c>
      <c r="D6">
        <v>58</v>
      </c>
      <c r="E6" s="4">
        <v>0.10488245931283906</v>
      </c>
      <c r="F6" s="4">
        <v>3</v>
      </c>
      <c r="G6" s="4">
        <v>0.10714285714285714</v>
      </c>
      <c r="H6" s="4">
        <v>13</v>
      </c>
      <c r="I6" s="4">
        <v>0.11206896551724138</v>
      </c>
      <c r="J6" s="4">
        <v>8</v>
      </c>
      <c r="K6" s="4">
        <v>0.11428571428571428</v>
      </c>
      <c r="L6" s="4">
        <v>26</v>
      </c>
      <c r="M6" s="4">
        <v>9.3525179856115109E-2</v>
      </c>
      <c r="N6" s="4">
        <v>4</v>
      </c>
      <c r="O6" s="4">
        <v>0.12121212121212122</v>
      </c>
      <c r="P6" s="4">
        <v>17</v>
      </c>
      <c r="Q6" s="4">
        <v>0.13076923076923078</v>
      </c>
    </row>
    <row r="7" spans="1:17" x14ac:dyDescent="0.25">
      <c r="A7" t="s">
        <v>6</v>
      </c>
      <c r="B7">
        <v>13</v>
      </c>
      <c r="C7">
        <v>9.3525179856115109E-2</v>
      </c>
      <c r="D7">
        <v>53</v>
      </c>
      <c r="E7" s="4">
        <v>9.5840867992766726E-2</v>
      </c>
      <c r="F7" s="4">
        <v>4</v>
      </c>
      <c r="G7" s="4">
        <v>0.14285714285714285</v>
      </c>
      <c r="H7" s="4">
        <v>18</v>
      </c>
      <c r="I7" s="4">
        <v>0.15517241379310345</v>
      </c>
      <c r="J7" s="4">
        <v>6</v>
      </c>
      <c r="K7" s="4">
        <v>8.5714285714285715E-2</v>
      </c>
      <c r="L7" s="4">
        <v>25</v>
      </c>
      <c r="M7" s="4">
        <v>8.9928057553956831E-2</v>
      </c>
      <c r="N7" s="4">
        <v>2</v>
      </c>
      <c r="O7" s="4">
        <v>6.0606060606060608E-2</v>
      </c>
      <c r="P7" s="4">
        <v>9</v>
      </c>
      <c r="Q7" s="4">
        <v>6.9230769230769235E-2</v>
      </c>
    </row>
    <row r="8" spans="1:17" x14ac:dyDescent="0.25">
      <c r="A8" t="s">
        <v>12</v>
      </c>
      <c r="B8">
        <v>12</v>
      </c>
      <c r="C8">
        <v>8.6330935251798566E-2</v>
      </c>
      <c r="D8">
        <v>47</v>
      </c>
      <c r="E8" s="4">
        <v>8.4990958408679929E-2</v>
      </c>
      <c r="F8" s="4">
        <v>2</v>
      </c>
      <c r="G8" s="4">
        <v>7.1428571428571425E-2</v>
      </c>
      <c r="H8" s="4">
        <v>10</v>
      </c>
      <c r="I8" s="4">
        <v>8.6206896551724144E-2</v>
      </c>
      <c r="J8" s="4">
        <v>7</v>
      </c>
      <c r="K8" s="4">
        <v>0.1</v>
      </c>
      <c r="L8" s="4">
        <v>25</v>
      </c>
      <c r="M8" s="4">
        <v>8.9928057553956831E-2</v>
      </c>
      <c r="N8" s="4">
        <v>2</v>
      </c>
      <c r="O8" s="4">
        <v>6.0606060606060608E-2</v>
      </c>
      <c r="P8" s="4">
        <v>9</v>
      </c>
      <c r="Q8" s="4">
        <v>6.9230769230769235E-2</v>
      </c>
    </row>
    <row r="9" spans="1:17" x14ac:dyDescent="0.25">
      <c r="A9" t="s">
        <v>10</v>
      </c>
      <c r="B9">
        <v>9</v>
      </c>
      <c r="C9">
        <v>6.4748201438848921E-2</v>
      </c>
      <c r="D9">
        <v>41</v>
      </c>
      <c r="E9" s="4">
        <v>7.4141048824593131E-2</v>
      </c>
      <c r="F9" s="4">
        <v>2</v>
      </c>
      <c r="G9" s="4">
        <v>7.1428571428571425E-2</v>
      </c>
      <c r="H9" s="4">
        <v>10</v>
      </c>
      <c r="I9" s="4">
        <v>8.6206896551724144E-2</v>
      </c>
      <c r="J9" s="4">
        <v>7</v>
      </c>
      <c r="K9" s="4">
        <v>0.1</v>
      </c>
      <c r="L9" s="4">
        <v>31</v>
      </c>
      <c r="M9" s="4">
        <v>0.11151079136690648</v>
      </c>
      <c r="N9" s="4">
        <v>0</v>
      </c>
      <c r="O9" s="4">
        <v>0</v>
      </c>
      <c r="P9" s="4">
        <v>0</v>
      </c>
      <c r="Q9" s="4">
        <v>0</v>
      </c>
    </row>
    <row r="10" spans="1:17" x14ac:dyDescent="0.25">
      <c r="A10" t="s">
        <v>16</v>
      </c>
      <c r="B10">
        <v>9</v>
      </c>
      <c r="C10">
        <v>6.4748201438848921E-2</v>
      </c>
      <c r="D10">
        <v>34</v>
      </c>
      <c r="E10" s="4">
        <v>6.148282097649186E-2</v>
      </c>
      <c r="F10" s="4">
        <v>0</v>
      </c>
      <c r="G10" s="4">
        <v>0</v>
      </c>
      <c r="H10" s="4">
        <v>0</v>
      </c>
      <c r="I10" s="4">
        <v>0</v>
      </c>
      <c r="J10" s="4">
        <v>6</v>
      </c>
      <c r="K10" s="4">
        <v>8.5714285714285715E-2</v>
      </c>
      <c r="L10" s="4">
        <v>23</v>
      </c>
      <c r="M10" s="4">
        <v>8.2733812949640287E-2</v>
      </c>
      <c r="N10" s="4">
        <v>3</v>
      </c>
      <c r="O10" s="4">
        <v>9.0909090909090912E-2</v>
      </c>
      <c r="P10" s="4">
        <v>11</v>
      </c>
      <c r="Q10" s="4">
        <v>8.461538461538462E-2</v>
      </c>
    </row>
    <row r="11" spans="1:17" x14ac:dyDescent="0.25">
      <c r="A11" t="s">
        <v>7</v>
      </c>
      <c r="B11">
        <v>7</v>
      </c>
      <c r="C11">
        <v>5.0359712230215826E-2</v>
      </c>
      <c r="D11">
        <v>23</v>
      </c>
      <c r="E11" s="4">
        <v>4.1591320072332731E-2</v>
      </c>
      <c r="F11" s="4">
        <v>5</v>
      </c>
      <c r="G11" s="4">
        <v>0.17857142857142858</v>
      </c>
      <c r="H11" s="4">
        <v>16</v>
      </c>
      <c r="I11" s="4">
        <v>0.13793103448275862</v>
      </c>
      <c r="J11" s="4">
        <v>1</v>
      </c>
      <c r="K11" s="4">
        <v>1.4285714285714285E-2</v>
      </c>
      <c r="L11" s="4">
        <v>2</v>
      </c>
      <c r="M11" s="4">
        <v>7.1942446043165471E-3</v>
      </c>
      <c r="N11" s="4">
        <v>0</v>
      </c>
      <c r="O11" s="4">
        <v>0</v>
      </c>
      <c r="P11" s="4">
        <v>0</v>
      </c>
      <c r="Q11" s="4">
        <v>0</v>
      </c>
    </row>
  </sheetData>
  <autoFilter ref="A1:Q1" xr:uid="{3E4D2707-AB3A-41B1-811F-7083CEBDA611}">
    <sortState xmlns:xlrd2="http://schemas.microsoft.com/office/spreadsheetml/2017/richdata2" ref="A2:Q11">
      <sortCondition descending="1" ref="E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A3AEA-F1E1-4C9B-AA9E-BA4B0639A866}">
  <dimension ref="A1:D3"/>
  <sheetViews>
    <sheetView workbookViewId="0">
      <selection sqref="A1:D3"/>
    </sheetView>
  </sheetViews>
  <sheetFormatPr defaultRowHeight="15" x14ac:dyDescent="0.25"/>
  <cols>
    <col min="1" max="1" width="42.85546875" bestFit="1" customWidth="1"/>
    <col min="2" max="2" width="12.85546875" bestFit="1" customWidth="1"/>
    <col min="3" max="3" width="14.85546875" bestFit="1" customWidth="1"/>
    <col min="4" max="4" width="13.42578125" bestFit="1" customWidth="1"/>
  </cols>
  <sheetData>
    <row r="1" spans="1:4" x14ac:dyDescent="0.25">
      <c r="A1" t="s">
        <v>17</v>
      </c>
      <c r="B1" t="s">
        <v>35</v>
      </c>
      <c r="C1" t="s">
        <v>36</v>
      </c>
      <c r="D1" t="s">
        <v>37</v>
      </c>
    </row>
    <row r="2" spans="1:4" x14ac:dyDescent="0.25">
      <c r="A2" t="s">
        <v>5</v>
      </c>
      <c r="B2">
        <v>0.19827586206896552</v>
      </c>
      <c r="C2">
        <v>0.21942446043165467</v>
      </c>
      <c r="D2">
        <v>7.6923076923076927E-2</v>
      </c>
    </row>
    <row r="3" spans="1:4" x14ac:dyDescent="0.25">
      <c r="A3" t="s">
        <v>13</v>
      </c>
      <c r="B3">
        <v>4.3103448275862072E-2</v>
      </c>
      <c r="C3">
        <v>7.5539568345323743E-2</v>
      </c>
      <c r="D3">
        <v>0.30769230769230771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486B-C523-402C-883E-B7E8F0E660CF}">
  <dimension ref="A1:E14"/>
  <sheetViews>
    <sheetView workbookViewId="0">
      <selection sqref="A1:A1048576"/>
    </sheetView>
  </sheetViews>
  <sheetFormatPr defaultRowHeight="15" x14ac:dyDescent="0.25"/>
  <cols>
    <col min="1" max="1" width="44" bestFit="1" customWidth="1"/>
    <col min="2" max="5" width="9.140625" style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s="1">
        <v>6</v>
      </c>
      <c r="C2" s="1">
        <v>0.21428571428571427</v>
      </c>
      <c r="D2" s="1">
        <v>23</v>
      </c>
      <c r="E2" s="1">
        <v>0.19827586206896552</v>
      </c>
    </row>
    <row r="3" spans="1:5" x14ac:dyDescent="0.25">
      <c r="A3" t="s">
        <v>6</v>
      </c>
      <c r="B3" s="1">
        <v>4</v>
      </c>
      <c r="C3" s="1">
        <v>0.14285714285714285</v>
      </c>
      <c r="D3" s="1">
        <v>18</v>
      </c>
      <c r="E3" s="1">
        <v>0.15517241379310345</v>
      </c>
    </row>
    <row r="4" spans="1:5" x14ac:dyDescent="0.25">
      <c r="A4" t="s">
        <v>7</v>
      </c>
      <c r="B4" s="1">
        <v>5</v>
      </c>
      <c r="C4" s="1">
        <v>0.17857142857142858</v>
      </c>
      <c r="D4" s="1">
        <v>16</v>
      </c>
      <c r="E4" s="1">
        <v>0.13793103448275862</v>
      </c>
    </row>
    <row r="5" spans="1:5" x14ac:dyDescent="0.25">
      <c r="A5" t="s">
        <v>8</v>
      </c>
      <c r="B5" s="1">
        <v>3</v>
      </c>
      <c r="C5" s="1">
        <v>0.10714285714285714</v>
      </c>
      <c r="D5" s="1">
        <v>13</v>
      </c>
      <c r="E5" s="1">
        <v>0.11206896551724138</v>
      </c>
    </row>
    <row r="6" spans="1:5" x14ac:dyDescent="0.25">
      <c r="A6" t="s">
        <v>9</v>
      </c>
      <c r="B6" s="1">
        <v>3</v>
      </c>
      <c r="C6" s="1">
        <v>0.10714285714285714</v>
      </c>
      <c r="D6" s="1">
        <v>11</v>
      </c>
      <c r="E6" s="1">
        <v>9.4827586206896547E-2</v>
      </c>
    </row>
    <row r="7" spans="1:5" x14ac:dyDescent="0.25">
      <c r="A7" t="s">
        <v>10</v>
      </c>
      <c r="B7" s="1">
        <v>2</v>
      </c>
      <c r="C7" s="1">
        <v>7.1428571428571425E-2</v>
      </c>
      <c r="D7" s="1">
        <v>10</v>
      </c>
      <c r="E7" s="1">
        <v>8.6206896551724144E-2</v>
      </c>
    </row>
    <row r="8" spans="1:5" x14ac:dyDescent="0.25">
      <c r="A8" t="s">
        <v>11</v>
      </c>
      <c r="B8" s="1">
        <v>2</v>
      </c>
      <c r="C8" s="1">
        <v>7.1428571428571425E-2</v>
      </c>
      <c r="D8" s="1">
        <v>10</v>
      </c>
      <c r="E8" s="1">
        <v>8.6206896551724144E-2</v>
      </c>
    </row>
    <row r="9" spans="1:5" x14ac:dyDescent="0.25">
      <c r="A9" t="s">
        <v>12</v>
      </c>
      <c r="B9" s="1">
        <v>2</v>
      </c>
      <c r="C9" s="1">
        <v>7.1428571428571425E-2</v>
      </c>
      <c r="D9" s="1">
        <v>10</v>
      </c>
      <c r="E9" s="1">
        <v>8.6206896551724144E-2</v>
      </c>
    </row>
    <row r="10" spans="1:5" x14ac:dyDescent="0.25">
      <c r="A10" t="s">
        <v>13</v>
      </c>
      <c r="B10" s="1">
        <v>1</v>
      </c>
      <c r="C10" s="1">
        <v>3.5714285714285712E-2</v>
      </c>
      <c r="D10" s="1">
        <v>5</v>
      </c>
      <c r="E10" s="1">
        <v>4.3103448275862072E-2</v>
      </c>
    </row>
    <row r="14" spans="1:5" x14ac:dyDescent="0.25">
      <c r="A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D2A8-17AF-4861-964C-55FD6E53B5B6}">
  <dimension ref="A1:E15"/>
  <sheetViews>
    <sheetView workbookViewId="0">
      <selection activeCell="B10" sqref="B10"/>
    </sheetView>
  </sheetViews>
  <sheetFormatPr defaultRowHeight="15" x14ac:dyDescent="0.25"/>
  <cols>
    <col min="1" max="1" width="24.85546875" customWidth="1"/>
  </cols>
  <sheetData>
    <row r="1" spans="1:5" x14ac:dyDescent="0.25">
      <c r="A1" t="s">
        <v>14</v>
      </c>
      <c r="B1" t="s">
        <v>15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15</v>
      </c>
      <c r="C2">
        <v>0.21428571428571427</v>
      </c>
      <c r="D2">
        <v>61</v>
      </c>
      <c r="E2">
        <v>0.21942446043165467</v>
      </c>
    </row>
    <row r="3" spans="1:5" x14ac:dyDescent="0.25">
      <c r="A3" t="s">
        <v>11</v>
      </c>
      <c r="B3">
        <v>8</v>
      </c>
      <c r="C3">
        <v>0.11428571428571428</v>
      </c>
      <c r="D3">
        <v>32</v>
      </c>
      <c r="E3">
        <v>0.11510791366906475</v>
      </c>
    </row>
    <row r="4" spans="1:5" x14ac:dyDescent="0.25">
      <c r="A4" t="s">
        <v>9</v>
      </c>
      <c r="B4">
        <v>7</v>
      </c>
      <c r="C4">
        <v>0.1</v>
      </c>
      <c r="D4">
        <v>32</v>
      </c>
      <c r="E4">
        <v>0.11510791366906475</v>
      </c>
    </row>
    <row r="5" spans="1:5" x14ac:dyDescent="0.25">
      <c r="A5" t="s">
        <v>10</v>
      </c>
      <c r="B5">
        <v>7</v>
      </c>
      <c r="C5">
        <v>0.1</v>
      </c>
      <c r="D5">
        <v>31</v>
      </c>
      <c r="E5">
        <v>0.11151079136690648</v>
      </c>
    </row>
    <row r="6" spans="1:5" x14ac:dyDescent="0.25">
      <c r="A6" t="s">
        <v>8</v>
      </c>
      <c r="B6">
        <v>8</v>
      </c>
      <c r="C6">
        <v>0.11428571428571428</v>
      </c>
      <c r="D6">
        <v>26</v>
      </c>
      <c r="E6">
        <v>9.3525179856115109E-2</v>
      </c>
    </row>
    <row r="7" spans="1:5" x14ac:dyDescent="0.25">
      <c r="A7" t="s">
        <v>12</v>
      </c>
      <c r="B7">
        <v>7</v>
      </c>
      <c r="C7">
        <v>0.1</v>
      </c>
      <c r="D7">
        <v>25</v>
      </c>
      <c r="E7">
        <v>8.9928057553956831E-2</v>
      </c>
    </row>
    <row r="8" spans="1:5" x14ac:dyDescent="0.25">
      <c r="A8" t="s">
        <v>6</v>
      </c>
      <c r="B8">
        <v>6</v>
      </c>
      <c r="C8">
        <v>8.5714285714285715E-2</v>
      </c>
      <c r="D8">
        <v>25</v>
      </c>
      <c r="E8">
        <v>8.9928057553956831E-2</v>
      </c>
    </row>
    <row r="9" spans="1:5" x14ac:dyDescent="0.25">
      <c r="A9" t="s">
        <v>16</v>
      </c>
      <c r="B9">
        <v>6</v>
      </c>
      <c r="C9">
        <v>8.5714285714285715E-2</v>
      </c>
      <c r="D9">
        <v>23</v>
      </c>
      <c r="E9">
        <v>8.2733812949640287E-2</v>
      </c>
    </row>
    <row r="10" spans="1:5" x14ac:dyDescent="0.25">
      <c r="A10" t="s">
        <v>13</v>
      </c>
      <c r="B10">
        <v>5</v>
      </c>
      <c r="C10">
        <v>7.1428571428571425E-2</v>
      </c>
      <c r="D10">
        <v>21</v>
      </c>
      <c r="E10">
        <v>7.5539568345323743E-2</v>
      </c>
    </row>
    <row r="11" spans="1:5" x14ac:dyDescent="0.25">
      <c r="A11" t="s">
        <v>7</v>
      </c>
      <c r="B11">
        <v>1</v>
      </c>
      <c r="C11">
        <v>1.4285714285714285E-2</v>
      </c>
      <c r="D11">
        <v>2</v>
      </c>
      <c r="E11">
        <v>7.1942446043165471E-3</v>
      </c>
    </row>
    <row r="15" spans="1:5" x14ac:dyDescent="0.25">
      <c r="A15" s="1"/>
      <c r="B15" s="1"/>
      <c r="C15" s="1"/>
      <c r="D1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6FD0-42F7-4E68-AF42-C5EE6695ED72}">
  <dimension ref="A1:E12"/>
  <sheetViews>
    <sheetView workbookViewId="0">
      <selection activeCell="K37" sqref="K37"/>
    </sheetView>
  </sheetViews>
  <sheetFormatPr defaultRowHeight="15" x14ac:dyDescent="0.25"/>
  <sheetData>
    <row r="1" spans="1:5" x14ac:dyDescent="0.25">
      <c r="A1" t="s">
        <v>14</v>
      </c>
      <c r="B1" t="s">
        <v>15</v>
      </c>
      <c r="C1" t="s">
        <v>2</v>
      </c>
      <c r="D1" t="s">
        <v>3</v>
      </c>
      <c r="E1" t="s">
        <v>4</v>
      </c>
    </row>
    <row r="2" spans="1:5" x14ac:dyDescent="0.25">
      <c r="A2" t="s">
        <v>13</v>
      </c>
      <c r="B2">
        <v>11</v>
      </c>
      <c r="C2">
        <v>0.33333333333333331</v>
      </c>
      <c r="D2">
        <v>40</v>
      </c>
      <c r="E2">
        <v>0.30769230769230771</v>
      </c>
    </row>
    <row r="3" spans="1:5" x14ac:dyDescent="0.25">
      <c r="A3" t="s">
        <v>11</v>
      </c>
      <c r="B3">
        <v>5</v>
      </c>
      <c r="C3">
        <v>0.15151515151515152</v>
      </c>
      <c r="D3">
        <v>21</v>
      </c>
      <c r="E3">
        <v>0.16153846153846155</v>
      </c>
    </row>
    <row r="4" spans="1:5" x14ac:dyDescent="0.25">
      <c r="A4" t="s">
        <v>8</v>
      </c>
      <c r="B4">
        <v>4</v>
      </c>
      <c r="C4">
        <v>0.12121212121212122</v>
      </c>
      <c r="D4">
        <v>17</v>
      </c>
      <c r="E4">
        <v>0.13076923076923078</v>
      </c>
    </row>
    <row r="5" spans="1:5" x14ac:dyDescent="0.25">
      <c r="A5" t="s">
        <v>9</v>
      </c>
      <c r="B5">
        <v>3</v>
      </c>
      <c r="C5">
        <v>9.0909090909090912E-2</v>
      </c>
      <c r="D5">
        <v>13</v>
      </c>
      <c r="E5">
        <v>0.1</v>
      </c>
    </row>
    <row r="6" spans="1:5" x14ac:dyDescent="0.25">
      <c r="A6" t="s">
        <v>16</v>
      </c>
      <c r="B6">
        <v>3</v>
      </c>
      <c r="C6">
        <v>9.0909090909090912E-2</v>
      </c>
      <c r="D6">
        <v>11</v>
      </c>
      <c r="E6">
        <v>8.461538461538462E-2</v>
      </c>
    </row>
    <row r="7" spans="1:5" x14ac:dyDescent="0.25">
      <c r="A7" t="s">
        <v>5</v>
      </c>
      <c r="B7">
        <v>3</v>
      </c>
      <c r="C7">
        <v>9.0909090909090912E-2</v>
      </c>
      <c r="D7">
        <v>10</v>
      </c>
      <c r="E7">
        <v>7.6923076923076927E-2</v>
      </c>
    </row>
    <row r="8" spans="1:5" x14ac:dyDescent="0.25">
      <c r="A8" t="s">
        <v>6</v>
      </c>
      <c r="B8">
        <v>2</v>
      </c>
      <c r="C8">
        <v>6.0606060606060608E-2</v>
      </c>
      <c r="D8">
        <v>9</v>
      </c>
      <c r="E8">
        <v>6.9230769230769235E-2</v>
      </c>
    </row>
    <row r="9" spans="1:5" x14ac:dyDescent="0.25">
      <c r="A9" t="s">
        <v>12</v>
      </c>
      <c r="B9">
        <v>2</v>
      </c>
      <c r="C9">
        <v>6.0606060606060608E-2</v>
      </c>
      <c r="D9">
        <v>9</v>
      </c>
      <c r="E9">
        <v>6.9230769230769235E-2</v>
      </c>
    </row>
    <row r="12" spans="1:5" x14ac:dyDescent="0.25">
      <c r="B12" s="1"/>
      <c r="C12" s="1"/>
      <c r="D12" s="1"/>
      <c r="E1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D036-8BED-49D0-B611-8DA1DF11D4FE}">
  <dimension ref="A1:J269"/>
  <sheetViews>
    <sheetView workbookViewId="0">
      <selection activeCell="B3" sqref="B3"/>
    </sheetView>
  </sheetViews>
  <sheetFormatPr defaultRowHeight="15" x14ac:dyDescent="0.25"/>
  <cols>
    <col min="1" max="1" width="17.85546875" customWidth="1"/>
    <col min="2" max="2" width="16.7109375" bestFit="1" customWidth="1"/>
    <col min="4" max="4" width="9.5703125" bestFit="1" customWidth="1"/>
    <col min="7" max="7" width="51" customWidth="1"/>
    <col min="8" max="10" width="30.7109375" customWidth="1"/>
    <col min="11" max="11" width="16.42578125" bestFit="1" customWidth="1"/>
  </cols>
  <sheetData>
    <row r="1" spans="1:10" x14ac:dyDescent="0.25">
      <c r="A1" s="8" t="s">
        <v>5</v>
      </c>
      <c r="B1" s="8"/>
      <c r="C1" s="8"/>
      <c r="D1" s="8"/>
      <c r="G1" t="s">
        <v>17</v>
      </c>
      <c r="H1" t="s">
        <v>22</v>
      </c>
      <c r="I1" t="s">
        <v>26</v>
      </c>
      <c r="J1" t="s">
        <v>30</v>
      </c>
    </row>
    <row r="2" spans="1:10" x14ac:dyDescent="0.25">
      <c r="B2" s="1" t="s">
        <v>41</v>
      </c>
      <c r="C2" s="1" t="s">
        <v>40</v>
      </c>
      <c r="G2" t="s">
        <v>5</v>
      </c>
      <c r="H2">
        <v>6</v>
      </c>
      <c r="I2">
        <v>15</v>
      </c>
      <c r="J2">
        <v>3</v>
      </c>
    </row>
    <row r="3" spans="1:10" x14ac:dyDescent="0.25">
      <c r="A3" t="s">
        <v>38</v>
      </c>
      <c r="B3">
        <f>AVERAGE(C3:C4)</f>
        <v>9</v>
      </c>
      <c r="C3">
        <v>15</v>
      </c>
      <c r="D3" s="4">
        <f>((B3-C3)^2)/B3</f>
        <v>4</v>
      </c>
      <c r="G3" t="s">
        <v>13</v>
      </c>
      <c r="H3">
        <v>1</v>
      </c>
      <c r="I3">
        <v>5</v>
      </c>
      <c r="J3">
        <v>11</v>
      </c>
    </row>
    <row r="4" spans="1:10" x14ac:dyDescent="0.25">
      <c r="A4" t="s">
        <v>39</v>
      </c>
      <c r="B4">
        <f>AVERAGE(C3:C4)</f>
        <v>9</v>
      </c>
      <c r="C4">
        <v>3</v>
      </c>
      <c r="D4" s="4">
        <f>((B4-C4)^2)/B4</f>
        <v>4</v>
      </c>
      <c r="G4" t="s">
        <v>11</v>
      </c>
      <c r="H4">
        <v>2</v>
      </c>
      <c r="I4">
        <v>8</v>
      </c>
      <c r="J4">
        <v>5</v>
      </c>
    </row>
    <row r="5" spans="1:10" x14ac:dyDescent="0.25">
      <c r="G5" t="s">
        <v>9</v>
      </c>
      <c r="H5">
        <v>3</v>
      </c>
      <c r="I5">
        <v>7</v>
      </c>
      <c r="J5">
        <v>3</v>
      </c>
    </row>
    <row r="6" spans="1:10" x14ac:dyDescent="0.25">
      <c r="C6" t="s">
        <v>42</v>
      </c>
      <c r="D6" s="4">
        <f>SUM(D3:D4)</f>
        <v>8</v>
      </c>
      <c r="G6" t="s">
        <v>8</v>
      </c>
      <c r="H6">
        <v>3</v>
      </c>
      <c r="I6">
        <v>8</v>
      </c>
      <c r="J6">
        <v>4</v>
      </c>
    </row>
    <row r="7" spans="1:10" x14ac:dyDescent="0.25">
      <c r="C7" t="s">
        <v>43</v>
      </c>
      <c r="D7">
        <f>2-1</f>
        <v>1</v>
      </c>
      <c r="G7" t="s">
        <v>6</v>
      </c>
      <c r="H7">
        <v>4</v>
      </c>
      <c r="I7">
        <v>6</v>
      </c>
      <c r="J7">
        <v>2</v>
      </c>
    </row>
    <row r="8" spans="1:10" x14ac:dyDescent="0.25">
      <c r="C8" t="s">
        <v>44</v>
      </c>
      <c r="D8" s="3">
        <f>_xlfn.CHISQ.TEST(C3:C4,B3:B4)</f>
        <v>4.6777349810472645E-3</v>
      </c>
      <c r="G8" t="s">
        <v>12</v>
      </c>
      <c r="H8">
        <v>2</v>
      </c>
      <c r="I8">
        <v>7</v>
      </c>
      <c r="J8">
        <v>2</v>
      </c>
    </row>
    <row r="9" spans="1:10" x14ac:dyDescent="0.25">
      <c r="G9" t="s">
        <v>10</v>
      </c>
      <c r="H9">
        <v>2</v>
      </c>
      <c r="I9">
        <v>7</v>
      </c>
      <c r="J9">
        <v>0</v>
      </c>
    </row>
    <row r="10" spans="1:10" x14ac:dyDescent="0.25">
      <c r="A10" s="8" t="s">
        <v>5</v>
      </c>
      <c r="B10" s="8"/>
      <c r="C10" s="8"/>
      <c r="D10" s="8"/>
      <c r="G10" t="s">
        <v>16</v>
      </c>
      <c r="H10">
        <v>0</v>
      </c>
      <c r="I10">
        <v>6</v>
      </c>
      <c r="J10">
        <v>3</v>
      </c>
    </row>
    <row r="11" spans="1:10" x14ac:dyDescent="0.25">
      <c r="B11" s="1" t="s">
        <v>41</v>
      </c>
      <c r="C11" s="1" t="s">
        <v>40</v>
      </c>
      <c r="G11" t="s">
        <v>7</v>
      </c>
      <c r="H11">
        <v>5</v>
      </c>
      <c r="I11">
        <v>1</v>
      </c>
      <c r="J11">
        <v>0</v>
      </c>
    </row>
    <row r="12" spans="1:10" x14ac:dyDescent="0.25">
      <c r="A12" t="s">
        <v>38</v>
      </c>
      <c r="B12">
        <f>AVERAGE(C12:C13)</f>
        <v>10.5</v>
      </c>
      <c r="C12">
        <v>15</v>
      </c>
      <c r="D12" s="4">
        <f>((B12-C12)^2)/B12</f>
        <v>1.9285714285714286</v>
      </c>
    </row>
    <row r="13" spans="1:10" x14ac:dyDescent="0.25">
      <c r="A13" t="s">
        <v>45</v>
      </c>
      <c r="B13">
        <f>AVERAGE(C12:C13)</f>
        <v>10.5</v>
      </c>
      <c r="C13">
        <v>6</v>
      </c>
      <c r="D13" s="4">
        <f>((B13-C13)^2)/B13</f>
        <v>1.9285714285714286</v>
      </c>
    </row>
    <row r="14" spans="1:10" x14ac:dyDescent="0.25">
      <c r="D14" s="5"/>
    </row>
    <row r="15" spans="1:10" x14ac:dyDescent="0.25">
      <c r="C15" t="s">
        <v>42</v>
      </c>
      <c r="D15" s="4">
        <f>SUM(D12:D13)</f>
        <v>3.8571428571428572</v>
      </c>
    </row>
    <row r="16" spans="1:10" x14ac:dyDescent="0.25">
      <c r="C16" t="s">
        <v>43</v>
      </c>
      <c r="D16" s="5">
        <f>2-1</f>
        <v>1</v>
      </c>
      <c r="G16" t="s">
        <v>47</v>
      </c>
      <c r="H16" t="s">
        <v>48</v>
      </c>
      <c r="I16" t="s">
        <v>55</v>
      </c>
      <c r="J16" t="s">
        <v>56</v>
      </c>
    </row>
    <row r="17" spans="1:10" x14ac:dyDescent="0.25">
      <c r="C17" t="s">
        <v>44</v>
      </c>
      <c r="D17" s="3">
        <f>_xlfn.CHISQ.TEST(C12:C13,B12:B13)</f>
        <v>4.9534613435626748E-2</v>
      </c>
      <c r="G17" t="s">
        <v>5</v>
      </c>
      <c r="H17">
        <v>4.7000000000000002E-3</v>
      </c>
      <c r="I17">
        <v>4.9500000000000002E-2</v>
      </c>
      <c r="J17" t="s">
        <v>46</v>
      </c>
    </row>
    <row r="18" spans="1:10" x14ac:dyDescent="0.25">
      <c r="G18" t="s">
        <v>13</v>
      </c>
      <c r="H18">
        <v>0.1336</v>
      </c>
      <c r="I18" t="s">
        <v>46</v>
      </c>
      <c r="J18">
        <v>3.8999999999999998E-3</v>
      </c>
    </row>
    <row r="19" spans="1:10" x14ac:dyDescent="0.25">
      <c r="A19" s="8" t="s">
        <v>5</v>
      </c>
      <c r="B19" s="8"/>
      <c r="C19" s="8"/>
      <c r="D19" s="8"/>
      <c r="G19" t="s">
        <v>11</v>
      </c>
      <c r="H19">
        <v>0.40539999999999998</v>
      </c>
      <c r="I19">
        <v>5.7799999999999997E-2</v>
      </c>
      <c r="J19" t="s">
        <v>46</v>
      </c>
    </row>
    <row r="20" spans="1:10" x14ac:dyDescent="0.25">
      <c r="B20" s="1" t="s">
        <v>41</v>
      </c>
      <c r="C20" s="1" t="s">
        <v>40</v>
      </c>
      <c r="G20" t="s">
        <v>9</v>
      </c>
      <c r="H20">
        <v>0.2059</v>
      </c>
      <c r="I20">
        <v>0.2059</v>
      </c>
      <c r="J20" t="s">
        <v>46</v>
      </c>
    </row>
    <row r="21" spans="1:10" x14ac:dyDescent="0.25">
      <c r="A21" t="s">
        <v>39</v>
      </c>
      <c r="B21">
        <f>AVERAGE(C21:C22)</f>
        <v>4.5</v>
      </c>
      <c r="C21">
        <v>3</v>
      </c>
      <c r="D21" s="4">
        <f>((B21-C21)^2)/B21</f>
        <v>0.5</v>
      </c>
      <c r="G21" t="s">
        <v>8</v>
      </c>
      <c r="H21">
        <v>0.2482</v>
      </c>
      <c r="I21">
        <v>0.13170000000000001</v>
      </c>
      <c r="J21" t="s">
        <v>46</v>
      </c>
    </row>
    <row r="22" spans="1:10" x14ac:dyDescent="0.25">
      <c r="A22" t="s">
        <v>45</v>
      </c>
      <c r="B22">
        <f>AVERAGE(C21:C22)</f>
        <v>4.5</v>
      </c>
      <c r="C22">
        <v>6</v>
      </c>
      <c r="D22" s="4">
        <f>((B22-C22)^2)/B22</f>
        <v>0.5</v>
      </c>
      <c r="G22" t="s">
        <v>6</v>
      </c>
      <c r="H22" t="s">
        <v>46</v>
      </c>
      <c r="I22">
        <v>0.52710000000000001</v>
      </c>
      <c r="J22" t="s">
        <v>46</v>
      </c>
    </row>
    <row r="23" spans="1:10" x14ac:dyDescent="0.25">
      <c r="G23" t="s">
        <v>12</v>
      </c>
      <c r="H23" t="s">
        <v>46</v>
      </c>
      <c r="I23" t="s">
        <v>46</v>
      </c>
      <c r="J23" t="s">
        <v>46</v>
      </c>
    </row>
    <row r="24" spans="1:10" x14ac:dyDescent="0.25">
      <c r="C24" t="s">
        <v>42</v>
      </c>
      <c r="D24" s="4">
        <f>SUM(D21:D22)</f>
        <v>1</v>
      </c>
      <c r="G24" t="s">
        <v>10</v>
      </c>
      <c r="H24" t="s">
        <v>46</v>
      </c>
      <c r="I24" t="s">
        <v>46</v>
      </c>
      <c r="J24" t="s">
        <v>46</v>
      </c>
    </row>
    <row r="25" spans="1:10" x14ac:dyDescent="0.25">
      <c r="C25" t="s">
        <v>43</v>
      </c>
      <c r="D25">
        <f>2-1</f>
        <v>1</v>
      </c>
      <c r="G25" t="s">
        <v>16</v>
      </c>
      <c r="H25" t="s">
        <v>46</v>
      </c>
      <c r="I25" t="s">
        <v>46</v>
      </c>
      <c r="J25" t="s">
        <v>46</v>
      </c>
    </row>
    <row r="26" spans="1:10" x14ac:dyDescent="0.25">
      <c r="C26" t="s">
        <v>44</v>
      </c>
      <c r="D26" s="3">
        <f>_xlfn.CHISQ.TEST(C21:C22,B21:B22)</f>
        <v>0.31731050786291398</v>
      </c>
      <c r="G26" t="s">
        <v>7</v>
      </c>
      <c r="H26" t="s">
        <v>46</v>
      </c>
      <c r="I26" t="s">
        <v>46</v>
      </c>
      <c r="J26" t="s">
        <v>46</v>
      </c>
    </row>
    <row r="28" spans="1:10" x14ac:dyDescent="0.25">
      <c r="A28" s="8" t="s">
        <v>13</v>
      </c>
      <c r="B28" s="8"/>
      <c r="C28" s="8"/>
      <c r="D28" s="8"/>
    </row>
    <row r="29" spans="1:10" x14ac:dyDescent="0.25">
      <c r="B29" s="1" t="s">
        <v>41</v>
      </c>
      <c r="C29" s="1" t="s">
        <v>40</v>
      </c>
      <c r="J29" s="6"/>
    </row>
    <row r="30" spans="1:10" x14ac:dyDescent="0.25">
      <c r="A30" t="s">
        <v>38</v>
      </c>
      <c r="B30">
        <f>AVERAGE(C30:C31)</f>
        <v>8</v>
      </c>
      <c r="C30">
        <v>5</v>
      </c>
      <c r="D30" s="4">
        <f>((B30-C30)^2)/B30</f>
        <v>1.125</v>
      </c>
      <c r="I30" s="6"/>
      <c r="J30" s="6"/>
    </row>
    <row r="31" spans="1:10" x14ac:dyDescent="0.25">
      <c r="A31" t="s">
        <v>39</v>
      </c>
      <c r="B31">
        <f>AVERAGE(C30:C31)</f>
        <v>8</v>
      </c>
      <c r="C31">
        <v>11</v>
      </c>
      <c r="D31" s="4">
        <f>((B31-C31)^2)/B31</f>
        <v>1.125</v>
      </c>
    </row>
    <row r="33" spans="1:4" x14ac:dyDescent="0.25">
      <c r="C33" t="s">
        <v>42</v>
      </c>
      <c r="D33">
        <f>SUM(D30:D31)</f>
        <v>2.25</v>
      </c>
    </row>
    <row r="34" spans="1:4" x14ac:dyDescent="0.25">
      <c r="C34" t="s">
        <v>43</v>
      </c>
      <c r="D34">
        <f>2-1</f>
        <v>1</v>
      </c>
    </row>
    <row r="35" spans="1:4" x14ac:dyDescent="0.25">
      <c r="C35" t="s">
        <v>44</v>
      </c>
      <c r="D35" s="3">
        <f>_xlfn.CHISQ.TEST(C30:C31,B30:B31)</f>
        <v>0.13361440253771617</v>
      </c>
    </row>
    <row r="37" spans="1:4" x14ac:dyDescent="0.25">
      <c r="A37" s="8" t="s">
        <v>13</v>
      </c>
      <c r="B37" s="8"/>
      <c r="C37" s="8"/>
      <c r="D37" s="8"/>
    </row>
    <row r="38" spans="1:4" x14ac:dyDescent="0.25">
      <c r="B38" s="1" t="s">
        <v>41</v>
      </c>
      <c r="C38" s="1" t="s">
        <v>40</v>
      </c>
    </row>
    <row r="39" spans="1:4" x14ac:dyDescent="0.25">
      <c r="A39" t="s">
        <v>38</v>
      </c>
      <c r="B39">
        <f>AVERAGE(C39:C40)</f>
        <v>3</v>
      </c>
      <c r="C39">
        <v>5</v>
      </c>
      <c r="D39" s="4">
        <f>((B39-C39)^2)/B39</f>
        <v>1.3333333333333333</v>
      </c>
    </row>
    <row r="40" spans="1:4" x14ac:dyDescent="0.25">
      <c r="A40" t="s">
        <v>45</v>
      </c>
      <c r="B40">
        <f>AVERAGE(C39:C40)</f>
        <v>3</v>
      </c>
      <c r="C40">
        <v>1</v>
      </c>
      <c r="D40" s="4">
        <f>((B40-C40)^2)/B40</f>
        <v>1.3333333333333333</v>
      </c>
    </row>
    <row r="41" spans="1:4" x14ac:dyDescent="0.25">
      <c r="D41" s="5"/>
    </row>
    <row r="42" spans="1:4" x14ac:dyDescent="0.25">
      <c r="C42" t="s">
        <v>42</v>
      </c>
      <c r="D42" s="4">
        <f>SUM(D39:D40)</f>
        <v>2.6666666666666665</v>
      </c>
    </row>
    <row r="43" spans="1:4" x14ac:dyDescent="0.25">
      <c r="C43" t="s">
        <v>43</v>
      </c>
      <c r="D43" s="5">
        <f>2-1</f>
        <v>1</v>
      </c>
    </row>
    <row r="44" spans="1:4" x14ac:dyDescent="0.25">
      <c r="C44" t="s">
        <v>44</v>
      </c>
      <c r="D44" s="3">
        <f>_xlfn.CHISQ.TEST(C39:C40,B39:B40)</f>
        <v>0.10247043485974942</v>
      </c>
    </row>
    <row r="46" spans="1:4" x14ac:dyDescent="0.25">
      <c r="A46" s="8" t="s">
        <v>13</v>
      </c>
      <c r="B46" s="8"/>
      <c r="C46" s="8"/>
      <c r="D46" s="8"/>
    </row>
    <row r="47" spans="1:4" x14ac:dyDescent="0.25">
      <c r="B47" s="1" t="s">
        <v>41</v>
      </c>
      <c r="C47" s="1" t="s">
        <v>40</v>
      </c>
    </row>
    <row r="48" spans="1:4" x14ac:dyDescent="0.25">
      <c r="A48" t="s">
        <v>39</v>
      </c>
      <c r="B48">
        <f>AVERAGE(C48:C49)</f>
        <v>6</v>
      </c>
      <c r="C48">
        <v>11</v>
      </c>
      <c r="D48" s="4">
        <f>((B48-C48)^2)/B48</f>
        <v>4.166666666666667</v>
      </c>
    </row>
    <row r="49" spans="1:4" x14ac:dyDescent="0.25">
      <c r="A49" t="s">
        <v>45</v>
      </c>
      <c r="B49">
        <f>AVERAGE(C48:C49)</f>
        <v>6</v>
      </c>
      <c r="C49">
        <v>1</v>
      </c>
      <c r="D49" s="4">
        <f>((B49-C49)^2)/B49</f>
        <v>4.166666666666667</v>
      </c>
    </row>
    <row r="51" spans="1:4" x14ac:dyDescent="0.25">
      <c r="C51" t="s">
        <v>42</v>
      </c>
      <c r="D51" s="4">
        <f>SUM(D48:D49)</f>
        <v>8.3333333333333339</v>
      </c>
    </row>
    <row r="52" spans="1:4" x14ac:dyDescent="0.25">
      <c r="C52" t="s">
        <v>43</v>
      </c>
      <c r="D52">
        <f>2-1</f>
        <v>1</v>
      </c>
    </row>
    <row r="53" spans="1:4" x14ac:dyDescent="0.25">
      <c r="C53" t="s">
        <v>44</v>
      </c>
      <c r="D53" s="3">
        <f>_xlfn.CHISQ.TEST(C48:C49,B48:B49)</f>
        <v>3.892417122778628E-3</v>
      </c>
    </row>
    <row r="55" spans="1:4" x14ac:dyDescent="0.25">
      <c r="A55" s="8" t="s">
        <v>11</v>
      </c>
      <c r="B55" s="8"/>
      <c r="C55" s="8"/>
      <c r="D55" s="8"/>
    </row>
    <row r="56" spans="1:4" x14ac:dyDescent="0.25">
      <c r="B56" s="1" t="s">
        <v>41</v>
      </c>
      <c r="C56" s="1" t="s">
        <v>40</v>
      </c>
    </row>
    <row r="57" spans="1:4" x14ac:dyDescent="0.25">
      <c r="A57" t="s">
        <v>38</v>
      </c>
      <c r="B57">
        <f>AVERAGE(C57:C58)</f>
        <v>6.5</v>
      </c>
      <c r="C57">
        <v>8</v>
      </c>
      <c r="D57">
        <f>((B57-C57)^2)/B57</f>
        <v>0.34615384615384615</v>
      </c>
    </row>
    <row r="58" spans="1:4" x14ac:dyDescent="0.25">
      <c r="A58" t="s">
        <v>39</v>
      </c>
      <c r="B58">
        <f>AVERAGE(C57:C58)</f>
        <v>6.5</v>
      </c>
      <c r="C58">
        <v>5</v>
      </c>
      <c r="D58">
        <f>((B58-C58)^2)/B58</f>
        <v>0.34615384615384615</v>
      </c>
    </row>
    <row r="60" spans="1:4" x14ac:dyDescent="0.25">
      <c r="C60" t="s">
        <v>42</v>
      </c>
      <c r="D60">
        <f>SUM(D57:D58)</f>
        <v>0.69230769230769229</v>
      </c>
    </row>
    <row r="61" spans="1:4" x14ac:dyDescent="0.25">
      <c r="C61" t="s">
        <v>43</v>
      </c>
      <c r="D61">
        <f>2-1</f>
        <v>1</v>
      </c>
    </row>
    <row r="62" spans="1:4" x14ac:dyDescent="0.25">
      <c r="C62" t="s">
        <v>44</v>
      </c>
      <c r="D62" s="3">
        <f>_xlfn.CHISQ.TEST(C57:C58,B57:B58)</f>
        <v>0.40538055645894239</v>
      </c>
    </row>
    <row r="64" spans="1:4" x14ac:dyDescent="0.25">
      <c r="A64" s="8" t="s">
        <v>11</v>
      </c>
      <c r="B64" s="8"/>
      <c r="C64" s="8"/>
      <c r="D64" s="8"/>
    </row>
    <row r="65" spans="1:4" x14ac:dyDescent="0.25">
      <c r="B65" s="1" t="s">
        <v>41</v>
      </c>
      <c r="C65" s="1" t="s">
        <v>40</v>
      </c>
    </row>
    <row r="66" spans="1:4" x14ac:dyDescent="0.25">
      <c r="A66" t="s">
        <v>38</v>
      </c>
      <c r="B66">
        <f>AVERAGE(C66:C67)</f>
        <v>5</v>
      </c>
      <c r="C66">
        <v>8</v>
      </c>
      <c r="D66" s="5">
        <f>((B66-C66)^2)/B66</f>
        <v>1.8</v>
      </c>
    </row>
    <row r="67" spans="1:4" x14ac:dyDescent="0.25">
      <c r="A67" t="s">
        <v>45</v>
      </c>
      <c r="B67">
        <f>AVERAGE(C66:C67)</f>
        <v>5</v>
      </c>
      <c r="C67">
        <v>2</v>
      </c>
      <c r="D67" s="5">
        <f>((B67-C67)^2)/B67</f>
        <v>1.8</v>
      </c>
    </row>
    <row r="68" spans="1:4" x14ac:dyDescent="0.25">
      <c r="D68" s="5"/>
    </row>
    <row r="69" spans="1:4" x14ac:dyDescent="0.25">
      <c r="C69" t="s">
        <v>42</v>
      </c>
      <c r="D69" s="5">
        <f>SUM(D66:D67)</f>
        <v>3.6</v>
      </c>
    </row>
    <row r="70" spans="1:4" x14ac:dyDescent="0.25">
      <c r="C70" t="s">
        <v>43</v>
      </c>
      <c r="D70" s="5">
        <f>2-1</f>
        <v>1</v>
      </c>
    </row>
    <row r="71" spans="1:4" x14ac:dyDescent="0.25">
      <c r="C71" t="s">
        <v>44</v>
      </c>
      <c r="D71" s="3">
        <f>_xlfn.CHISQ.TEST(C66:C67,B66:B67)</f>
        <v>5.7779571123597238E-2</v>
      </c>
    </row>
    <row r="73" spans="1:4" x14ac:dyDescent="0.25">
      <c r="A73" s="8" t="s">
        <v>11</v>
      </c>
      <c r="B73" s="8"/>
      <c r="C73" s="8"/>
      <c r="D73" s="8"/>
    </row>
    <row r="74" spans="1:4" x14ac:dyDescent="0.25">
      <c r="B74" s="1" t="s">
        <v>41</v>
      </c>
      <c r="C74" s="1" t="s">
        <v>40</v>
      </c>
    </row>
    <row r="75" spans="1:4" x14ac:dyDescent="0.25">
      <c r="A75" t="s">
        <v>39</v>
      </c>
      <c r="B75">
        <f>AVERAGE(C75:C76)</f>
        <v>3.5</v>
      </c>
      <c r="C75">
        <v>5</v>
      </c>
      <c r="D75">
        <f>((B75-C75)^2)/B75</f>
        <v>0.6428571428571429</v>
      </c>
    </row>
    <row r="76" spans="1:4" x14ac:dyDescent="0.25">
      <c r="A76" t="s">
        <v>45</v>
      </c>
      <c r="B76">
        <f>AVERAGE(C75:C76)</f>
        <v>3.5</v>
      </c>
      <c r="C76">
        <v>2</v>
      </c>
      <c r="D76">
        <f>((B76-C76)^2)/B76</f>
        <v>0.6428571428571429</v>
      </c>
    </row>
    <row r="78" spans="1:4" x14ac:dyDescent="0.25">
      <c r="C78" t="s">
        <v>42</v>
      </c>
      <c r="D78">
        <f>SUM(D75:D76)</f>
        <v>1.2857142857142858</v>
      </c>
    </row>
    <row r="79" spans="1:4" x14ac:dyDescent="0.25">
      <c r="C79" t="s">
        <v>43</v>
      </c>
      <c r="D79">
        <f>2-1</f>
        <v>1</v>
      </c>
    </row>
    <row r="80" spans="1:4" x14ac:dyDescent="0.25">
      <c r="C80" t="s">
        <v>44</v>
      </c>
      <c r="D80" s="3">
        <f>_xlfn.CHISQ.TEST(C75:C76,B75:B76)</f>
        <v>0.25683925795785661</v>
      </c>
    </row>
    <row r="82" spans="1:4" x14ac:dyDescent="0.25">
      <c r="A82" s="8" t="s">
        <v>9</v>
      </c>
      <c r="B82" s="8"/>
      <c r="C82" s="8"/>
      <c r="D82" s="8"/>
    </row>
    <row r="83" spans="1:4" x14ac:dyDescent="0.25">
      <c r="B83" s="1" t="s">
        <v>41</v>
      </c>
      <c r="C83" s="1" t="s">
        <v>40</v>
      </c>
    </row>
    <row r="84" spans="1:4" x14ac:dyDescent="0.25">
      <c r="A84" t="s">
        <v>38</v>
      </c>
      <c r="B84">
        <f>AVERAGE(C84:C85)</f>
        <v>5</v>
      </c>
      <c r="C84">
        <v>7</v>
      </c>
      <c r="D84">
        <f>((B84-C84)^2)/B84</f>
        <v>0.8</v>
      </c>
    </row>
    <row r="85" spans="1:4" x14ac:dyDescent="0.25">
      <c r="A85" t="s">
        <v>39</v>
      </c>
      <c r="B85">
        <f>AVERAGE(C84:C85)</f>
        <v>5</v>
      </c>
      <c r="C85">
        <v>3</v>
      </c>
      <c r="D85">
        <f>((B85-C85)^2)/B85</f>
        <v>0.8</v>
      </c>
    </row>
    <row r="87" spans="1:4" x14ac:dyDescent="0.25">
      <c r="C87" t="s">
        <v>42</v>
      </c>
      <c r="D87">
        <f>SUM(D84:D85)</f>
        <v>1.6</v>
      </c>
    </row>
    <row r="88" spans="1:4" x14ac:dyDescent="0.25">
      <c r="C88" t="s">
        <v>43</v>
      </c>
      <c r="D88">
        <f>2-1</f>
        <v>1</v>
      </c>
    </row>
    <row r="89" spans="1:4" x14ac:dyDescent="0.25">
      <c r="C89" t="s">
        <v>44</v>
      </c>
      <c r="D89" s="3">
        <f>_xlfn.CHISQ.TEST(C84:C85,B84:B85)</f>
        <v>0.20590321073206833</v>
      </c>
    </row>
    <row r="91" spans="1:4" x14ac:dyDescent="0.25">
      <c r="A91" s="8" t="s">
        <v>9</v>
      </c>
      <c r="B91" s="8"/>
      <c r="C91" s="8"/>
      <c r="D91" s="8"/>
    </row>
    <row r="92" spans="1:4" x14ac:dyDescent="0.25">
      <c r="B92" s="1" t="s">
        <v>41</v>
      </c>
      <c r="C92" s="1" t="s">
        <v>40</v>
      </c>
    </row>
    <row r="93" spans="1:4" x14ac:dyDescent="0.25">
      <c r="A93" t="s">
        <v>38</v>
      </c>
      <c r="B93">
        <f>AVERAGE(C93:C94)</f>
        <v>5</v>
      </c>
      <c r="C93">
        <v>7</v>
      </c>
      <c r="D93" s="5">
        <f>((B93-C93)^2)/B93</f>
        <v>0.8</v>
      </c>
    </row>
    <row r="94" spans="1:4" x14ac:dyDescent="0.25">
      <c r="A94" t="s">
        <v>45</v>
      </c>
      <c r="B94">
        <f>AVERAGE(C93:C94)</f>
        <v>5</v>
      </c>
      <c r="C94">
        <v>3</v>
      </c>
      <c r="D94" s="5">
        <f>((B94-C94)^2)/B94</f>
        <v>0.8</v>
      </c>
    </row>
    <row r="95" spans="1:4" x14ac:dyDescent="0.25">
      <c r="D95" s="5"/>
    </row>
    <row r="96" spans="1:4" x14ac:dyDescent="0.25">
      <c r="C96" t="s">
        <v>42</v>
      </c>
      <c r="D96" s="5">
        <f>SUM(D93:D94)</f>
        <v>1.6</v>
      </c>
    </row>
    <row r="97" spans="1:4" x14ac:dyDescent="0.25">
      <c r="C97" t="s">
        <v>43</v>
      </c>
      <c r="D97" s="5">
        <f>2-1</f>
        <v>1</v>
      </c>
    </row>
    <row r="98" spans="1:4" x14ac:dyDescent="0.25">
      <c r="C98" t="s">
        <v>44</v>
      </c>
      <c r="D98" s="3">
        <f>_xlfn.CHISQ.TEST(C93:C94,B93:B94)</f>
        <v>0.20590321073206833</v>
      </c>
    </row>
    <row r="100" spans="1:4" x14ac:dyDescent="0.25">
      <c r="A100" s="8" t="s">
        <v>9</v>
      </c>
      <c r="B100" s="8"/>
      <c r="C100" s="8"/>
      <c r="D100" s="8"/>
    </row>
    <row r="101" spans="1:4" x14ac:dyDescent="0.25">
      <c r="B101" s="1" t="s">
        <v>41</v>
      </c>
      <c r="C101" s="1" t="s">
        <v>40</v>
      </c>
    </row>
    <row r="102" spans="1:4" x14ac:dyDescent="0.25">
      <c r="A102" t="s">
        <v>39</v>
      </c>
      <c r="B102">
        <f>AVERAGE(C102:C103)</f>
        <v>3</v>
      </c>
      <c r="C102">
        <v>3</v>
      </c>
      <c r="D102">
        <f>((B102-C102)^2)/B102</f>
        <v>0</v>
      </c>
    </row>
    <row r="103" spans="1:4" x14ac:dyDescent="0.25">
      <c r="A103" t="s">
        <v>45</v>
      </c>
      <c r="B103">
        <f>AVERAGE(C102:C103)</f>
        <v>3</v>
      </c>
      <c r="C103">
        <v>3</v>
      </c>
      <c r="D103">
        <f>((B103-C103)^2)/B103</f>
        <v>0</v>
      </c>
    </row>
    <row r="105" spans="1:4" x14ac:dyDescent="0.25">
      <c r="C105" t="s">
        <v>42</v>
      </c>
      <c r="D105">
        <f>SUM(D102:D103)</f>
        <v>0</v>
      </c>
    </row>
    <row r="106" spans="1:4" x14ac:dyDescent="0.25">
      <c r="C106" t="s">
        <v>43</v>
      </c>
      <c r="D106">
        <f>2-1</f>
        <v>1</v>
      </c>
    </row>
    <row r="107" spans="1:4" x14ac:dyDescent="0.25">
      <c r="C107" t="s">
        <v>44</v>
      </c>
      <c r="D107" s="3">
        <f>_xlfn.CHISQ.TEST(C102:C103,B102:B103)</f>
        <v>1</v>
      </c>
    </row>
    <row r="109" spans="1:4" x14ac:dyDescent="0.25">
      <c r="A109" s="8" t="s">
        <v>8</v>
      </c>
      <c r="B109" s="8"/>
      <c r="C109" s="8"/>
      <c r="D109" s="8"/>
    </row>
    <row r="110" spans="1:4" x14ac:dyDescent="0.25">
      <c r="B110" s="1" t="s">
        <v>41</v>
      </c>
      <c r="C110" s="1" t="s">
        <v>40</v>
      </c>
    </row>
    <row r="111" spans="1:4" x14ac:dyDescent="0.25">
      <c r="A111" t="s">
        <v>38</v>
      </c>
      <c r="B111">
        <f>AVERAGE(C111:C112)</f>
        <v>6</v>
      </c>
      <c r="C111">
        <v>8</v>
      </c>
      <c r="D111">
        <f>((B111-C111)^2)/B111</f>
        <v>0.66666666666666663</v>
      </c>
    </row>
    <row r="112" spans="1:4" x14ac:dyDescent="0.25">
      <c r="A112" t="s">
        <v>39</v>
      </c>
      <c r="B112">
        <f>AVERAGE(C111:C112)</f>
        <v>6</v>
      </c>
      <c r="C112">
        <v>4</v>
      </c>
      <c r="D112">
        <f>((B112-C112)^2)/B112</f>
        <v>0.66666666666666663</v>
      </c>
    </row>
    <row r="114" spans="1:4" x14ac:dyDescent="0.25">
      <c r="C114" t="s">
        <v>42</v>
      </c>
      <c r="D114">
        <f>SUM(D111:D112)</f>
        <v>1.3333333333333333</v>
      </c>
    </row>
    <row r="115" spans="1:4" x14ac:dyDescent="0.25">
      <c r="C115" t="s">
        <v>43</v>
      </c>
      <c r="D115">
        <f>2-1</f>
        <v>1</v>
      </c>
    </row>
    <row r="116" spans="1:4" x14ac:dyDescent="0.25">
      <c r="C116" t="s">
        <v>44</v>
      </c>
      <c r="D116" s="3">
        <f>_xlfn.CHISQ.TEST(C111:C112,B111:B112)</f>
        <v>0.24821307898992356</v>
      </c>
    </row>
    <row r="118" spans="1:4" x14ac:dyDescent="0.25">
      <c r="A118" s="8" t="s">
        <v>8</v>
      </c>
      <c r="B118" s="8"/>
      <c r="C118" s="8"/>
      <c r="D118" s="8"/>
    </row>
    <row r="119" spans="1:4" x14ac:dyDescent="0.25">
      <c r="B119" s="1" t="s">
        <v>41</v>
      </c>
      <c r="C119" s="1" t="s">
        <v>40</v>
      </c>
    </row>
    <row r="120" spans="1:4" x14ac:dyDescent="0.25">
      <c r="A120" t="s">
        <v>38</v>
      </c>
      <c r="B120">
        <f>AVERAGE(C120:C121)</f>
        <v>5.5</v>
      </c>
      <c r="C120">
        <v>8</v>
      </c>
      <c r="D120" s="5">
        <f>((B120-C120)^2)/B120</f>
        <v>1.1363636363636365</v>
      </c>
    </row>
    <row r="121" spans="1:4" x14ac:dyDescent="0.25">
      <c r="A121" t="s">
        <v>45</v>
      </c>
      <c r="B121">
        <f>AVERAGE(C120:C121)</f>
        <v>5.5</v>
      </c>
      <c r="C121">
        <v>3</v>
      </c>
      <c r="D121" s="5">
        <f>((B121-C121)^2)/B121</f>
        <v>1.1363636363636365</v>
      </c>
    </row>
    <row r="122" spans="1:4" x14ac:dyDescent="0.25">
      <c r="D122" s="5"/>
    </row>
    <row r="123" spans="1:4" x14ac:dyDescent="0.25">
      <c r="C123" t="s">
        <v>42</v>
      </c>
      <c r="D123" s="5">
        <f>SUM(D120:D121)</f>
        <v>2.2727272727272729</v>
      </c>
    </row>
    <row r="124" spans="1:4" x14ac:dyDescent="0.25">
      <c r="C124" t="s">
        <v>43</v>
      </c>
      <c r="D124" s="5">
        <f>2-1</f>
        <v>1</v>
      </c>
    </row>
    <row r="125" spans="1:4" x14ac:dyDescent="0.25">
      <c r="C125" t="s">
        <v>44</v>
      </c>
      <c r="D125" s="3">
        <f>_xlfn.CHISQ.TEST(C120:C121,B120:B121)</f>
        <v>0.13166801602281419</v>
      </c>
    </row>
    <row r="127" spans="1:4" x14ac:dyDescent="0.25">
      <c r="A127" s="8" t="s">
        <v>8</v>
      </c>
      <c r="B127" s="8"/>
      <c r="C127" s="8"/>
      <c r="D127" s="8"/>
    </row>
    <row r="128" spans="1:4" x14ac:dyDescent="0.25">
      <c r="B128" s="1" t="s">
        <v>41</v>
      </c>
      <c r="C128" s="1" t="s">
        <v>40</v>
      </c>
    </row>
    <row r="129" spans="1:4" x14ac:dyDescent="0.25">
      <c r="A129" t="s">
        <v>39</v>
      </c>
      <c r="B129">
        <f>AVERAGE(C129:C130)</f>
        <v>3.5</v>
      </c>
      <c r="C129">
        <v>4</v>
      </c>
      <c r="D129">
        <f>((B129-C129)^2)/B129</f>
        <v>7.1428571428571425E-2</v>
      </c>
    </row>
    <row r="130" spans="1:4" x14ac:dyDescent="0.25">
      <c r="A130" t="s">
        <v>45</v>
      </c>
      <c r="B130">
        <f>AVERAGE(C129:C130)</f>
        <v>3.5</v>
      </c>
      <c r="C130">
        <v>3</v>
      </c>
      <c r="D130">
        <f>((B130-C130)^2)/B130</f>
        <v>7.1428571428571425E-2</v>
      </c>
    </row>
    <row r="132" spans="1:4" x14ac:dyDescent="0.25">
      <c r="C132" t="s">
        <v>42</v>
      </c>
      <c r="D132">
        <f>SUM(D129:D130)</f>
        <v>0.14285714285714285</v>
      </c>
    </row>
    <row r="133" spans="1:4" x14ac:dyDescent="0.25">
      <c r="C133" t="s">
        <v>43</v>
      </c>
      <c r="D133">
        <f>2-1</f>
        <v>1</v>
      </c>
    </row>
    <row r="134" spans="1:4" x14ac:dyDescent="0.25">
      <c r="C134" t="s">
        <v>44</v>
      </c>
      <c r="D134" s="3">
        <f>_xlfn.CHISQ.TEST(C129:C130,B129:B130)</f>
        <v>0.70545698611127339</v>
      </c>
    </row>
    <row r="136" spans="1:4" x14ac:dyDescent="0.25">
      <c r="A136" s="8" t="s">
        <v>6</v>
      </c>
      <c r="B136" s="8"/>
      <c r="C136" s="8"/>
      <c r="D136" s="8"/>
    </row>
    <row r="137" spans="1:4" x14ac:dyDescent="0.25">
      <c r="B137" s="1" t="s">
        <v>41</v>
      </c>
      <c r="C137" s="1" t="s">
        <v>40</v>
      </c>
    </row>
    <row r="138" spans="1:4" x14ac:dyDescent="0.25">
      <c r="A138" t="s">
        <v>38</v>
      </c>
      <c r="B138">
        <f>AVERAGE(C138:C139)</f>
        <v>4</v>
      </c>
      <c r="C138">
        <v>6</v>
      </c>
      <c r="D138">
        <f>((B138-C138)^2)/B138</f>
        <v>1</v>
      </c>
    </row>
    <row r="139" spans="1:4" x14ac:dyDescent="0.25">
      <c r="A139" t="s">
        <v>39</v>
      </c>
      <c r="B139">
        <f>AVERAGE(C138:C139)</f>
        <v>4</v>
      </c>
      <c r="C139">
        <v>2</v>
      </c>
      <c r="D139">
        <f>((B139-C139)^2)/B139</f>
        <v>1</v>
      </c>
    </row>
    <row r="141" spans="1:4" x14ac:dyDescent="0.25">
      <c r="C141" t="s">
        <v>42</v>
      </c>
      <c r="D141">
        <f>SUM(D138:D139)</f>
        <v>2</v>
      </c>
    </row>
    <row r="142" spans="1:4" x14ac:dyDescent="0.25">
      <c r="C142" t="s">
        <v>43</v>
      </c>
      <c r="D142">
        <f>2-1</f>
        <v>1</v>
      </c>
    </row>
    <row r="143" spans="1:4" x14ac:dyDescent="0.25">
      <c r="C143" t="s">
        <v>44</v>
      </c>
      <c r="D143" s="3">
        <f>_xlfn.CHISQ.TEST(C138:C139,B138:B139)</f>
        <v>0.15729920705028513</v>
      </c>
    </row>
    <row r="145" spans="1:4" x14ac:dyDescent="0.25">
      <c r="A145" s="8" t="s">
        <v>6</v>
      </c>
      <c r="B145" s="8"/>
      <c r="C145" s="8"/>
      <c r="D145" s="8"/>
    </row>
    <row r="146" spans="1:4" x14ac:dyDescent="0.25">
      <c r="B146" s="1" t="s">
        <v>41</v>
      </c>
      <c r="C146" s="1" t="s">
        <v>40</v>
      </c>
    </row>
    <row r="147" spans="1:4" x14ac:dyDescent="0.25">
      <c r="A147" t="s">
        <v>38</v>
      </c>
      <c r="B147">
        <f>AVERAGE(C147:C148)</f>
        <v>5</v>
      </c>
      <c r="C147">
        <v>6</v>
      </c>
      <c r="D147" s="5">
        <f>((B147-C147)^2)/B147</f>
        <v>0.2</v>
      </c>
    </row>
    <row r="148" spans="1:4" x14ac:dyDescent="0.25">
      <c r="A148" t="s">
        <v>45</v>
      </c>
      <c r="B148">
        <f>AVERAGE(C147:C148)</f>
        <v>5</v>
      </c>
      <c r="C148">
        <v>4</v>
      </c>
      <c r="D148" s="5">
        <f>((B148-C148)^2)/B148</f>
        <v>0.2</v>
      </c>
    </row>
    <row r="149" spans="1:4" x14ac:dyDescent="0.25">
      <c r="D149" s="5"/>
    </row>
    <row r="150" spans="1:4" x14ac:dyDescent="0.25">
      <c r="C150" t="s">
        <v>42</v>
      </c>
      <c r="D150" s="5">
        <f>SUM(D147:D148)</f>
        <v>0.4</v>
      </c>
    </row>
    <row r="151" spans="1:4" x14ac:dyDescent="0.25">
      <c r="C151" t="s">
        <v>43</v>
      </c>
      <c r="D151" s="5">
        <f>2-1</f>
        <v>1</v>
      </c>
    </row>
    <row r="152" spans="1:4" x14ac:dyDescent="0.25">
      <c r="C152" t="s">
        <v>44</v>
      </c>
      <c r="D152" s="3">
        <f>_xlfn.CHISQ.TEST(C147:C148,B147:B148)</f>
        <v>0.52708925686553809</v>
      </c>
    </row>
    <row r="154" spans="1:4" x14ac:dyDescent="0.25">
      <c r="A154" s="8" t="s">
        <v>6</v>
      </c>
      <c r="B154" s="8"/>
      <c r="C154" s="8"/>
      <c r="D154" s="8"/>
    </row>
    <row r="155" spans="1:4" x14ac:dyDescent="0.25">
      <c r="B155" s="1" t="s">
        <v>41</v>
      </c>
      <c r="C155" s="1" t="s">
        <v>40</v>
      </c>
    </row>
    <row r="156" spans="1:4" x14ac:dyDescent="0.25">
      <c r="A156" t="s">
        <v>39</v>
      </c>
      <c r="B156">
        <f>AVERAGE(C156:C157)</f>
        <v>3</v>
      </c>
      <c r="C156">
        <v>2</v>
      </c>
      <c r="D156">
        <f>((B156-C156)^2)/B156</f>
        <v>0.33333333333333331</v>
      </c>
    </row>
    <row r="157" spans="1:4" x14ac:dyDescent="0.25">
      <c r="A157" t="s">
        <v>45</v>
      </c>
      <c r="B157">
        <f>AVERAGE(C156:C157)</f>
        <v>3</v>
      </c>
      <c r="C157">
        <v>4</v>
      </c>
      <c r="D157">
        <f>((B157-C157)^2)/B157</f>
        <v>0.33333333333333331</v>
      </c>
    </row>
    <row r="159" spans="1:4" x14ac:dyDescent="0.25">
      <c r="C159" t="s">
        <v>42</v>
      </c>
      <c r="D159">
        <f>SUM(D156:D157)</f>
        <v>0.66666666666666663</v>
      </c>
    </row>
    <row r="160" spans="1:4" x14ac:dyDescent="0.25">
      <c r="C160" t="s">
        <v>43</v>
      </c>
      <c r="D160">
        <f>2-1</f>
        <v>1</v>
      </c>
    </row>
    <row r="161" spans="1:4" x14ac:dyDescent="0.25">
      <c r="C161" t="s">
        <v>44</v>
      </c>
      <c r="D161" s="3">
        <f>_xlfn.CHISQ.TEST(C156:C157,B156:B157)</f>
        <v>0.4142161782425251</v>
      </c>
    </row>
    <row r="163" spans="1:4" x14ac:dyDescent="0.25">
      <c r="A163" s="8" t="s">
        <v>12</v>
      </c>
      <c r="B163" s="8"/>
      <c r="C163" s="8"/>
      <c r="D163" s="8"/>
    </row>
    <row r="164" spans="1:4" x14ac:dyDescent="0.25">
      <c r="B164" s="1" t="s">
        <v>41</v>
      </c>
      <c r="C164" s="1" t="s">
        <v>40</v>
      </c>
    </row>
    <row r="165" spans="1:4" x14ac:dyDescent="0.25">
      <c r="A165" t="s">
        <v>38</v>
      </c>
      <c r="B165">
        <f>AVERAGE(C165:C166)</f>
        <v>4.5</v>
      </c>
      <c r="C165">
        <v>7</v>
      </c>
      <c r="D165">
        <f>((B165-C165)^2)/B165</f>
        <v>1.3888888888888888</v>
      </c>
    </row>
    <row r="166" spans="1:4" x14ac:dyDescent="0.25">
      <c r="A166" t="s">
        <v>39</v>
      </c>
      <c r="B166">
        <f>AVERAGE(C165:C166)</f>
        <v>4.5</v>
      </c>
      <c r="C166">
        <v>2</v>
      </c>
      <c r="D166">
        <f>((B166-C166)^2)/B166</f>
        <v>1.3888888888888888</v>
      </c>
    </row>
    <row r="168" spans="1:4" x14ac:dyDescent="0.25">
      <c r="C168" t="s">
        <v>42</v>
      </c>
      <c r="D168">
        <f>SUM(D165:D166)</f>
        <v>2.7777777777777777</v>
      </c>
    </row>
    <row r="169" spans="1:4" x14ac:dyDescent="0.25">
      <c r="C169" t="s">
        <v>43</v>
      </c>
      <c r="D169">
        <f>2-1</f>
        <v>1</v>
      </c>
    </row>
    <row r="170" spans="1:4" x14ac:dyDescent="0.25">
      <c r="C170" t="s">
        <v>44</v>
      </c>
      <c r="D170" s="3">
        <f>_xlfn.CHISQ.TEST(C165:C166,B165:B166)</f>
        <v>9.5580704545629405E-2</v>
      </c>
    </row>
    <row r="172" spans="1:4" x14ac:dyDescent="0.25">
      <c r="A172" s="8" t="s">
        <v>12</v>
      </c>
      <c r="B172" s="8"/>
      <c r="C172" s="8"/>
      <c r="D172" s="8"/>
    </row>
    <row r="173" spans="1:4" x14ac:dyDescent="0.25">
      <c r="B173" s="1" t="s">
        <v>41</v>
      </c>
      <c r="C173" s="1" t="s">
        <v>40</v>
      </c>
    </row>
    <row r="174" spans="1:4" x14ac:dyDescent="0.25">
      <c r="A174" t="s">
        <v>38</v>
      </c>
      <c r="B174">
        <f>AVERAGE(C174:C175)</f>
        <v>4.5</v>
      </c>
      <c r="C174">
        <v>7</v>
      </c>
      <c r="D174" s="5">
        <f>((B174-C174)^2)/B174</f>
        <v>1.3888888888888888</v>
      </c>
    </row>
    <row r="175" spans="1:4" x14ac:dyDescent="0.25">
      <c r="A175" t="s">
        <v>45</v>
      </c>
      <c r="B175">
        <f>AVERAGE(C174:C175)</f>
        <v>4.5</v>
      </c>
      <c r="C175">
        <v>2</v>
      </c>
      <c r="D175" s="5">
        <f>((B175-C175)^2)/B175</f>
        <v>1.3888888888888888</v>
      </c>
    </row>
    <row r="176" spans="1:4" x14ac:dyDescent="0.25">
      <c r="D176" s="5"/>
    </row>
    <row r="177" spans="1:4" x14ac:dyDescent="0.25">
      <c r="C177" t="s">
        <v>42</v>
      </c>
      <c r="D177" s="5">
        <f>SUM(D174:D175)</f>
        <v>2.7777777777777777</v>
      </c>
    </row>
    <row r="178" spans="1:4" x14ac:dyDescent="0.25">
      <c r="C178" t="s">
        <v>43</v>
      </c>
      <c r="D178" s="5">
        <f>2-1</f>
        <v>1</v>
      </c>
    </row>
    <row r="179" spans="1:4" x14ac:dyDescent="0.25">
      <c r="C179" t="s">
        <v>44</v>
      </c>
      <c r="D179" s="3">
        <f>_xlfn.CHISQ.TEST(C174:C175,B174:B175)</f>
        <v>9.5580704545629405E-2</v>
      </c>
    </row>
    <row r="181" spans="1:4" x14ac:dyDescent="0.25">
      <c r="A181" s="8" t="s">
        <v>12</v>
      </c>
      <c r="B181" s="8"/>
      <c r="C181" s="8"/>
      <c r="D181" s="8"/>
    </row>
    <row r="182" spans="1:4" x14ac:dyDescent="0.25">
      <c r="B182" s="1" t="s">
        <v>41</v>
      </c>
      <c r="C182" s="1" t="s">
        <v>40</v>
      </c>
    </row>
    <row r="183" spans="1:4" x14ac:dyDescent="0.25">
      <c r="A183" t="s">
        <v>39</v>
      </c>
      <c r="B183">
        <f>AVERAGE(C183:C184)</f>
        <v>2</v>
      </c>
      <c r="C183">
        <v>2</v>
      </c>
      <c r="D183">
        <f>((B183-C183)^2)/B183</f>
        <v>0</v>
      </c>
    </row>
    <row r="184" spans="1:4" x14ac:dyDescent="0.25">
      <c r="A184" t="s">
        <v>45</v>
      </c>
      <c r="B184">
        <f>AVERAGE(C183:C184)</f>
        <v>2</v>
      </c>
      <c r="C184">
        <v>2</v>
      </c>
      <c r="D184">
        <f>((B184-C184)^2)/B184</f>
        <v>0</v>
      </c>
    </row>
    <row r="186" spans="1:4" x14ac:dyDescent="0.25">
      <c r="C186" t="s">
        <v>42</v>
      </c>
      <c r="D186">
        <f>SUM(D183:D184)</f>
        <v>0</v>
      </c>
    </row>
    <row r="187" spans="1:4" x14ac:dyDescent="0.25">
      <c r="C187" t="s">
        <v>43</v>
      </c>
      <c r="D187">
        <f>2-1</f>
        <v>1</v>
      </c>
    </row>
    <row r="188" spans="1:4" x14ac:dyDescent="0.25">
      <c r="C188" t="s">
        <v>44</v>
      </c>
      <c r="D188" s="3">
        <f>_xlfn.CHISQ.TEST(C183:C184,B183:B184)</f>
        <v>1</v>
      </c>
    </row>
    <row r="190" spans="1:4" x14ac:dyDescent="0.25">
      <c r="A190" s="8" t="s">
        <v>10</v>
      </c>
      <c r="B190" s="8"/>
      <c r="C190" s="8"/>
      <c r="D190" s="8"/>
    </row>
    <row r="191" spans="1:4" x14ac:dyDescent="0.25">
      <c r="B191" s="1" t="s">
        <v>41</v>
      </c>
      <c r="C191" s="1" t="s">
        <v>40</v>
      </c>
    </row>
    <row r="192" spans="1:4" x14ac:dyDescent="0.25">
      <c r="A192" t="s">
        <v>38</v>
      </c>
      <c r="B192">
        <f>AVERAGE(C192:C193)</f>
        <v>3.5</v>
      </c>
      <c r="C192">
        <v>7</v>
      </c>
      <c r="D192">
        <f>((B192-C192)^2)/B192</f>
        <v>3.5</v>
      </c>
    </row>
    <row r="193" spans="1:4" x14ac:dyDescent="0.25">
      <c r="A193" t="s">
        <v>39</v>
      </c>
      <c r="B193">
        <f>AVERAGE(C192:C193)</f>
        <v>3.5</v>
      </c>
      <c r="C193">
        <v>0</v>
      </c>
      <c r="D193">
        <f>((B193-C193)^2)/B193</f>
        <v>3.5</v>
      </c>
    </row>
    <row r="195" spans="1:4" x14ac:dyDescent="0.25">
      <c r="C195" t="s">
        <v>42</v>
      </c>
      <c r="D195">
        <f>SUM(D192:D193)</f>
        <v>7</v>
      </c>
    </row>
    <row r="196" spans="1:4" x14ac:dyDescent="0.25">
      <c r="C196" t="s">
        <v>43</v>
      </c>
      <c r="D196">
        <f>2-1</f>
        <v>1</v>
      </c>
    </row>
    <row r="197" spans="1:4" x14ac:dyDescent="0.25">
      <c r="C197" t="s">
        <v>44</v>
      </c>
      <c r="D197" s="3">
        <f>_xlfn.CHISQ.TEST(C192:C193,B192:B193)</f>
        <v>8.1509715935026983E-3</v>
      </c>
    </row>
    <row r="199" spans="1:4" x14ac:dyDescent="0.25">
      <c r="A199" s="8" t="s">
        <v>10</v>
      </c>
      <c r="B199" s="8"/>
      <c r="C199" s="8"/>
      <c r="D199" s="8"/>
    </row>
    <row r="200" spans="1:4" x14ac:dyDescent="0.25">
      <c r="B200" s="1" t="s">
        <v>41</v>
      </c>
      <c r="C200" s="1" t="s">
        <v>40</v>
      </c>
    </row>
    <row r="201" spans="1:4" x14ac:dyDescent="0.25">
      <c r="A201" t="s">
        <v>38</v>
      </c>
      <c r="B201">
        <f>AVERAGE(C201:C202)</f>
        <v>4.5</v>
      </c>
      <c r="C201">
        <v>7</v>
      </c>
      <c r="D201" s="5">
        <f>((B201-C201)^2)/B201</f>
        <v>1.3888888888888888</v>
      </c>
    </row>
    <row r="202" spans="1:4" x14ac:dyDescent="0.25">
      <c r="A202" t="s">
        <v>45</v>
      </c>
      <c r="B202">
        <f>AVERAGE(C201:C202)</f>
        <v>4.5</v>
      </c>
      <c r="C202">
        <v>2</v>
      </c>
      <c r="D202" s="5">
        <f>((B202-C202)^2)/B202</f>
        <v>1.3888888888888888</v>
      </c>
    </row>
    <row r="203" spans="1:4" x14ac:dyDescent="0.25">
      <c r="D203" s="5"/>
    </row>
    <row r="204" spans="1:4" x14ac:dyDescent="0.25">
      <c r="C204" t="s">
        <v>42</v>
      </c>
      <c r="D204" s="5">
        <f>SUM(D201:D202)</f>
        <v>2.7777777777777777</v>
      </c>
    </row>
    <row r="205" spans="1:4" x14ac:dyDescent="0.25">
      <c r="C205" t="s">
        <v>43</v>
      </c>
      <c r="D205" s="5">
        <f>2-1</f>
        <v>1</v>
      </c>
    </row>
    <row r="206" spans="1:4" x14ac:dyDescent="0.25">
      <c r="C206" t="s">
        <v>44</v>
      </c>
      <c r="D206" s="3">
        <f>_xlfn.CHISQ.TEST(C201:C202,B201:B202)</f>
        <v>9.5580704545629405E-2</v>
      </c>
    </row>
    <row r="208" spans="1:4" x14ac:dyDescent="0.25">
      <c r="A208" s="8" t="s">
        <v>10</v>
      </c>
      <c r="B208" s="8"/>
      <c r="C208" s="8"/>
      <c r="D208" s="8"/>
    </row>
    <row r="209" spans="1:4" x14ac:dyDescent="0.25">
      <c r="B209" s="1" t="s">
        <v>41</v>
      </c>
      <c r="C209" s="1" t="s">
        <v>40</v>
      </c>
    </row>
    <row r="210" spans="1:4" x14ac:dyDescent="0.25">
      <c r="A210" t="s">
        <v>39</v>
      </c>
      <c r="B210">
        <f>AVERAGE(C210:C211)</f>
        <v>1</v>
      </c>
      <c r="C210">
        <v>0</v>
      </c>
      <c r="D210">
        <f>((B210-C210)^2)/B210</f>
        <v>1</v>
      </c>
    </row>
    <row r="211" spans="1:4" x14ac:dyDescent="0.25">
      <c r="A211" t="s">
        <v>45</v>
      </c>
      <c r="B211">
        <f>AVERAGE(C210:C211)</f>
        <v>1</v>
      </c>
      <c r="C211">
        <v>2</v>
      </c>
      <c r="D211">
        <f>((B211-C211)^2)/B211</f>
        <v>1</v>
      </c>
    </row>
    <row r="213" spans="1:4" x14ac:dyDescent="0.25">
      <c r="C213" t="s">
        <v>42</v>
      </c>
      <c r="D213">
        <f>SUM(D210:D211)</f>
        <v>2</v>
      </c>
    </row>
    <row r="214" spans="1:4" x14ac:dyDescent="0.25">
      <c r="C214" t="s">
        <v>43</v>
      </c>
      <c r="D214">
        <f>2-1</f>
        <v>1</v>
      </c>
    </row>
    <row r="215" spans="1:4" x14ac:dyDescent="0.25">
      <c r="C215" t="s">
        <v>44</v>
      </c>
      <c r="D215" s="3">
        <f>_xlfn.CHISQ.TEST(C210:C211,B210:B211)</f>
        <v>0.15729920705028513</v>
      </c>
    </row>
    <row r="217" spans="1:4" x14ac:dyDescent="0.25">
      <c r="A217" s="8" t="s">
        <v>16</v>
      </c>
      <c r="B217" s="8"/>
      <c r="C217" s="8"/>
      <c r="D217" s="8"/>
    </row>
    <row r="218" spans="1:4" x14ac:dyDescent="0.25">
      <c r="B218" s="1" t="s">
        <v>41</v>
      </c>
      <c r="C218" s="1" t="s">
        <v>40</v>
      </c>
    </row>
    <row r="219" spans="1:4" x14ac:dyDescent="0.25">
      <c r="A219" t="s">
        <v>38</v>
      </c>
      <c r="B219">
        <f>AVERAGE(C219:C220)</f>
        <v>4.5</v>
      </c>
      <c r="C219">
        <v>6</v>
      </c>
      <c r="D219">
        <f>((B219-C219)^2)/B219</f>
        <v>0.5</v>
      </c>
    </row>
    <row r="220" spans="1:4" x14ac:dyDescent="0.25">
      <c r="A220" t="s">
        <v>39</v>
      </c>
      <c r="B220">
        <f>AVERAGE(C219:C220)</f>
        <v>4.5</v>
      </c>
      <c r="C220">
        <v>3</v>
      </c>
      <c r="D220">
        <f>((B220-C220)^2)/B220</f>
        <v>0.5</v>
      </c>
    </row>
    <row r="222" spans="1:4" x14ac:dyDescent="0.25">
      <c r="C222" t="s">
        <v>42</v>
      </c>
      <c r="D222">
        <f>SUM(D219:D220)</f>
        <v>1</v>
      </c>
    </row>
    <row r="223" spans="1:4" x14ac:dyDescent="0.25">
      <c r="C223" t="s">
        <v>43</v>
      </c>
      <c r="D223">
        <f>2-1</f>
        <v>1</v>
      </c>
    </row>
    <row r="224" spans="1:4" x14ac:dyDescent="0.25">
      <c r="C224" t="s">
        <v>44</v>
      </c>
      <c r="D224" s="3">
        <f>_xlfn.CHISQ.TEST(C219:C220,B219:B220)</f>
        <v>0.31731050786291398</v>
      </c>
    </row>
    <row r="226" spans="1:4" x14ac:dyDescent="0.25">
      <c r="A226" s="8" t="s">
        <v>16</v>
      </c>
      <c r="B226" s="8"/>
      <c r="C226" s="8"/>
      <c r="D226" s="8"/>
    </row>
    <row r="227" spans="1:4" x14ac:dyDescent="0.25">
      <c r="B227" s="1" t="s">
        <v>41</v>
      </c>
      <c r="C227" s="1" t="s">
        <v>40</v>
      </c>
    </row>
    <row r="228" spans="1:4" x14ac:dyDescent="0.25">
      <c r="A228" t="s">
        <v>38</v>
      </c>
      <c r="B228">
        <f>AVERAGE(C228:C229)</f>
        <v>3</v>
      </c>
      <c r="C228">
        <v>6</v>
      </c>
      <c r="D228" s="5">
        <f>((B228-C228)^2)/B228</f>
        <v>3</v>
      </c>
    </row>
    <row r="229" spans="1:4" x14ac:dyDescent="0.25">
      <c r="A229" t="s">
        <v>45</v>
      </c>
      <c r="B229">
        <f>AVERAGE(C228:C229)</f>
        <v>3</v>
      </c>
      <c r="C229">
        <v>0</v>
      </c>
      <c r="D229" s="5">
        <f>((B229-C229)^2)/B229</f>
        <v>3</v>
      </c>
    </row>
    <row r="230" spans="1:4" x14ac:dyDescent="0.25">
      <c r="D230" s="5"/>
    </row>
    <row r="231" spans="1:4" x14ac:dyDescent="0.25">
      <c r="C231" t="s">
        <v>42</v>
      </c>
      <c r="D231" s="5">
        <f>SUM(D228:D229)</f>
        <v>6</v>
      </c>
    </row>
    <row r="232" spans="1:4" x14ac:dyDescent="0.25">
      <c r="C232" t="s">
        <v>43</v>
      </c>
      <c r="D232" s="5">
        <f>2-1</f>
        <v>1</v>
      </c>
    </row>
    <row r="233" spans="1:4" x14ac:dyDescent="0.25">
      <c r="C233" t="s">
        <v>44</v>
      </c>
      <c r="D233" s="3">
        <f>_xlfn.CHISQ.TEST(C228:C229,B228:B229)</f>
        <v>1.4305878435429648E-2</v>
      </c>
    </row>
    <row r="235" spans="1:4" x14ac:dyDescent="0.25">
      <c r="A235" s="8" t="s">
        <v>16</v>
      </c>
      <c r="B235" s="8"/>
      <c r="C235" s="8"/>
      <c r="D235" s="8"/>
    </row>
    <row r="236" spans="1:4" x14ac:dyDescent="0.25">
      <c r="B236" s="1" t="s">
        <v>41</v>
      </c>
      <c r="C236" s="1" t="s">
        <v>40</v>
      </c>
    </row>
    <row r="237" spans="1:4" x14ac:dyDescent="0.25">
      <c r="A237" t="s">
        <v>39</v>
      </c>
      <c r="B237">
        <f>AVERAGE(C237:C238)</f>
        <v>1.5</v>
      </c>
      <c r="C237">
        <v>3</v>
      </c>
      <c r="D237">
        <f>((B237-C237)^2)/B237</f>
        <v>1.5</v>
      </c>
    </row>
    <row r="238" spans="1:4" x14ac:dyDescent="0.25">
      <c r="A238" t="s">
        <v>45</v>
      </c>
      <c r="B238">
        <f>AVERAGE(C237:C238)</f>
        <v>1.5</v>
      </c>
      <c r="C238">
        <v>0</v>
      </c>
      <c r="D238">
        <f>((B238-C238)^2)/B238</f>
        <v>1.5</v>
      </c>
    </row>
    <row r="240" spans="1:4" x14ac:dyDescent="0.25">
      <c r="C240" t="s">
        <v>42</v>
      </c>
      <c r="D240">
        <f>SUM(D237:D238)</f>
        <v>3</v>
      </c>
    </row>
    <row r="241" spans="1:4" x14ac:dyDescent="0.25">
      <c r="C241" t="s">
        <v>43</v>
      </c>
      <c r="D241">
        <f>2-1</f>
        <v>1</v>
      </c>
    </row>
    <row r="242" spans="1:4" x14ac:dyDescent="0.25">
      <c r="C242" t="s">
        <v>44</v>
      </c>
      <c r="D242" s="3">
        <f>_xlfn.CHISQ.TEST(C237:C238,B237:B238)</f>
        <v>8.3264516663550447E-2</v>
      </c>
    </row>
    <row r="244" spans="1:4" x14ac:dyDescent="0.25">
      <c r="A244" s="8" t="s">
        <v>7</v>
      </c>
      <c r="B244" s="8"/>
      <c r="C244" s="8"/>
      <c r="D244" s="8"/>
    </row>
    <row r="245" spans="1:4" x14ac:dyDescent="0.25">
      <c r="B245" s="1" t="s">
        <v>41</v>
      </c>
      <c r="C245" s="1" t="s">
        <v>40</v>
      </c>
    </row>
    <row r="246" spans="1:4" x14ac:dyDescent="0.25">
      <c r="A246" t="s">
        <v>38</v>
      </c>
      <c r="B246">
        <f>AVERAGE(C246:C247)</f>
        <v>0.5</v>
      </c>
      <c r="C246">
        <v>1</v>
      </c>
      <c r="D246">
        <f>((B246-C246)^2)/B246</f>
        <v>0.5</v>
      </c>
    </row>
    <row r="247" spans="1:4" x14ac:dyDescent="0.25">
      <c r="A247" t="s">
        <v>39</v>
      </c>
      <c r="B247">
        <f>AVERAGE(C246:C247)</f>
        <v>0.5</v>
      </c>
      <c r="C247">
        <v>0</v>
      </c>
      <c r="D247">
        <f>((B247-C247)^2)/B247</f>
        <v>0.5</v>
      </c>
    </row>
    <row r="249" spans="1:4" x14ac:dyDescent="0.25">
      <c r="C249" t="s">
        <v>42</v>
      </c>
      <c r="D249">
        <f>SUM(D246:D247)</f>
        <v>1</v>
      </c>
    </row>
    <row r="250" spans="1:4" x14ac:dyDescent="0.25">
      <c r="C250" t="s">
        <v>43</v>
      </c>
      <c r="D250">
        <f>2-1</f>
        <v>1</v>
      </c>
    </row>
    <row r="251" spans="1:4" x14ac:dyDescent="0.25">
      <c r="C251" t="s">
        <v>44</v>
      </c>
      <c r="D251" s="3">
        <f>_xlfn.CHISQ.TEST(C246:C247,B246:B247)</f>
        <v>0.31731050786291398</v>
      </c>
    </row>
    <row r="253" spans="1:4" x14ac:dyDescent="0.25">
      <c r="A253" s="8" t="s">
        <v>7</v>
      </c>
      <c r="B253" s="8"/>
      <c r="C253" s="8"/>
      <c r="D253" s="8"/>
    </row>
    <row r="254" spans="1:4" x14ac:dyDescent="0.25">
      <c r="B254" s="1" t="s">
        <v>41</v>
      </c>
      <c r="C254" s="1" t="s">
        <v>40</v>
      </c>
    </row>
    <row r="255" spans="1:4" x14ac:dyDescent="0.25">
      <c r="A255" t="s">
        <v>38</v>
      </c>
      <c r="B255">
        <f>AVERAGE(C255:C256)</f>
        <v>3</v>
      </c>
      <c r="C255">
        <v>1</v>
      </c>
      <c r="D255" s="5">
        <f>((B255-C255)^2)/B255</f>
        <v>1.3333333333333333</v>
      </c>
    </row>
    <row r="256" spans="1:4" x14ac:dyDescent="0.25">
      <c r="A256" t="s">
        <v>45</v>
      </c>
      <c r="B256">
        <f>AVERAGE(C255:C256)</f>
        <v>3</v>
      </c>
      <c r="C256">
        <v>5</v>
      </c>
      <c r="D256" s="5">
        <f>((B256-C256)^2)/B256</f>
        <v>1.3333333333333333</v>
      </c>
    </row>
    <row r="257" spans="1:4" x14ac:dyDescent="0.25">
      <c r="D257" s="5"/>
    </row>
    <row r="258" spans="1:4" x14ac:dyDescent="0.25">
      <c r="C258" t="s">
        <v>42</v>
      </c>
      <c r="D258" s="5">
        <f>SUM(D255:D256)</f>
        <v>2.6666666666666665</v>
      </c>
    </row>
    <row r="259" spans="1:4" x14ac:dyDescent="0.25">
      <c r="C259" t="s">
        <v>43</v>
      </c>
      <c r="D259" s="5">
        <f>2-1</f>
        <v>1</v>
      </c>
    </row>
    <row r="260" spans="1:4" x14ac:dyDescent="0.25">
      <c r="C260" t="s">
        <v>44</v>
      </c>
      <c r="D260" s="3">
        <f>_xlfn.CHISQ.TEST(C255:C256,B255:B256)</f>
        <v>0.10247043485974942</v>
      </c>
    </row>
    <row r="262" spans="1:4" x14ac:dyDescent="0.25">
      <c r="A262" s="8" t="s">
        <v>7</v>
      </c>
      <c r="B262" s="8"/>
      <c r="C262" s="8"/>
      <c r="D262" s="8"/>
    </row>
    <row r="263" spans="1:4" x14ac:dyDescent="0.25">
      <c r="B263" s="1" t="s">
        <v>41</v>
      </c>
      <c r="C263" s="1" t="s">
        <v>40</v>
      </c>
    </row>
    <row r="264" spans="1:4" x14ac:dyDescent="0.25">
      <c r="A264" t="s">
        <v>39</v>
      </c>
      <c r="B264">
        <f>AVERAGE(C264:C265)</f>
        <v>2.5</v>
      </c>
      <c r="C264">
        <v>0</v>
      </c>
      <c r="D264">
        <f>((B264-C264)^2)/B264</f>
        <v>2.5</v>
      </c>
    </row>
    <row r="265" spans="1:4" x14ac:dyDescent="0.25">
      <c r="A265" t="s">
        <v>45</v>
      </c>
      <c r="B265">
        <f>AVERAGE(C264:C265)</f>
        <v>2.5</v>
      </c>
      <c r="C265">
        <v>5</v>
      </c>
      <c r="D265">
        <f>((B265-C265)^2)/B265</f>
        <v>2.5</v>
      </c>
    </row>
    <row r="267" spans="1:4" x14ac:dyDescent="0.25">
      <c r="C267" t="s">
        <v>42</v>
      </c>
      <c r="D267">
        <f>SUM(D264:D265)</f>
        <v>5</v>
      </c>
    </row>
    <row r="268" spans="1:4" x14ac:dyDescent="0.25">
      <c r="C268" t="s">
        <v>43</v>
      </c>
      <c r="D268">
        <f>2-1</f>
        <v>1</v>
      </c>
    </row>
    <row r="269" spans="1:4" x14ac:dyDescent="0.25">
      <c r="C269" t="s">
        <v>44</v>
      </c>
      <c r="D269" s="3">
        <f>_xlfn.CHISQ.TEST(C264:C265,B264:B265)</f>
        <v>2.5347318677468252E-2</v>
      </c>
    </row>
  </sheetData>
  <mergeCells count="30">
    <mergeCell ref="A46:D46"/>
    <mergeCell ref="A1:D1"/>
    <mergeCell ref="A10:D10"/>
    <mergeCell ref="A19:D19"/>
    <mergeCell ref="A28:D28"/>
    <mergeCell ref="A37:D37"/>
    <mergeCell ref="A154:D154"/>
    <mergeCell ref="A55:D55"/>
    <mergeCell ref="A64:D64"/>
    <mergeCell ref="A73:D73"/>
    <mergeCell ref="A82:D82"/>
    <mergeCell ref="A91:D91"/>
    <mergeCell ref="A100:D100"/>
    <mergeCell ref="A109:D109"/>
    <mergeCell ref="A118:D118"/>
    <mergeCell ref="A127:D127"/>
    <mergeCell ref="A136:D136"/>
    <mergeCell ref="A145:D145"/>
    <mergeCell ref="A262:D262"/>
    <mergeCell ref="A163:D163"/>
    <mergeCell ref="A172:D172"/>
    <mergeCell ref="A181:D181"/>
    <mergeCell ref="A190:D190"/>
    <mergeCell ref="A199:D199"/>
    <mergeCell ref="A208:D208"/>
    <mergeCell ref="A217:D217"/>
    <mergeCell ref="A226:D226"/>
    <mergeCell ref="A235:D235"/>
    <mergeCell ref="A244:D244"/>
    <mergeCell ref="A253:D253"/>
  </mergeCells>
  <conditionalFormatting sqref="B3:B4 B12:B13 B21:B22 B30:B31 B39:B40 B48:B49 B57:B58 B66:B67 B75:B76 B84:B85 B93:B94 B102:B103 B111:B112 B120:B121 B129:B130 B138:B139 B147:B148 B156:B157 B165:B166 B174:B175 B183:B184 B192:B193 B201:B202 B210:B211 B219:B220 B228:B229 B237:B238 B246:B247 B255:B256 B264:B265">
    <cfRule type="cellIs" dxfId="1" priority="3" operator="greaterThanOrEqual">
      <formula>5</formula>
    </cfRule>
  </conditionalFormatting>
  <conditionalFormatting sqref="D269 D260 D251 D242 D233 D224 D215 D206 D197 D188 D179 D170 D161 D152 D143 D134 D125 D116 D107 D98 D89 D80 D71 D62 D53 D44 D35 D26 D17 D8">
    <cfRule type="cellIs" dxfId="0" priority="1" operator="lessThanOrEqual">
      <formula>0.05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184760-ab03-4f31-8d05-e57fd1de7cd7" xsi:nil="true"/>
    <lcf76f155ced4ddcb4097134ff3c332f xmlns="4a4afeb0-7e72-4d51-8cf1-662855e0da1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2789AB-4FE8-4189-AD37-E469DA170DEF}">
  <ds:schemaRefs>
    <ds:schemaRef ds:uri="http://schemas.microsoft.com/office/2006/metadata/properties"/>
    <ds:schemaRef ds:uri="http://schemas.microsoft.com/office/infopath/2007/PartnerControls"/>
    <ds:schemaRef ds:uri="d6a03bd9-b31b-493a-b31e-bb4432e88c75"/>
    <ds:schemaRef ds:uri="0e881998-9419-4d13-b84d-721ac971c709"/>
  </ds:schemaRefs>
</ds:datastoreItem>
</file>

<file path=customXml/itemProps2.xml><?xml version="1.0" encoding="utf-8"?>
<ds:datastoreItem xmlns:ds="http://schemas.openxmlformats.org/officeDocument/2006/customXml" ds:itemID="{43CFD971-D88C-4B47-9F7E-6E2AE41AD0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4B9475-6B6A-4E8C-894A-5FCA9FBC50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8</vt:i4>
      </vt:variant>
      <vt:variant>
        <vt:lpstr>Benoemde bereiken</vt:lpstr>
      </vt:variant>
      <vt:variant>
        <vt:i4>12</vt:i4>
      </vt:variant>
    </vt:vector>
  </HeadingPairs>
  <TitlesOfParts>
    <vt:vector size="20" baseType="lpstr">
      <vt:lpstr>All</vt:lpstr>
      <vt:lpstr>Chi-square p-values</vt:lpstr>
      <vt:lpstr>All (static)</vt:lpstr>
      <vt:lpstr>Φ Comparisons</vt:lpstr>
      <vt:lpstr>Streaming</vt:lpstr>
      <vt:lpstr>Smartphone</vt:lpstr>
      <vt:lpstr>Integrated</vt:lpstr>
      <vt:lpstr>Chi-Square one way</vt:lpstr>
      <vt:lpstr>count_integrated</vt:lpstr>
      <vt:lpstr>count_smartphone</vt:lpstr>
      <vt:lpstr>count_streaming</vt:lpstr>
      <vt:lpstr>relative_count_integrated</vt:lpstr>
      <vt:lpstr>relative_count_smartphone</vt:lpstr>
      <vt:lpstr>relative_count_streaming</vt:lpstr>
      <vt:lpstr>relative_salience_integrated</vt:lpstr>
      <vt:lpstr>relative_salience_smartphone</vt:lpstr>
      <vt:lpstr>relative_salience_streaming</vt:lpstr>
      <vt:lpstr>salience_integrated</vt:lpstr>
      <vt:lpstr>salience_smartphone</vt:lpstr>
      <vt:lpstr>salience_streaming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2023-06-15T20:13:32Z</dcterms:created>
  <dcterms:modified xsi:type="dcterms:W3CDTF">2023-06-16T00:09:52Z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0x0101004C9F4F6ABB567045B93F1D0C638A57F9</vt:lpwstr>
  </property>
  <property fmtid="{D5CDD505-2E9C-101B-9397-08002B2CF9AE}" pid="3" name="MediaServiceImageTags">
    <vt:lpwstr/>
  </property>
</Properties>
</file>