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renzo\Documenti\MEGAsync\didattica\laboratorio\regressione\materialiDidattici\"/>
    </mc:Choice>
  </mc:AlternateContent>
  <xr:revisionPtr revIDLastSave="0" documentId="13_ncr:1_{735A89A4-9297-4559-9466-F4F1830A6685}" xr6:coauthVersionLast="47" xr6:coauthVersionMax="47" xr10:uidLastSave="{00000000-0000-0000-0000-000000000000}"/>
  <bookViews>
    <workbookView xWindow="1605" yWindow="0" windowWidth="16245" windowHeight="9630" tabRatio="500" xr2:uid="{00000000-000D-0000-FFFF-FFFF00000000}"/>
  </bookViews>
  <sheets>
    <sheet name="II Gay-Lussac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19" i="1" l="1"/>
  <c r="H8" i="1"/>
  <c r="H7" i="1"/>
  <c r="H5" i="1"/>
  <c r="H4" i="1"/>
  <c r="G11" i="1" a="1"/>
  <c r="G12" i="1" s="1"/>
  <c r="D8" i="1" l="1"/>
  <c r="E8" i="1" s="1"/>
  <c r="H15" i="1"/>
  <c r="H11" i="1"/>
  <c r="H12" i="1"/>
  <c r="G15" i="1"/>
  <c r="G11" i="1"/>
  <c r="H14" i="1"/>
  <c r="G14" i="1"/>
  <c r="H13" i="1"/>
  <c r="G13" i="1"/>
  <c r="D21" i="1"/>
  <c r="E21" i="1" s="1"/>
  <c r="D13" i="1"/>
  <c r="E13" i="1" s="1"/>
  <c r="D5" i="1"/>
  <c r="E5" i="1" s="1"/>
  <c r="D11" i="1"/>
  <c r="E11" i="1" s="1"/>
  <c r="D18" i="1"/>
  <c r="E18" i="1" s="1"/>
  <c r="D10" i="1"/>
  <c r="E10" i="1" s="1"/>
  <c r="D15" i="1"/>
  <c r="E15" i="1" s="1"/>
  <c r="D7" i="1"/>
  <c r="E7" i="1" s="1"/>
  <c r="D14" i="1"/>
  <c r="E14" i="1" s="1"/>
  <c r="D6" i="1"/>
  <c r="E6" i="1" s="1"/>
  <c r="D20" i="1"/>
  <c r="E20" i="1" s="1"/>
  <c r="D12" i="1"/>
  <c r="E12" i="1" s="1"/>
  <c r="D19" i="1"/>
  <c r="E19" i="1" s="1"/>
  <c r="D4" i="1"/>
  <c r="E4" i="1" s="1"/>
  <c r="D17" i="1"/>
  <c r="E17" i="1" s="1"/>
  <c r="D9" i="1"/>
  <c r="E9" i="1" s="1"/>
  <c r="D16" i="1"/>
  <c r="E16" i="1" s="1"/>
  <c r="K15" i="1"/>
</calcChain>
</file>

<file path=xl/sharedStrings.xml><?xml version="1.0" encoding="utf-8"?>
<sst xmlns="http://schemas.openxmlformats.org/spreadsheetml/2006/main" count="25" uniqueCount="24">
  <si>
    <t>pendenza</t>
  </si>
  <si>
    <t>intercetta</t>
  </si>
  <si>
    <t>valori statistici</t>
  </si>
  <si>
    <t>sigma_a</t>
  </si>
  <si>
    <t>pendenza a</t>
  </si>
  <si>
    <t>intercetta b</t>
  </si>
  <si>
    <t>sigma_b</t>
  </si>
  <si>
    <t>sigma</t>
  </si>
  <si>
    <t>significato</t>
  </si>
  <si>
    <t>coeff.correlazione r</t>
  </si>
  <si>
    <t>calcolo dei valori statistici secondo le funzioni predefinite</t>
  </si>
  <si>
    <t>N</t>
  </si>
  <si>
    <t>II legge di Gay-Lussac</t>
  </si>
  <si>
    <t>temperatura (°C)</t>
  </si>
  <si>
    <t>pressione(kPa)</t>
  </si>
  <si>
    <t>residui (kPa)</t>
  </si>
  <si>
    <t>previsioni_y (kPa)</t>
  </si>
  <si>
    <t>α_sperim.</t>
  </si>
  <si>
    <t>(1/°C)</t>
  </si>
  <si>
    <t>α</t>
  </si>
  <si>
    <t>(kPa/°C)</t>
  </si>
  <si>
    <t>(kPa)</t>
  </si>
  <si>
    <t>temperatura limite (P=0)</t>
  </si>
  <si>
    <t>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</si>
</sst>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2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7" borderId="0" xfId="0" applyNumberFormat="1" applyFill="1"/>
    <xf numFmtId="0" fontId="0" fillId="7" borderId="0" xfId="0" applyFill="1"/>
    <xf numFmtId="0" fontId="0" fillId="8" borderId="0" xfId="0" applyFill="1"/>
    <xf numFmtId="2" fontId="0" fillId="8" borderId="0" xfId="0" applyNumberForma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9" borderId="0" xfId="0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0" fontId="0" fillId="9" borderId="0" xfId="0" applyFill="1" applyAlignment="1">
      <alignment horizontal="center"/>
    </xf>
    <xf numFmtId="11" fontId="0" fillId="3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II legge di Gay-Lussac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'II Gay-Lussac'!$B$4:$B$21</c:f>
              <c:numCache>
                <c:formatCode>0.00</c:formatCode>
                <c:ptCount val="18"/>
                <c:pt idx="0">
                  <c:v>19.666571818200001</c:v>
                </c:pt>
                <c:pt idx="1">
                  <c:v>23.405656038899998</c:v>
                </c:pt>
                <c:pt idx="2">
                  <c:v>26.9990147914</c:v>
                </c:pt>
                <c:pt idx="3">
                  <c:v>30.827618279700001</c:v>
                </c:pt>
                <c:pt idx="4">
                  <c:v>34.960352585599999</c:v>
                </c:pt>
                <c:pt idx="5">
                  <c:v>39.0201632291</c:v>
                </c:pt>
                <c:pt idx="6">
                  <c:v>45.497522633700001</c:v>
                </c:pt>
                <c:pt idx="7">
                  <c:v>51.323390992299998</c:v>
                </c:pt>
                <c:pt idx="8">
                  <c:v>55.986009975400002</c:v>
                </c:pt>
                <c:pt idx="9">
                  <c:v>60.878726104599998</c:v>
                </c:pt>
                <c:pt idx="10">
                  <c:v>64.414971638599994</c:v>
                </c:pt>
                <c:pt idx="11">
                  <c:v>66.697341993099997</c:v>
                </c:pt>
                <c:pt idx="12">
                  <c:v>69.998656875999998</c:v>
                </c:pt>
                <c:pt idx="13">
                  <c:v>72.942835051900005</c:v>
                </c:pt>
                <c:pt idx="14">
                  <c:v>75.103104488499994</c:v>
                </c:pt>
                <c:pt idx="15">
                  <c:v>76.021937737900004</c:v>
                </c:pt>
                <c:pt idx="16">
                  <c:v>80.026435256100001</c:v>
                </c:pt>
                <c:pt idx="17">
                  <c:v>84.226467791600001</c:v>
                </c:pt>
              </c:numCache>
            </c:numRef>
          </c:xVal>
          <c:yVal>
            <c:numRef>
              <c:f>'II Gay-Lussac'!$C$4:$C$21</c:f>
              <c:numCache>
                <c:formatCode>0.00</c:formatCode>
                <c:ptCount val="18"/>
                <c:pt idx="0">
                  <c:v>100.639248657</c:v>
                </c:pt>
                <c:pt idx="1">
                  <c:v>101.91618042</c:v>
                </c:pt>
                <c:pt idx="2">
                  <c:v>103.09095764200001</c:v>
                </c:pt>
                <c:pt idx="3">
                  <c:v>104.589224243</c:v>
                </c:pt>
                <c:pt idx="4">
                  <c:v>105.866156006</c:v>
                </c:pt>
                <c:pt idx="5">
                  <c:v>107.721963501</c:v>
                </c:pt>
                <c:pt idx="6">
                  <c:v>109.867208862</c:v>
                </c:pt>
                <c:pt idx="7">
                  <c:v>111.85922241199999</c:v>
                </c:pt>
                <c:pt idx="8">
                  <c:v>113.408566284</c:v>
                </c:pt>
                <c:pt idx="9">
                  <c:v>115.111141968</c:v>
                </c:pt>
                <c:pt idx="10">
                  <c:v>116.251867676</c:v>
                </c:pt>
                <c:pt idx="11">
                  <c:v>117.39259338399999</c:v>
                </c:pt>
                <c:pt idx="12">
                  <c:v>118.0565979</c:v>
                </c:pt>
                <c:pt idx="13">
                  <c:v>119.265426636</c:v>
                </c:pt>
                <c:pt idx="14">
                  <c:v>119.691070557</c:v>
                </c:pt>
                <c:pt idx="15">
                  <c:v>119.94645690900001</c:v>
                </c:pt>
                <c:pt idx="16">
                  <c:v>120.916925049</c:v>
                </c:pt>
                <c:pt idx="17">
                  <c:v>122.50032043500001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2-4965-8E11-68E35AA11EB5}"/>
            </c:ext>
          </c:extLst>
        </c:ser>
        <c:ser>
          <c:idx val="1"/>
          <c:order val="1"/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'II Gay-Lussac'!$B$4:$B$21</c:f>
              <c:numCache>
                <c:formatCode>0.00</c:formatCode>
                <c:ptCount val="18"/>
                <c:pt idx="0">
                  <c:v>19.666571818200001</c:v>
                </c:pt>
                <c:pt idx="1">
                  <c:v>23.405656038899998</c:v>
                </c:pt>
                <c:pt idx="2">
                  <c:v>26.9990147914</c:v>
                </c:pt>
                <c:pt idx="3">
                  <c:v>30.827618279700001</c:v>
                </c:pt>
                <c:pt idx="4">
                  <c:v>34.960352585599999</c:v>
                </c:pt>
                <c:pt idx="5">
                  <c:v>39.0201632291</c:v>
                </c:pt>
                <c:pt idx="6">
                  <c:v>45.497522633700001</c:v>
                </c:pt>
                <c:pt idx="7">
                  <c:v>51.323390992299998</c:v>
                </c:pt>
                <c:pt idx="8">
                  <c:v>55.986009975400002</c:v>
                </c:pt>
                <c:pt idx="9">
                  <c:v>60.878726104599998</c:v>
                </c:pt>
                <c:pt idx="10">
                  <c:v>64.414971638599994</c:v>
                </c:pt>
                <c:pt idx="11">
                  <c:v>66.697341993099997</c:v>
                </c:pt>
                <c:pt idx="12">
                  <c:v>69.998656875999998</c:v>
                </c:pt>
                <c:pt idx="13">
                  <c:v>72.942835051900005</c:v>
                </c:pt>
                <c:pt idx="14">
                  <c:v>75.103104488499994</c:v>
                </c:pt>
                <c:pt idx="15">
                  <c:v>76.021937737900004</c:v>
                </c:pt>
                <c:pt idx="16">
                  <c:v>80.026435256100001</c:v>
                </c:pt>
                <c:pt idx="17">
                  <c:v>84.226467791600001</c:v>
                </c:pt>
              </c:numCache>
            </c:numRef>
          </c:xVal>
          <c:yVal>
            <c:numRef>
              <c:f>'II Gay-Lussac'!$D$4:$D$21</c:f>
              <c:numCache>
                <c:formatCode>0.000</c:formatCode>
                <c:ptCount val="18"/>
                <c:pt idx="0">
                  <c:v>100.8219004538977</c:v>
                </c:pt>
                <c:pt idx="1">
                  <c:v>102.10000475867221</c:v>
                </c:pt>
                <c:pt idx="2">
                  <c:v>103.32829677326332</c:v>
                </c:pt>
                <c:pt idx="3">
                  <c:v>104.63700080634734</c:v>
                </c:pt>
                <c:pt idx="4">
                  <c:v>106.04966369252092</c:v>
                </c:pt>
                <c:pt idx="5">
                  <c:v>107.43739960691958</c:v>
                </c:pt>
                <c:pt idx="6">
                  <c:v>109.65150885130592</c:v>
                </c:pt>
                <c:pt idx="7">
                  <c:v>111.64292359049634</c:v>
                </c:pt>
                <c:pt idx="8">
                  <c:v>113.23671315020512</c:v>
                </c:pt>
                <c:pt idx="9">
                  <c:v>114.90915516479004</c:v>
                </c:pt>
                <c:pt idx="10">
                  <c:v>116.11792457809278</c:v>
                </c:pt>
                <c:pt idx="11">
                  <c:v>116.89809084421397</c:v>
                </c:pt>
                <c:pt idx="12">
                  <c:v>118.026555600341</c:v>
                </c:pt>
                <c:pt idx="13">
                  <c:v>119.03294288089722</c:v>
                </c:pt>
                <c:pt idx="14">
                  <c:v>119.77137226719074</c:v>
                </c:pt>
                <c:pt idx="15">
                  <c:v>120.08545043770285</c:v>
                </c:pt>
                <c:pt idx="16">
                  <c:v>121.45427906374329</c:v>
                </c:pt>
                <c:pt idx="17">
                  <c:v>122.88994602040002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F2-4965-8E11-68E35AA11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757760"/>
        <c:axId val="627756776"/>
      </c:scatterChart>
      <c:valAx>
        <c:axId val="627757760"/>
        <c:scaling>
          <c:orientation val="minMax"/>
          <c:max val="9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temperatura (°C)</a:t>
                </a:r>
              </a:p>
            </c:rich>
          </c:tx>
          <c:layout>
            <c:manualLayout>
              <c:xMode val="edge"/>
              <c:yMode val="edge"/>
              <c:x val="0.3979576264307168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756776"/>
        <c:crosses val="autoZero"/>
        <c:crossBetween val="midCat"/>
      </c:valAx>
      <c:valAx>
        <c:axId val="627756776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pressione (kPa)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75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Residui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'II Gay-Lussac'!$B$4:$B$21</c:f>
              <c:numCache>
                <c:formatCode>0.00</c:formatCode>
                <c:ptCount val="18"/>
                <c:pt idx="0">
                  <c:v>19.666571818200001</c:v>
                </c:pt>
                <c:pt idx="1">
                  <c:v>23.405656038899998</c:v>
                </c:pt>
                <c:pt idx="2">
                  <c:v>26.9990147914</c:v>
                </c:pt>
                <c:pt idx="3">
                  <c:v>30.827618279700001</c:v>
                </c:pt>
                <c:pt idx="4">
                  <c:v>34.960352585599999</c:v>
                </c:pt>
                <c:pt idx="5">
                  <c:v>39.0201632291</c:v>
                </c:pt>
                <c:pt idx="6">
                  <c:v>45.497522633700001</c:v>
                </c:pt>
                <c:pt idx="7">
                  <c:v>51.323390992299998</c:v>
                </c:pt>
                <c:pt idx="8">
                  <c:v>55.986009975400002</c:v>
                </c:pt>
                <c:pt idx="9">
                  <c:v>60.878726104599998</c:v>
                </c:pt>
                <c:pt idx="10">
                  <c:v>64.414971638599994</c:v>
                </c:pt>
                <c:pt idx="11">
                  <c:v>66.697341993099997</c:v>
                </c:pt>
                <c:pt idx="12">
                  <c:v>69.998656875999998</c:v>
                </c:pt>
                <c:pt idx="13">
                  <c:v>72.942835051900005</c:v>
                </c:pt>
                <c:pt idx="14">
                  <c:v>75.103104488499994</c:v>
                </c:pt>
                <c:pt idx="15">
                  <c:v>76.021937737900004</c:v>
                </c:pt>
                <c:pt idx="16">
                  <c:v>80.026435256100001</c:v>
                </c:pt>
                <c:pt idx="17">
                  <c:v>84.226467791600001</c:v>
                </c:pt>
              </c:numCache>
            </c:numRef>
          </c:xVal>
          <c:yVal>
            <c:numRef>
              <c:f>'II Gay-Lussac'!$E$4:$E$21</c:f>
              <c:numCache>
                <c:formatCode>0.000</c:formatCode>
                <c:ptCount val="18"/>
                <c:pt idx="0">
                  <c:v>-0.1826517968977015</c:v>
                </c:pt>
                <c:pt idx="1">
                  <c:v>-0.18382433867220982</c:v>
                </c:pt>
                <c:pt idx="2">
                  <c:v>-0.23733913126331174</c:v>
                </c:pt>
                <c:pt idx="3">
                  <c:v>-4.7776563347341039E-2</c:v>
                </c:pt>
                <c:pt idx="4">
                  <c:v>-0.18350768652092597</c:v>
                </c:pt>
                <c:pt idx="5">
                  <c:v>0.28456389408042071</c:v>
                </c:pt>
                <c:pt idx="6">
                  <c:v>0.21570001069407851</c:v>
                </c:pt>
                <c:pt idx="7">
                  <c:v>0.21629882150365631</c:v>
                </c:pt>
                <c:pt idx="8">
                  <c:v>0.17185313379488321</c:v>
                </c:pt>
                <c:pt idx="9">
                  <c:v>0.20198680320996232</c:v>
                </c:pt>
                <c:pt idx="10">
                  <c:v>0.13394309790722048</c:v>
                </c:pt>
                <c:pt idx="11">
                  <c:v>0.49450253978602632</c:v>
                </c:pt>
                <c:pt idx="12">
                  <c:v>3.0042299659001515E-2</c:v>
                </c:pt>
                <c:pt idx="13">
                  <c:v>0.23248375510277697</c:v>
                </c:pt>
                <c:pt idx="14">
                  <c:v>-8.0301710190738618E-2</c:v>
                </c:pt>
                <c:pt idx="15">
                  <c:v>-0.13899352870284076</c:v>
                </c:pt>
                <c:pt idx="16">
                  <c:v>-0.53735401474328626</c:v>
                </c:pt>
                <c:pt idx="17">
                  <c:v>-0.38962558540001169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06-48AA-8124-267045BFD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187360"/>
        <c:axId val="668187688"/>
      </c:scatterChart>
      <c:valAx>
        <c:axId val="668187360"/>
        <c:scaling>
          <c:orientation val="minMax"/>
          <c:max val="9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temperatura (°C)</a:t>
                </a:r>
              </a:p>
            </c:rich>
          </c:tx>
          <c:layout>
            <c:manualLayout>
              <c:xMode val="edge"/>
              <c:yMode val="edge"/>
              <c:x val="0.39183957833491667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8187688"/>
        <c:crosses val="autoZero"/>
        <c:crossBetween val="midCat"/>
      </c:valAx>
      <c:valAx>
        <c:axId val="66818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residui (kPa)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818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19050</xdr:rowOff>
    </xdr:from>
    <xdr:to>
      <xdr:col>5</xdr:col>
      <xdr:colOff>85725</xdr:colOff>
      <xdr:row>39</xdr:row>
      <xdr:rowOff>9525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676B75A-7933-4027-8231-F7A9332C8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547687</xdr:colOff>
      <xdr:row>22</xdr:row>
      <xdr:rowOff>28575</xdr:rowOff>
    </xdr:from>
    <xdr:to>
      <xdr:col>11</xdr:col>
      <xdr:colOff>223837</xdr:colOff>
      <xdr:row>39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7DE0CFD-98F5-2CAC-9F5B-A1FE00418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Normal="100" workbookViewId="0">
      <selection activeCell="H7" sqref="H7"/>
    </sheetView>
  </sheetViews>
  <sheetFormatPr defaultColWidth="11.5703125" defaultRowHeight="12.75" x14ac:dyDescent="0.2"/>
  <cols>
    <col min="1" max="1" width="4.5703125" customWidth="1"/>
    <col min="2" max="2" width="17.7109375" customWidth="1"/>
    <col min="3" max="3" width="18.28515625" customWidth="1"/>
    <col min="4" max="4" width="17.42578125" customWidth="1"/>
    <col min="5" max="5" width="14.5703125" customWidth="1"/>
    <col min="10" max="10" width="16.85546875" customWidth="1"/>
  </cols>
  <sheetData>
    <row r="1" spans="1:11" ht="15.75" x14ac:dyDescent="0.25">
      <c r="B1" s="15" t="s">
        <v>12</v>
      </c>
    </row>
    <row r="2" spans="1:11" x14ac:dyDescent="0.2">
      <c r="G2" t="s">
        <v>10</v>
      </c>
    </row>
    <row r="3" spans="1:11" x14ac:dyDescent="0.2">
      <c r="A3" s="3" t="s">
        <v>11</v>
      </c>
      <c r="B3" s="3" t="s">
        <v>13</v>
      </c>
      <c r="C3" s="3" t="s">
        <v>14</v>
      </c>
      <c r="D3" s="3" t="s">
        <v>16</v>
      </c>
      <c r="E3" s="3" t="s">
        <v>15</v>
      </c>
    </row>
    <row r="4" spans="1:11" x14ac:dyDescent="0.2">
      <c r="A4">
        <v>1</v>
      </c>
      <c r="B4" s="2">
        <v>19.666571818200001</v>
      </c>
      <c r="C4" s="2">
        <v>100.639248657</v>
      </c>
      <c r="D4" s="1">
        <f t="shared" ref="D4:D33" si="0">$H$4*B4+$H$5</f>
        <v>100.8219004538977</v>
      </c>
      <c r="E4" s="1">
        <f>C4-D4</f>
        <v>-0.1826517968977015</v>
      </c>
      <c r="G4" s="4" t="s">
        <v>0</v>
      </c>
      <c r="H4" s="2">
        <f>SLOPE(C4:C21,B4:B21)</f>
        <v>0.34182281792391378</v>
      </c>
      <c r="I4" t="s">
        <v>20</v>
      </c>
    </row>
    <row r="5" spans="1:11" x14ac:dyDescent="0.2">
      <c r="A5">
        <v>2</v>
      </c>
      <c r="B5" s="2">
        <v>23.405656038899998</v>
      </c>
      <c r="C5" s="2">
        <v>101.91618042</v>
      </c>
      <c r="D5" s="1">
        <f t="shared" si="0"/>
        <v>102.10000475867221</v>
      </c>
      <c r="E5" s="1">
        <f t="shared" ref="E5:E33" si="1">C5-D5</f>
        <v>-0.18382433867220982</v>
      </c>
      <c r="G5" s="4" t="s">
        <v>1</v>
      </c>
      <c r="H5" s="2">
        <f>INTERCEPT(C4:C21,B4:B21)</f>
        <v>94.099417456097541</v>
      </c>
      <c r="I5" t="s">
        <v>21</v>
      </c>
    </row>
    <row r="6" spans="1:11" x14ac:dyDescent="0.2">
      <c r="A6">
        <v>3</v>
      </c>
      <c r="B6" s="2">
        <v>26.9990147914</v>
      </c>
      <c r="C6" s="2">
        <v>103.09095764200001</v>
      </c>
      <c r="D6" s="1">
        <f t="shared" si="0"/>
        <v>103.32829677326332</v>
      </c>
      <c r="E6" s="1">
        <f t="shared" si="1"/>
        <v>-0.23733913126331174</v>
      </c>
    </row>
    <row r="7" spans="1:11" x14ac:dyDescent="0.2">
      <c r="A7">
        <v>4</v>
      </c>
      <c r="B7" s="2">
        <v>30.827618279700001</v>
      </c>
      <c r="C7" s="2">
        <v>104.589224243</v>
      </c>
      <c r="D7" s="1">
        <f t="shared" si="0"/>
        <v>104.63700080634734</v>
      </c>
      <c r="E7" s="1">
        <f t="shared" si="1"/>
        <v>-4.7776563347341039E-2</v>
      </c>
      <c r="G7" s="23" t="s">
        <v>17</v>
      </c>
      <c r="H7" s="24">
        <f>H4/H5</f>
        <v>3.6325710314135855E-3</v>
      </c>
      <c r="I7" s="17" t="s">
        <v>18</v>
      </c>
    </row>
    <row r="8" spans="1:11" x14ac:dyDescent="0.2">
      <c r="A8">
        <v>5</v>
      </c>
      <c r="B8" s="2">
        <v>34.960352585599999</v>
      </c>
      <c r="C8" s="2">
        <v>105.866156006</v>
      </c>
      <c r="D8" s="1">
        <f t="shared" si="0"/>
        <v>106.04966369252092</v>
      </c>
      <c r="E8" s="1">
        <f t="shared" si="1"/>
        <v>-0.18350768652092597</v>
      </c>
      <c r="G8" s="23" t="s">
        <v>19</v>
      </c>
      <c r="H8" s="24">
        <f>1/273.15</f>
        <v>3.6609921288669233E-3</v>
      </c>
      <c r="I8" s="17" t="s">
        <v>18</v>
      </c>
    </row>
    <row r="9" spans="1:11" x14ac:dyDescent="0.2">
      <c r="A9">
        <v>6</v>
      </c>
      <c r="B9" s="2">
        <v>39.0201632291</v>
      </c>
      <c r="C9" s="2">
        <v>107.721963501</v>
      </c>
      <c r="D9" s="1">
        <f t="shared" si="0"/>
        <v>107.43739960691958</v>
      </c>
      <c r="E9" s="1">
        <f t="shared" si="1"/>
        <v>0.28456389408042071</v>
      </c>
    </row>
    <row r="10" spans="1:11" x14ac:dyDescent="0.2">
      <c r="A10">
        <v>7</v>
      </c>
      <c r="B10" s="2">
        <v>45.497522633700001</v>
      </c>
      <c r="C10" s="2">
        <v>109.867208862</v>
      </c>
      <c r="D10" s="1">
        <f t="shared" si="0"/>
        <v>109.65150885130592</v>
      </c>
      <c r="E10" s="1">
        <f t="shared" si="1"/>
        <v>0.21570001069407851</v>
      </c>
      <c r="G10" s="16" t="s">
        <v>2</v>
      </c>
      <c r="H10" s="16"/>
      <c r="J10" s="14" t="s">
        <v>8</v>
      </c>
    </row>
    <row r="11" spans="1:11" x14ac:dyDescent="0.2">
      <c r="A11">
        <v>8</v>
      </c>
      <c r="B11" s="2">
        <v>51.323390992299998</v>
      </c>
      <c r="C11" s="2">
        <v>111.85922241199999</v>
      </c>
      <c r="D11" s="1">
        <f t="shared" si="0"/>
        <v>111.64292359049634</v>
      </c>
      <c r="E11" s="1">
        <f t="shared" si="1"/>
        <v>0.21629882150365631</v>
      </c>
      <c r="G11" s="19">
        <f t="array" ref="G11:H15">LINEST(C4:C21,B4:B21,1,1)</f>
        <v>0.34182281792391389</v>
      </c>
      <c r="H11" s="20">
        <v>94.099417456097541</v>
      </c>
      <c r="J11" s="6" t="s">
        <v>4</v>
      </c>
    </row>
    <row r="12" spans="1:11" x14ac:dyDescent="0.2">
      <c r="A12">
        <v>9</v>
      </c>
      <c r="B12" s="2">
        <v>55.986009975400002</v>
      </c>
      <c r="C12" s="2">
        <v>113.408566284</v>
      </c>
      <c r="D12" s="1">
        <f t="shared" si="0"/>
        <v>113.23671315020512</v>
      </c>
      <c r="E12" s="1">
        <f t="shared" si="1"/>
        <v>0.17185313379488321</v>
      </c>
      <c r="G12" s="21">
        <v>3.1457067829912108E-3</v>
      </c>
      <c r="H12" s="22">
        <v>0.18258335335845741</v>
      </c>
      <c r="J12" s="7" t="s">
        <v>5</v>
      </c>
    </row>
    <row r="13" spans="1:11" x14ac:dyDescent="0.2">
      <c r="A13">
        <v>10</v>
      </c>
      <c r="B13" s="2">
        <v>60.878726104599998</v>
      </c>
      <c r="C13" s="2">
        <v>115.111141968</v>
      </c>
      <c r="D13" s="1">
        <f t="shared" si="0"/>
        <v>114.90915516479004</v>
      </c>
      <c r="E13" s="1">
        <f t="shared" si="1"/>
        <v>0.20198680320996232</v>
      </c>
      <c r="G13" s="10">
        <v>0.99864678666448214</v>
      </c>
      <c r="H13" s="13">
        <v>0.27246683337717426</v>
      </c>
      <c r="J13" s="8" t="s">
        <v>3</v>
      </c>
    </row>
    <row r="14" spans="1:11" x14ac:dyDescent="0.2">
      <c r="A14">
        <v>11</v>
      </c>
      <c r="B14" s="2">
        <v>64.414971638599994</v>
      </c>
      <c r="C14" s="2">
        <v>116.251867676</v>
      </c>
      <c r="D14" s="1">
        <f t="shared" si="0"/>
        <v>116.11792457809278</v>
      </c>
      <c r="E14" s="1">
        <f t="shared" si="1"/>
        <v>0.13394309790722048</v>
      </c>
      <c r="G14" s="2">
        <v>11807.708487085163</v>
      </c>
      <c r="H14" s="2">
        <v>16</v>
      </c>
      <c r="J14" s="9" t="s">
        <v>6</v>
      </c>
    </row>
    <row r="15" spans="1:11" x14ac:dyDescent="0.2">
      <c r="A15">
        <v>12</v>
      </c>
      <c r="B15" s="2">
        <v>66.697341993099997</v>
      </c>
      <c r="C15" s="2">
        <v>117.39259338399999</v>
      </c>
      <c r="D15" s="1">
        <f t="shared" si="0"/>
        <v>116.89809084421397</v>
      </c>
      <c r="E15" s="1">
        <f t="shared" si="1"/>
        <v>0.49450253978602632</v>
      </c>
      <c r="G15" s="2">
        <v>876.58273244435475</v>
      </c>
      <c r="H15" s="2">
        <v>1.1878108046493576</v>
      </c>
      <c r="J15" s="11" t="s">
        <v>9</v>
      </c>
      <c r="K15" s="10">
        <f>SQRT(G13)</f>
        <v>0.99932316427894441</v>
      </c>
    </row>
    <row r="16" spans="1:11" x14ac:dyDescent="0.2">
      <c r="A16">
        <v>13</v>
      </c>
      <c r="B16" s="2">
        <v>69.998656875999998</v>
      </c>
      <c r="C16" s="2">
        <v>118.0565979</v>
      </c>
      <c r="D16" s="1">
        <f t="shared" si="0"/>
        <v>118.026555600341</v>
      </c>
      <c r="E16" s="1">
        <f t="shared" si="1"/>
        <v>3.0042299659001515E-2</v>
      </c>
      <c r="J16" s="12" t="s">
        <v>7</v>
      </c>
    </row>
    <row r="17" spans="1:10" x14ac:dyDescent="0.2">
      <c r="A17">
        <v>14</v>
      </c>
      <c r="B17" s="2">
        <v>72.942835051900005</v>
      </c>
      <c r="C17" s="2">
        <v>119.265426636</v>
      </c>
      <c r="D17" s="1">
        <f t="shared" si="0"/>
        <v>119.03294288089722</v>
      </c>
      <c r="E17" s="1">
        <f t="shared" si="1"/>
        <v>0.23248375510277697</v>
      </c>
    </row>
    <row r="18" spans="1:10" x14ac:dyDescent="0.2">
      <c r="A18">
        <v>15</v>
      </c>
      <c r="B18" s="2">
        <v>75.103104488499994</v>
      </c>
      <c r="C18" s="2">
        <v>119.691070557</v>
      </c>
      <c r="D18" s="1">
        <f t="shared" si="0"/>
        <v>119.77137226719074</v>
      </c>
      <c r="E18" s="1">
        <f t="shared" si="1"/>
        <v>-8.0301710190738618E-2</v>
      </c>
    </row>
    <row r="19" spans="1:10" x14ac:dyDescent="0.2">
      <c r="A19">
        <v>16</v>
      </c>
      <c r="B19" s="2">
        <v>76.021937737900004</v>
      </c>
      <c r="C19" s="2">
        <v>119.94645690900001</v>
      </c>
      <c r="D19" s="1">
        <f t="shared" si="0"/>
        <v>120.08545043770285</v>
      </c>
      <c r="E19" s="1">
        <f t="shared" si="1"/>
        <v>-0.13899352870284076</v>
      </c>
      <c r="G19" s="18" t="s">
        <v>22</v>
      </c>
      <c r="H19" s="6"/>
      <c r="I19" s="5">
        <f>-H5/H4</f>
        <v>-275.28711520084391</v>
      </c>
      <c r="J19" t="s">
        <v>23</v>
      </c>
    </row>
    <row r="20" spans="1:10" x14ac:dyDescent="0.2">
      <c r="A20">
        <v>17</v>
      </c>
      <c r="B20" s="2">
        <v>80.026435256100001</v>
      </c>
      <c r="C20" s="2">
        <v>120.916925049</v>
      </c>
      <c r="D20" s="1">
        <f t="shared" si="0"/>
        <v>121.45427906374329</v>
      </c>
      <c r="E20" s="1">
        <f t="shared" si="1"/>
        <v>-0.53735401474328626</v>
      </c>
    </row>
    <row r="21" spans="1:10" x14ac:dyDescent="0.2">
      <c r="A21">
        <v>18</v>
      </c>
      <c r="B21" s="2">
        <v>84.226467791600001</v>
      </c>
      <c r="C21" s="2">
        <v>122.50032043500001</v>
      </c>
      <c r="D21" s="1">
        <f t="shared" si="0"/>
        <v>122.88994602040002</v>
      </c>
      <c r="E21" s="1">
        <f t="shared" si="1"/>
        <v>-0.38962558540001169</v>
      </c>
    </row>
    <row r="22" spans="1:10" x14ac:dyDescent="0.2">
      <c r="B22" s="1"/>
      <c r="C22" s="1"/>
      <c r="D22" s="1"/>
      <c r="E22" s="1"/>
    </row>
    <row r="23" spans="1:10" x14ac:dyDescent="0.2">
      <c r="B23" s="1"/>
      <c r="C23" s="1"/>
      <c r="D23" s="1"/>
      <c r="E23" s="1"/>
    </row>
    <row r="24" spans="1:10" x14ac:dyDescent="0.2">
      <c r="B24" s="1"/>
      <c r="C24" s="1"/>
      <c r="D24" s="1"/>
      <c r="E24" s="1"/>
    </row>
    <row r="25" spans="1:10" x14ac:dyDescent="0.2">
      <c r="B25" s="1"/>
      <c r="C25" s="1"/>
      <c r="D25" s="1"/>
      <c r="E25" s="1"/>
    </row>
    <row r="26" spans="1:10" x14ac:dyDescent="0.2">
      <c r="B26" s="1"/>
      <c r="C26" s="1"/>
      <c r="D26" s="1"/>
      <c r="E26" s="1"/>
    </row>
    <row r="27" spans="1:10" x14ac:dyDescent="0.2">
      <c r="B27" s="1"/>
      <c r="C27" s="1"/>
      <c r="D27" s="1"/>
      <c r="E27" s="1"/>
    </row>
    <row r="28" spans="1:10" x14ac:dyDescent="0.2">
      <c r="B28" s="1"/>
      <c r="C28" s="1"/>
      <c r="D28" s="1"/>
      <c r="E28" s="1"/>
    </row>
    <row r="29" spans="1:10" x14ac:dyDescent="0.2">
      <c r="B29" s="1"/>
      <c r="C29" s="1"/>
      <c r="D29" s="1"/>
      <c r="E29" s="1"/>
    </row>
    <row r="30" spans="1:10" x14ac:dyDescent="0.2">
      <c r="B30" s="1"/>
      <c r="C30" s="1"/>
      <c r="D30" s="1"/>
      <c r="E30" s="1"/>
    </row>
    <row r="31" spans="1:10" x14ac:dyDescent="0.2">
      <c r="B31" s="1"/>
      <c r="C31" s="1"/>
      <c r="D31" s="1"/>
      <c r="E31" s="1"/>
    </row>
    <row r="32" spans="1:10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</sheetData>
  <mergeCells count="1">
    <mergeCell ref="G10:H1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II Gay-Lussac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</dc:creator>
  <dc:description/>
  <cp:lastModifiedBy>Lorenzo</cp:lastModifiedBy>
  <cp:revision>1</cp:revision>
  <dcterms:created xsi:type="dcterms:W3CDTF">2022-09-15T09:20:54Z</dcterms:created>
  <dcterms:modified xsi:type="dcterms:W3CDTF">2022-09-15T10:19:39Z</dcterms:modified>
  <dc:language>it-IT</dc:language>
</cp:coreProperties>
</file>