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bayswater\AFFORDABLE_HOME_LONDON\AHP\"/>
    </mc:Choice>
  </mc:AlternateContent>
  <xr:revisionPtr revIDLastSave="0" documentId="13_ncr:1_{FCCFE5E2-C322-4463-BC55-973D5B5C86ED}" xr6:coauthVersionLast="47" xr6:coauthVersionMax="47" xr10:uidLastSave="{00000000-0000-0000-0000-000000000000}"/>
  <bookViews>
    <workbookView xWindow="-120" yWindow="-120" windowWidth="20730" windowHeight="11040" activeTab="2" xr2:uid="{466D1257-3C2C-4B7F-8506-A7EF68F8EFC2}"/>
  </bookViews>
  <sheets>
    <sheet name="article example" sheetId="1" r:id="rId1"/>
    <sheet name="our context example" sheetId="2" r:id="rId2"/>
    <sheet name="present" sheetId="4" r:id="rId3"/>
    <sheet name="datamode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4" l="1"/>
  <c r="F16" i="4" s="1"/>
  <c r="H12" i="4"/>
  <c r="H11" i="4"/>
  <c r="H10" i="4"/>
  <c r="G12" i="4"/>
  <c r="G11" i="4"/>
  <c r="G10" i="4"/>
  <c r="E12" i="4"/>
  <c r="E11" i="4"/>
  <c r="E10" i="4"/>
  <c r="D11" i="4"/>
  <c r="D12" i="4"/>
  <c r="D10" i="4"/>
  <c r="D13" i="4" s="1"/>
  <c r="M5" i="2"/>
  <c r="C39" i="2"/>
  <c r="H13" i="4" l="1"/>
  <c r="H15" i="4"/>
  <c r="D16" i="4"/>
  <c r="D17" i="4"/>
  <c r="H16" i="4"/>
  <c r="E17" i="4"/>
  <c r="D15" i="4"/>
  <c r="E16" i="4"/>
  <c r="G17" i="4"/>
  <c r="E15" i="4"/>
  <c r="G16" i="4"/>
  <c r="H17" i="4"/>
  <c r="G15" i="4"/>
  <c r="E13" i="4"/>
  <c r="F15" i="4"/>
  <c r="F17" i="4"/>
  <c r="G13" i="4"/>
  <c r="K70" i="2" a="1"/>
  <c r="K70" i="2" s="1"/>
  <c r="K55" i="2" a="1"/>
  <c r="K55" i="2" s="1"/>
  <c r="K63" i="2" a="1"/>
  <c r="K63" i="2" s="1"/>
  <c r="K47" i="2" a="1"/>
  <c r="K47" i="2" s="1"/>
  <c r="K60" i="2" a="1"/>
  <c r="K60" i="2" s="1"/>
  <c r="K52" i="2" a="1"/>
  <c r="K52" i="2" s="1"/>
  <c r="K44" i="2" a="1"/>
  <c r="K44" i="2" s="1"/>
  <c r="K67" i="2" a="1"/>
  <c r="K67" i="2" s="1"/>
  <c r="K43" i="2" a="1"/>
  <c r="K43" i="2" s="1"/>
  <c r="K68" i="2" a="1"/>
  <c r="K68" i="2" s="1"/>
  <c r="K59" i="2" a="1"/>
  <c r="K59" i="2" s="1"/>
  <c r="K51" i="2" a="1"/>
  <c r="K51" i="2" s="1"/>
  <c r="J66" i="2" a="1"/>
  <c r="J66" i="2" s="1"/>
  <c r="J58" i="2" a="1"/>
  <c r="J58" i="2" s="1"/>
  <c r="J42" i="2" a="1"/>
  <c r="J42" i="2" s="1"/>
  <c r="K65" i="2" a="1"/>
  <c r="K65" i="2" s="1"/>
  <c r="K57" i="2" a="1"/>
  <c r="K57" i="2" s="1"/>
  <c r="K49" i="2" a="1"/>
  <c r="K49" i="2" s="1"/>
  <c r="K41" i="2" a="1"/>
  <c r="K41" i="2" s="1"/>
  <c r="K64" i="2" a="1"/>
  <c r="K64" i="2" s="1"/>
  <c r="K56" i="2" a="1"/>
  <c r="K56" i="2" s="1"/>
  <c r="K48" i="2" a="1"/>
  <c r="K48" i="2" s="1"/>
  <c r="K40" i="2" a="1"/>
  <c r="K40" i="2" s="1"/>
  <c r="F58" i="2" a="1"/>
  <c r="F58" i="2" s="1"/>
  <c r="J48" i="2" a="1"/>
  <c r="J48" i="2" s="1"/>
  <c r="J69" i="2" a="1"/>
  <c r="J69" i="2" s="1"/>
  <c r="K39" i="2" a="1"/>
  <c r="K39" i="2" s="1"/>
  <c r="I43" i="2" a="1"/>
  <c r="I43" i="2" s="1"/>
  <c r="F66" i="2" a="1"/>
  <c r="F66" i="2" s="1"/>
  <c r="J64" i="2" a="1"/>
  <c r="J64" i="2" s="1"/>
  <c r="J62" i="2" a="1"/>
  <c r="J62" i="2" s="1"/>
  <c r="J54" i="2" a="1"/>
  <c r="J54" i="2" s="1"/>
  <c r="J46" i="2" a="1"/>
  <c r="J46" i="2" s="1"/>
  <c r="K46" i="2" a="1"/>
  <c r="K46" i="2" s="1"/>
  <c r="F50" i="2" a="1"/>
  <c r="F50" i="2" s="1"/>
  <c r="J56" i="2" a="1"/>
  <c r="J56" i="2" s="1"/>
  <c r="J70" i="2" a="1"/>
  <c r="J70" i="2" s="1"/>
  <c r="K42" i="2" a="1"/>
  <c r="K42" i="2" s="1"/>
  <c r="K45" i="2" a="1"/>
  <c r="K45" i="2" s="1"/>
  <c r="K53" i="2" a="1"/>
  <c r="K53" i="2" s="1"/>
  <c r="K61" i="2" a="1"/>
  <c r="K61" i="2" s="1"/>
  <c r="K69" i="2" a="1"/>
  <c r="K69" i="2" s="1"/>
  <c r="K66" i="2" a="1"/>
  <c r="K66" i="2" s="1"/>
  <c r="J50" i="2" a="1"/>
  <c r="J50" i="2" s="1"/>
  <c r="K50" i="2" a="1"/>
  <c r="K50" i="2" s="1"/>
  <c r="K54" i="2" a="1"/>
  <c r="K54" i="2" s="1"/>
  <c r="K58" i="2" a="1"/>
  <c r="K58" i="2" s="1"/>
  <c r="K62" i="2" a="1"/>
  <c r="K62" i="2" s="1"/>
  <c r="J65" i="2" a="1"/>
  <c r="J65" i="2" s="1"/>
  <c r="J57" i="2" a="1"/>
  <c r="J57" i="2" s="1"/>
  <c r="J49" i="2" a="1"/>
  <c r="J49" i="2" s="1"/>
  <c r="J41" i="2" a="1"/>
  <c r="J41" i="2" s="1"/>
  <c r="F42" i="2" a="1"/>
  <c r="F42" i="2" s="1"/>
  <c r="I65" i="2" a="1"/>
  <c r="I65" i="2" s="1"/>
  <c r="I57" i="2" a="1"/>
  <c r="I57" i="2" s="1"/>
  <c r="I49" i="2" a="1"/>
  <c r="I49" i="2" s="1"/>
  <c r="I41" i="2" a="1"/>
  <c r="I41" i="2" s="1"/>
  <c r="J39" i="2" a="1"/>
  <c r="J39" i="2" s="1"/>
  <c r="J43" i="2" a="1"/>
  <c r="J43" i="2" s="1"/>
  <c r="J47" i="2" a="1"/>
  <c r="J47" i="2" s="1"/>
  <c r="J51" i="2" a="1"/>
  <c r="J51" i="2" s="1"/>
  <c r="J55" i="2" a="1"/>
  <c r="J55" i="2" s="1"/>
  <c r="J59" i="2" a="1"/>
  <c r="J59" i="2" s="1"/>
  <c r="J63" i="2" a="1"/>
  <c r="J63" i="2" s="1"/>
  <c r="J67" i="2" a="1"/>
  <c r="J67" i="2" s="1"/>
  <c r="J44" i="2" a="1"/>
  <c r="J44" i="2" s="1"/>
  <c r="J60" i="2" a="1"/>
  <c r="J60" i="2" s="1"/>
  <c r="J68" i="2" a="1"/>
  <c r="J68" i="2" s="1"/>
  <c r="J40" i="2" a="1"/>
  <c r="J40" i="2" s="1"/>
  <c r="J52" i="2" a="1"/>
  <c r="J52" i="2" s="1"/>
  <c r="I70" i="2" a="1"/>
  <c r="I70" i="2" s="1"/>
  <c r="I62" i="2" a="1"/>
  <c r="I62" i="2" s="1"/>
  <c r="I54" i="2" a="1"/>
  <c r="I54" i="2" s="1"/>
  <c r="I46" i="2" a="1"/>
  <c r="I46" i="2" s="1"/>
  <c r="I45" i="2" a="1"/>
  <c r="I45" i="2" s="1"/>
  <c r="J53" i="2" a="1"/>
  <c r="J53" i="2" s="1"/>
  <c r="I69" i="2" a="1"/>
  <c r="I69" i="2" s="1"/>
  <c r="I61" i="2" a="1"/>
  <c r="I61" i="2" s="1"/>
  <c r="I53" i="2" a="1"/>
  <c r="I53" i="2" s="1"/>
  <c r="J45" i="2" a="1"/>
  <c r="J45" i="2" s="1"/>
  <c r="J61" i="2" a="1"/>
  <c r="J61" i="2" s="1"/>
  <c r="I66" i="2" a="1"/>
  <c r="I66" i="2" s="1"/>
  <c r="I58" i="2" a="1"/>
  <c r="I58" i="2" s="1"/>
  <c r="I50" i="2" a="1"/>
  <c r="I50" i="2" s="1"/>
  <c r="I42" i="2" a="1"/>
  <c r="I42" i="2" s="1"/>
  <c r="I59" i="2" a="1"/>
  <c r="I59" i="2" s="1"/>
  <c r="F65" i="2" a="1"/>
  <c r="F65" i="2" s="1"/>
  <c r="F57" i="2" a="1"/>
  <c r="F57" i="2" s="1"/>
  <c r="F49" i="2" a="1"/>
  <c r="F49" i="2" s="1"/>
  <c r="F41" i="2" a="1"/>
  <c r="F41" i="2" s="1"/>
  <c r="I67" i="2" a="1"/>
  <c r="I67" i="2" s="1"/>
  <c r="I48" i="2" a="1"/>
  <c r="I48" i="2" s="1"/>
  <c r="I52" i="2" a="1"/>
  <c r="I52" i="2" s="1"/>
  <c r="I56" i="2" a="1"/>
  <c r="I56" i="2" s="1"/>
  <c r="I60" i="2" a="1"/>
  <c r="I60" i="2" s="1"/>
  <c r="I64" i="2" a="1"/>
  <c r="I64" i="2" s="1"/>
  <c r="I68" i="2" a="1"/>
  <c r="I68" i="2" s="1"/>
  <c r="I47" i="2" a="1"/>
  <c r="I47" i="2" s="1"/>
  <c r="F63" i="2" a="1"/>
  <c r="F63" i="2" s="1"/>
  <c r="F55" i="2" a="1"/>
  <c r="F55" i="2" s="1"/>
  <c r="F47" i="2" a="1"/>
  <c r="F47" i="2" s="1"/>
  <c r="I51" i="2" a="1"/>
  <c r="I51" i="2" s="1"/>
  <c r="F70" i="2" a="1"/>
  <c r="F70" i="2" s="1"/>
  <c r="F62" i="2" a="1"/>
  <c r="F62" i="2" s="1"/>
  <c r="F54" i="2" a="1"/>
  <c r="F54" i="2" s="1"/>
  <c r="F46" i="2" a="1"/>
  <c r="F46" i="2" s="1"/>
  <c r="I63" i="2" a="1"/>
  <c r="I63" i="2" s="1"/>
  <c r="I40" i="2" a="1"/>
  <c r="I40" i="2" s="1"/>
  <c r="F39" i="2" a="1"/>
  <c r="F39" i="2" s="1"/>
  <c r="F69" i="2" a="1"/>
  <c r="F69" i="2" s="1"/>
  <c r="F53" i="2" a="1"/>
  <c r="F53" i="2" s="1"/>
  <c r="F45" i="2" a="1"/>
  <c r="F45" i="2" s="1"/>
  <c r="I39" i="2" a="1"/>
  <c r="I39" i="2" s="1"/>
  <c r="I55" i="2" a="1"/>
  <c r="I55" i="2" s="1"/>
  <c r="I44" i="2" a="1"/>
  <c r="I44" i="2" s="1"/>
  <c r="F61" i="2" a="1"/>
  <c r="F61" i="2" s="1"/>
  <c r="F67" i="2" a="1"/>
  <c r="F67" i="2" s="1"/>
  <c r="F59" i="2" a="1"/>
  <c r="F59" i="2" s="1"/>
  <c r="F51" i="2" a="1"/>
  <c r="F51" i="2" s="1"/>
  <c r="F43" i="2" a="1"/>
  <c r="F43" i="2" s="1"/>
  <c r="F60" i="2" a="1"/>
  <c r="F60" i="2" s="1"/>
  <c r="F44" i="2" a="1"/>
  <c r="F44" i="2" s="1"/>
  <c r="F56" i="2" a="1"/>
  <c r="F56" i="2" s="1"/>
  <c r="F68" i="2" a="1"/>
  <c r="F68" i="2" s="1"/>
  <c r="F48" i="2" a="1"/>
  <c r="F48" i="2" s="1"/>
  <c r="F52" i="2" a="1"/>
  <c r="F52" i="2" s="1"/>
  <c r="F64" i="2" a="1"/>
  <c r="F64" i="2" s="1"/>
  <c r="F40" i="2" a="1"/>
  <c r="F40" i="2" s="1"/>
  <c r="D52" i="2"/>
  <c r="D44" i="2"/>
  <c r="E68" i="2"/>
  <c r="G44" i="2"/>
  <c r="H40" i="2"/>
  <c r="H50" i="2"/>
  <c r="H48" i="2"/>
  <c r="E60" i="2"/>
  <c r="G60" i="2"/>
  <c r="E43" i="2"/>
  <c r="H44" i="2"/>
  <c r="H52" i="2"/>
  <c r="H58" i="2"/>
  <c r="H64" i="2"/>
  <c r="D58" i="2"/>
  <c r="D42" i="2"/>
  <c r="E58" i="2"/>
  <c r="E42" i="2"/>
  <c r="G66" i="2"/>
  <c r="G58" i="2"/>
  <c r="G50" i="2"/>
  <c r="G42" i="2"/>
  <c r="D49" i="2"/>
  <c r="E65" i="2"/>
  <c r="E57" i="2"/>
  <c r="E49" i="2"/>
  <c r="E41" i="2"/>
  <c r="D60" i="2"/>
  <c r="E44" i="2"/>
  <c r="G68" i="2"/>
  <c r="G52" i="2"/>
  <c r="E51" i="2"/>
  <c r="H42" i="2"/>
  <c r="H46" i="2"/>
  <c r="H54" i="2"/>
  <c r="H56" i="2"/>
  <c r="H62" i="2"/>
  <c r="D66" i="2"/>
  <c r="D50" i="2"/>
  <c r="E66" i="2"/>
  <c r="E50" i="2"/>
  <c r="D48" i="2"/>
  <c r="D40" i="2"/>
  <c r="E64" i="2"/>
  <c r="E56" i="2"/>
  <c r="E48" i="2"/>
  <c r="E40" i="2"/>
  <c r="G40" i="2"/>
  <c r="C63" i="2"/>
  <c r="D39" i="2"/>
  <c r="D63" i="2"/>
  <c r="D55" i="2"/>
  <c r="D47" i="2"/>
  <c r="E39" i="2"/>
  <c r="E63" i="2"/>
  <c r="E55" i="2"/>
  <c r="E47" i="2"/>
  <c r="G67" i="2"/>
  <c r="G63" i="2"/>
  <c r="G55" i="2"/>
  <c r="G4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E70" i="2"/>
  <c r="D68" i="2"/>
  <c r="E52" i="2"/>
  <c r="E59" i="2"/>
  <c r="D70" i="2"/>
  <c r="D62" i="2"/>
  <c r="D54" i="2"/>
  <c r="D46" i="2"/>
  <c r="E62" i="2"/>
  <c r="E54" i="2"/>
  <c r="E46" i="2"/>
  <c r="G70" i="2"/>
  <c r="G62" i="2"/>
  <c r="G54" i="2"/>
  <c r="G46" i="2"/>
  <c r="E69" i="2"/>
  <c r="E61" i="2"/>
  <c r="E53" i="2"/>
  <c r="E45" i="2"/>
  <c r="E67" i="2"/>
  <c r="H60" i="2"/>
  <c r="H66" i="2"/>
  <c r="H68" i="2"/>
  <c r="H70" i="2"/>
  <c r="C70" i="2"/>
  <c r="C69" i="2"/>
  <c r="C61" i="2"/>
  <c r="C53" i="2"/>
  <c r="C45" i="2"/>
  <c r="C68" i="2"/>
  <c r="C44" i="2"/>
  <c r="C67" i="2"/>
  <c r="C59" i="2"/>
  <c r="C51" i="2"/>
  <c r="C43" i="2"/>
  <c r="C54" i="2"/>
  <c r="C66" i="2"/>
  <c r="G69" i="2"/>
  <c r="G65" i="2"/>
  <c r="G64" i="2"/>
  <c r="G61" i="2"/>
  <c r="G59" i="2"/>
  <c r="G57" i="2"/>
  <c r="G56" i="2"/>
  <c r="G53" i="2"/>
  <c r="G51" i="2"/>
  <c r="G49" i="2"/>
  <c r="G48" i="2"/>
  <c r="G45" i="2"/>
  <c r="G43" i="2"/>
  <c r="G41" i="2"/>
  <c r="G39" i="2"/>
  <c r="C62" i="2"/>
  <c r="C52" i="2"/>
  <c r="C50" i="2"/>
  <c r="C65" i="2"/>
  <c r="C57" i="2"/>
  <c r="C49" i="2"/>
  <c r="C41" i="2"/>
  <c r="C55" i="2"/>
  <c r="C60" i="2"/>
  <c r="C58" i="2"/>
  <c r="C42" i="2"/>
  <c r="C64" i="2"/>
  <c r="C56" i="2"/>
  <c r="C48" i="2"/>
  <c r="C40" i="2"/>
  <c r="C47" i="2"/>
  <c r="D69" i="2"/>
  <c r="D67" i="2"/>
  <c r="D65" i="2"/>
  <c r="D64" i="2"/>
  <c r="D61" i="2"/>
  <c r="D59" i="2"/>
  <c r="D57" i="2"/>
  <c r="D56" i="2"/>
  <c r="D53" i="2"/>
  <c r="D51" i="2"/>
  <c r="D45" i="2"/>
  <c r="D43" i="2"/>
  <c r="D41" i="2"/>
  <c r="C46" i="2"/>
  <c r="F20" i="4" l="1"/>
  <c r="F19" i="4"/>
  <c r="D19" i="4"/>
  <c r="D20" i="4"/>
  <c r="G20" i="4"/>
  <c r="G19" i="4"/>
  <c r="E20" i="4"/>
  <c r="E19" i="4"/>
  <c r="H19" i="4"/>
  <c r="H20" i="4"/>
  <c r="H74" i="2"/>
  <c r="F74" i="2"/>
  <c r="K74" i="2"/>
  <c r="E74" i="2"/>
  <c r="D74" i="2"/>
  <c r="J74" i="2"/>
  <c r="G74" i="2"/>
  <c r="I74" i="2"/>
  <c r="C74" i="2"/>
  <c r="G73" i="2"/>
  <c r="H73" i="2"/>
  <c r="E73" i="2"/>
  <c r="F73" i="2"/>
  <c r="K73" i="2"/>
  <c r="D73" i="2"/>
  <c r="J73" i="2"/>
  <c r="I73" i="2"/>
  <c r="C73" i="2"/>
  <c r="G21" i="4" l="1"/>
  <c r="E21" i="4"/>
  <c r="D21" i="4"/>
  <c r="H21" i="4"/>
  <c r="F21" i="4"/>
  <c r="C75" i="2"/>
  <c r="D75" i="2"/>
  <c r="K75" i="2"/>
  <c r="F75" i="2"/>
  <c r="I75" i="2"/>
  <c r="G75" i="2"/>
  <c r="H75" i="2"/>
  <c r="J75" i="2"/>
  <c r="E75" i="2"/>
  <c r="F22" i="4" l="1"/>
  <c r="E22" i="4"/>
  <c r="H22" i="4"/>
  <c r="D22" i="4"/>
  <c r="G22" i="4"/>
  <c r="E77" i="2"/>
  <c r="G77" i="2"/>
  <c r="J77" i="2"/>
  <c r="I77" i="2"/>
  <c r="F77" i="2"/>
  <c r="K77" i="2"/>
  <c r="H77" i="2"/>
  <c r="D77" i="2"/>
  <c r="C77" i="2"/>
  <c r="J16" i="4" l="1"/>
  <c r="J17" i="4"/>
  <c r="J15" i="4"/>
  <c r="K15" i="4" s="1"/>
  <c r="M39" i="2"/>
  <c r="M56" i="2"/>
  <c r="M46" i="2"/>
  <c r="M58" i="2"/>
  <c r="M68" i="2"/>
  <c r="M44" i="2"/>
  <c r="M62" i="2"/>
  <c r="M48" i="2"/>
  <c r="M63" i="2"/>
  <c r="M43" i="2"/>
  <c r="M50" i="2"/>
  <c r="M57" i="2"/>
  <c r="M69" i="2"/>
  <c r="M60" i="2"/>
  <c r="M47" i="2"/>
  <c r="M59" i="2"/>
  <c r="M55" i="2"/>
  <c r="M49" i="2"/>
  <c r="M70" i="2"/>
  <c r="M61" i="2"/>
  <c r="M66" i="2"/>
  <c r="M54" i="2"/>
  <c r="M52" i="2"/>
  <c r="M65" i="2"/>
  <c r="M42" i="2"/>
  <c r="M40" i="2"/>
  <c r="M51" i="2"/>
  <c r="M45" i="2"/>
  <c r="M53" i="2"/>
  <c r="M41" i="2"/>
  <c r="M64" i="2"/>
  <c r="M67" i="2"/>
  <c r="K17" i="4" l="1"/>
  <c r="K16" i="4"/>
  <c r="N51" i="2"/>
  <c r="N48" i="2"/>
  <c r="N47" i="2"/>
  <c r="N62" i="2"/>
  <c r="N59" i="2"/>
  <c r="N41" i="2"/>
  <c r="N44" i="2"/>
  <c r="N65" i="2"/>
  <c r="N64" i="2"/>
  <c r="N54" i="2"/>
  <c r="N60" i="2"/>
  <c r="N53" i="2"/>
  <c r="N66" i="2"/>
  <c r="N69" i="2"/>
  <c r="N68" i="2"/>
  <c r="N67" i="2"/>
  <c r="N52" i="2"/>
  <c r="N45" i="2"/>
  <c r="N61" i="2"/>
  <c r="N57" i="2"/>
  <c r="N58" i="2"/>
  <c r="N70" i="2"/>
  <c r="N50" i="2"/>
  <c r="N46" i="2"/>
  <c r="N40" i="2"/>
  <c r="N49" i="2"/>
  <c r="N43" i="2"/>
  <c r="N56" i="2"/>
  <c r="N42" i="2"/>
  <c r="N55" i="2"/>
  <c r="N63" i="2"/>
  <c r="N39" i="2"/>
  <c r="M6" i="1" l="1"/>
  <c r="M7" i="1"/>
  <c r="M8" i="1"/>
  <c r="M9" i="1"/>
  <c r="M10" i="1"/>
  <c r="M11" i="1"/>
  <c r="M12" i="1"/>
  <c r="M13" i="1"/>
  <c r="M5" i="1"/>
  <c r="L6" i="1"/>
  <c r="L7" i="1"/>
  <c r="L8" i="1"/>
  <c r="L9" i="1"/>
  <c r="L10" i="1"/>
  <c r="L11" i="1"/>
  <c r="L12" i="1"/>
  <c r="L13" i="1"/>
  <c r="L5" i="1"/>
  <c r="K6" i="1"/>
  <c r="K7" i="1"/>
  <c r="K8" i="1"/>
  <c r="K9" i="1"/>
  <c r="K10" i="1"/>
  <c r="K11" i="1"/>
  <c r="K12" i="1"/>
  <c r="K13" i="1"/>
  <c r="K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H12" i="1"/>
  <c r="I12" i="1"/>
  <c r="J12" i="1"/>
  <c r="H13" i="1"/>
  <c r="I13" i="1"/>
  <c r="J13" i="1"/>
  <c r="I5" i="1"/>
  <c r="J5" i="1"/>
  <c r="H5" i="1"/>
  <c r="G6" i="1"/>
  <c r="G7" i="1"/>
  <c r="G8" i="1"/>
  <c r="G9" i="1"/>
  <c r="G10" i="1"/>
  <c r="G11" i="1"/>
  <c r="I11" i="1" s="1"/>
  <c r="G12" i="1"/>
  <c r="G13" i="1"/>
  <c r="G5" i="1"/>
  <c r="J11" i="1" l="1"/>
</calcChain>
</file>

<file path=xl/sharedStrings.xml><?xml version="1.0" encoding="utf-8"?>
<sst xmlns="http://schemas.openxmlformats.org/spreadsheetml/2006/main" count="152" uniqueCount="95">
  <si>
    <t xml:space="preserve"> </t>
  </si>
  <si>
    <t>Model 1</t>
  </si>
  <si>
    <t>Model 2</t>
  </si>
  <si>
    <t>Model 3</t>
  </si>
  <si>
    <t>Action Radius (C1)</t>
  </si>
  <si>
    <t>Fuel Endurance (C2)</t>
  </si>
  <si>
    <t>Autonomy (C3)</t>
  </si>
  <si>
    <t>Primary Cannon (C4)</t>
  </si>
  <si>
    <t>Secondary Cannon (C5)</t>
  </si>
  <si>
    <t>AAW Missiles (C6)</t>
  </si>
  <si>
    <t>Initial Cost (C7)</t>
  </si>
  <si>
    <t>Life Cycle Cost (C8)</t>
  </si>
  <si>
    <t>Construction Time (C9)</t>
  </si>
  <si>
    <t>Mean</t>
  </si>
  <si>
    <t>Std</t>
  </si>
  <si>
    <t>gausian</t>
  </si>
  <si>
    <t>Tot</t>
  </si>
  <si>
    <t>w1</t>
  </si>
  <si>
    <t>w2</t>
  </si>
  <si>
    <t>w3</t>
  </si>
  <si>
    <t>MAX</t>
  </si>
  <si>
    <t>MIN</t>
  </si>
  <si>
    <t>Boroughs/Things that matter</t>
  </si>
  <si>
    <t>Camden</t>
  </si>
  <si>
    <t>Royal Borough of Greenwich</t>
  </si>
  <si>
    <t>Hackney</t>
  </si>
  <si>
    <t>Hammersmith and Fulham</t>
  </si>
  <si>
    <t>Islington</t>
  </si>
  <si>
    <t>Royal Borough of Kensington and Chelsea</t>
  </si>
  <si>
    <t>Lambeth</t>
  </si>
  <si>
    <t>Lewisham</t>
  </si>
  <si>
    <t>Southwark</t>
  </si>
  <si>
    <t>Tower Hamlets</t>
  </si>
  <si>
    <t>Wandsworth</t>
  </si>
  <si>
    <t>City of 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</si>
  <si>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</si>
  <si>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</si>
  <si>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</si>
  <si>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</si>
  <si>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</si>
  <si>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</si>
  <si>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</si>
  <si>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</si>
  <si>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</si>
  <si>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</si>
  <si>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</si>
  <si>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</si>
  <si>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</si>
  <si>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Royal Borough of Kingston upon Thames</t>
  </si>
  <si>
    <t>Merton</t>
  </si>
  <si>
    <t>Newham</t>
  </si>
  <si>
    <t>Redbridge</t>
  </si>
  <si>
    <t>Richmond upon Thames</t>
  </si>
  <si>
    <t>Sutton</t>
  </si>
  <si>
    <t>Waltham Forest</t>
  </si>
  <si>
    <t>Criterion 1</t>
  </si>
  <si>
    <t>Criterion 2</t>
  </si>
  <si>
    <t>Criterion 3</t>
  </si>
  <si>
    <t>Criterion 4</t>
  </si>
  <si>
    <t>Criterion 5</t>
  </si>
  <si>
    <t>Criterion 6</t>
  </si>
  <si>
    <t>Criterion 7</t>
  </si>
  <si>
    <t>Criterion 8</t>
  </si>
  <si>
    <t>Criterion 9</t>
  </si>
  <si>
    <t>What is the better direction for each criterion?</t>
  </si>
  <si>
    <t>Normalized Matrix</t>
  </si>
  <si>
    <t>Average</t>
  </si>
  <si>
    <t>Gaussian Factor</t>
  </si>
  <si>
    <t>Normalized Gaussian Factor</t>
  </si>
  <si>
    <t>Index AHP G</t>
  </si>
  <si>
    <t>RANKING Order</t>
  </si>
  <si>
    <t>Borough</t>
  </si>
  <si>
    <t>Rent price average</t>
  </si>
  <si>
    <t>Quality of life</t>
  </si>
  <si>
    <t>Geo code (lat,lon)</t>
  </si>
  <si>
    <t>Time to referece Borough</t>
  </si>
  <si>
    <t>Runtime Calculated</t>
  </si>
  <si>
    <t>Borough A</t>
  </si>
  <si>
    <t>Borough B</t>
  </si>
  <si>
    <t>Borough C</t>
  </si>
  <si>
    <t>Rent Price</t>
  </si>
  <si>
    <t>Distance</t>
  </si>
  <si>
    <t>Well Being</t>
  </si>
  <si>
    <t>Travelling Time</t>
  </si>
  <si>
    <t>Cost Of Living</t>
  </si>
  <si>
    <t>Data Matrix</t>
  </si>
  <si>
    <t>Normalization</t>
  </si>
  <si>
    <t>1/X1</t>
  </si>
  <si>
    <t>1/X2</t>
  </si>
  <si>
    <t>1/X3</t>
  </si>
  <si>
    <t>SUM -&gt;</t>
  </si>
  <si>
    <t>S. Deviation</t>
  </si>
  <si>
    <t>Normalized Gaussian</t>
  </si>
  <si>
    <t>Create a index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</si>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</sst>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_-;\-* #,##0.0000_-;_-* &quot;-&quot;??_-;_-@_-"/>
    <numFmt numFmtId="170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166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170" fontId="0" fillId="0" borderId="1" xfId="0" applyNumberFormat="1" applyBorder="1"/>
    <xf numFmtId="0" fontId="0" fillId="0" borderId="2" xfId="0" quotePrefix="1" applyBorder="1"/>
    <xf numFmtId="43" fontId="0" fillId="0" borderId="2" xfId="1" applyFont="1" applyBorder="1"/>
    <xf numFmtId="43" fontId="0" fillId="0" borderId="2" xfId="1" applyNumberFormat="1" applyFont="1" applyBorder="1"/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/>
    <xf numFmtId="43" fontId="2" fillId="0" borderId="2" xfId="1" applyFont="1" applyBorder="1"/>
    <xf numFmtId="43" fontId="2" fillId="0" borderId="2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2C1-ACB8-4BFD-8723-804FA8B23628}">
  <dimension ref="C4:M13"/>
  <sheetViews>
    <sheetView topLeftCell="B1" workbookViewId="0">
      <selection activeCell="C35" sqref="C35"/>
    </sheetView>
  </sheetViews>
  <sheetFormatPr defaultRowHeight="15" x14ac:dyDescent="0.25"/>
  <cols>
    <col min="3" max="3" width="21.7109375" bestFit="1" customWidth="1"/>
    <col min="4" max="6" width="16.42578125" bestFit="1" customWidth="1"/>
    <col min="7" max="10" width="16.42578125" customWidth="1"/>
  </cols>
  <sheetData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16</v>
      </c>
      <c r="H4" t="s">
        <v>17</v>
      </c>
      <c r="I4" t="s">
        <v>18</v>
      </c>
      <c r="J4" t="s">
        <v>19</v>
      </c>
      <c r="K4" t="s">
        <v>13</v>
      </c>
      <c r="L4" t="s">
        <v>14</v>
      </c>
      <c r="M4" t="s">
        <v>15</v>
      </c>
    </row>
    <row r="5" spans="3:13" x14ac:dyDescent="0.25">
      <c r="C5" t="s">
        <v>4</v>
      </c>
      <c r="D5" s="1">
        <v>4000</v>
      </c>
      <c r="E5" s="1">
        <v>9330</v>
      </c>
      <c r="F5" s="1">
        <v>10660</v>
      </c>
      <c r="G5" s="1">
        <f>SUM(D5:F5)</f>
        <v>23990</v>
      </c>
      <c r="H5" s="2">
        <f>D5/$G5</f>
        <v>0.16673614005835766</v>
      </c>
      <c r="I5" s="2">
        <f t="shared" ref="I5:J5" si="0">E5/$G5</f>
        <v>0.38891204668611923</v>
      </c>
      <c r="J5" s="2">
        <f t="shared" si="0"/>
        <v>0.44435181325552314</v>
      </c>
      <c r="K5" s="3">
        <f>AVERAGE($H5:$J5)</f>
        <v>0.33333333333333331</v>
      </c>
      <c r="L5" s="4">
        <f>STDEVA($H5:$J5)</f>
        <v>0.1469161683908283</v>
      </c>
      <c r="M5" s="3">
        <f>L5/K5</f>
        <v>0.44074850517248493</v>
      </c>
    </row>
    <row r="6" spans="3:13" x14ac:dyDescent="0.25">
      <c r="C6" t="s">
        <v>5</v>
      </c>
      <c r="D6" s="1">
        <v>11</v>
      </c>
      <c r="E6" s="1">
        <v>26</v>
      </c>
      <c r="F6" s="1">
        <v>30</v>
      </c>
      <c r="G6" s="1">
        <f t="shared" ref="G6:G13" si="1">SUM(D6:F6)</f>
        <v>67</v>
      </c>
      <c r="H6" s="2">
        <f t="shared" ref="H6:H13" si="2">D6/$G6</f>
        <v>0.16417910447761194</v>
      </c>
      <c r="I6" s="2">
        <f t="shared" ref="I6:I13" si="3">E6/$G6</f>
        <v>0.38805970149253732</v>
      </c>
      <c r="J6" s="2">
        <f t="shared" ref="J6:J13" si="4">F6/$G6</f>
        <v>0.44776119402985076</v>
      </c>
      <c r="K6" s="3">
        <f t="shared" ref="K6:K13" si="5">AVERAGE($H6:$J6)</f>
        <v>0.33333333333333331</v>
      </c>
      <c r="L6" s="4">
        <f t="shared" ref="L6:L13" si="6">STDEVA($H6:$J6)</f>
        <v>0.14950228061011669</v>
      </c>
      <c r="M6" s="3">
        <f t="shared" ref="M6:M13" si="7">L6/K6</f>
        <v>0.44850684183035011</v>
      </c>
    </row>
    <row r="7" spans="3:13" x14ac:dyDescent="0.25">
      <c r="C7" t="s">
        <v>6</v>
      </c>
      <c r="D7" s="1">
        <v>30</v>
      </c>
      <c r="E7" s="1">
        <v>25</v>
      </c>
      <c r="F7" s="1">
        <v>35</v>
      </c>
      <c r="G7" s="1">
        <f t="shared" si="1"/>
        <v>90</v>
      </c>
      <c r="H7" s="2">
        <f t="shared" si="2"/>
        <v>0.33333333333333331</v>
      </c>
      <c r="I7" s="2">
        <f t="shared" si="3"/>
        <v>0.27777777777777779</v>
      </c>
      <c r="J7" s="2">
        <f t="shared" si="4"/>
        <v>0.3888888888888889</v>
      </c>
      <c r="K7" s="3">
        <f t="shared" si="5"/>
        <v>0.33333333333333331</v>
      </c>
      <c r="L7" s="4">
        <f t="shared" si="6"/>
        <v>5.5555555555555677E-2</v>
      </c>
      <c r="M7" s="3">
        <f t="shared" si="7"/>
        <v>0.16666666666666705</v>
      </c>
    </row>
    <row r="8" spans="3:13" x14ac:dyDescent="0.25">
      <c r="C8" t="s">
        <v>7</v>
      </c>
      <c r="D8" s="1">
        <v>25</v>
      </c>
      <c r="E8" s="1">
        <v>25</v>
      </c>
      <c r="F8" s="1">
        <v>120</v>
      </c>
      <c r="G8" s="1">
        <f t="shared" si="1"/>
        <v>170</v>
      </c>
      <c r="H8" s="2">
        <f t="shared" si="2"/>
        <v>0.14705882352941177</v>
      </c>
      <c r="I8" s="2">
        <f t="shared" si="3"/>
        <v>0.14705882352941177</v>
      </c>
      <c r="J8" s="2">
        <f t="shared" si="4"/>
        <v>0.70588235294117652</v>
      </c>
      <c r="K8" s="3">
        <f t="shared" si="5"/>
        <v>0.33333333333333331</v>
      </c>
      <c r="L8" s="4">
        <f t="shared" si="6"/>
        <v>0.32263691513537918</v>
      </c>
      <c r="M8" s="3">
        <f t="shared" si="7"/>
        <v>0.96791074540613753</v>
      </c>
    </row>
    <row r="9" spans="3:13" x14ac:dyDescent="0.25">
      <c r="C9" t="s">
        <v>8</v>
      </c>
      <c r="D9" s="1">
        <v>1</v>
      </c>
      <c r="E9" s="1">
        <v>2</v>
      </c>
      <c r="F9" s="1">
        <v>2</v>
      </c>
      <c r="G9" s="1">
        <f t="shared" si="1"/>
        <v>5</v>
      </c>
      <c r="H9" s="2">
        <f t="shared" si="2"/>
        <v>0.2</v>
      </c>
      <c r="I9" s="2">
        <f t="shared" si="3"/>
        <v>0.4</v>
      </c>
      <c r="J9" s="2">
        <f t="shared" si="4"/>
        <v>0.4</v>
      </c>
      <c r="K9" s="3">
        <f t="shared" si="5"/>
        <v>0.33333333333333331</v>
      </c>
      <c r="L9" s="4">
        <f t="shared" si="6"/>
        <v>0.1154700538379254</v>
      </c>
      <c r="M9" s="3">
        <f t="shared" si="7"/>
        <v>0.34641016151377624</v>
      </c>
    </row>
    <row r="10" spans="3:13" x14ac:dyDescent="0.25">
      <c r="C10" t="s">
        <v>9</v>
      </c>
      <c r="D10" s="1">
        <v>0</v>
      </c>
      <c r="E10" s="1">
        <v>1</v>
      </c>
      <c r="F10" s="1">
        <v>1</v>
      </c>
      <c r="G10" s="1">
        <f t="shared" si="1"/>
        <v>2</v>
      </c>
      <c r="H10" s="2">
        <f t="shared" si="2"/>
        <v>0</v>
      </c>
      <c r="I10" s="2">
        <f t="shared" si="3"/>
        <v>0.5</v>
      </c>
      <c r="J10" s="2">
        <f t="shared" si="4"/>
        <v>0.5</v>
      </c>
      <c r="K10" s="3">
        <f t="shared" si="5"/>
        <v>0.33333333333333331</v>
      </c>
      <c r="L10" s="4">
        <f t="shared" si="6"/>
        <v>0.28867513459481292</v>
      </c>
      <c r="M10" s="3">
        <f t="shared" si="7"/>
        <v>0.86602540378443882</v>
      </c>
    </row>
    <row r="11" spans="3:13" x14ac:dyDescent="0.25">
      <c r="C11" t="s">
        <v>10</v>
      </c>
      <c r="D11" s="1">
        <v>290000000</v>
      </c>
      <c r="E11" s="1">
        <v>310000000</v>
      </c>
      <c r="F11" s="1">
        <v>310000000</v>
      </c>
      <c r="G11" s="1">
        <f t="shared" si="1"/>
        <v>910000000</v>
      </c>
      <c r="H11" s="2">
        <f t="shared" si="2"/>
        <v>0.31868131868131866</v>
      </c>
      <c r="I11" s="2">
        <f t="shared" si="3"/>
        <v>0.34065934065934067</v>
      </c>
      <c r="J11" s="2">
        <f t="shared" si="4"/>
        <v>0.34065934065934067</v>
      </c>
      <c r="K11" s="3">
        <f t="shared" si="5"/>
        <v>0.33333333333333331</v>
      </c>
      <c r="L11" s="4">
        <f t="shared" si="6"/>
        <v>1.2689016905266521E-2</v>
      </c>
      <c r="M11" s="3">
        <f t="shared" si="7"/>
        <v>3.8067050715799564E-2</v>
      </c>
    </row>
    <row r="12" spans="3:13" x14ac:dyDescent="0.25">
      <c r="C12" t="s">
        <v>11</v>
      </c>
      <c r="D12" s="1">
        <v>592000000</v>
      </c>
      <c r="E12" s="1">
        <v>633000000</v>
      </c>
      <c r="F12" s="1">
        <v>633000000</v>
      </c>
      <c r="G12" s="1">
        <f t="shared" si="1"/>
        <v>1858000000</v>
      </c>
      <c r="H12" s="2">
        <f t="shared" si="2"/>
        <v>0.31862217438105489</v>
      </c>
      <c r="I12" s="2">
        <f t="shared" si="3"/>
        <v>0.34068891280947255</v>
      </c>
      <c r="J12" s="2">
        <f t="shared" si="4"/>
        <v>0.34068891280947255</v>
      </c>
      <c r="K12" s="3">
        <f t="shared" si="5"/>
        <v>0.33333333333333331</v>
      </c>
      <c r="L12" s="4">
        <f t="shared" si="6"/>
        <v>1.2740237371783999E-2</v>
      </c>
      <c r="M12" s="3">
        <f t="shared" si="7"/>
        <v>3.8220712115352003E-2</v>
      </c>
    </row>
    <row r="13" spans="3:13" x14ac:dyDescent="0.25">
      <c r="C13" t="s">
        <v>12</v>
      </c>
      <c r="D13" s="1">
        <v>6</v>
      </c>
      <c r="E13" s="1">
        <v>8</v>
      </c>
      <c r="F13" s="1">
        <v>8</v>
      </c>
      <c r="G13" s="1">
        <f t="shared" si="1"/>
        <v>22</v>
      </c>
      <c r="H13" s="2">
        <f t="shared" si="2"/>
        <v>0.27272727272727271</v>
      </c>
      <c r="I13" s="2">
        <f t="shared" si="3"/>
        <v>0.36363636363636365</v>
      </c>
      <c r="J13" s="2">
        <f t="shared" si="4"/>
        <v>0.36363636363636365</v>
      </c>
      <c r="K13" s="3">
        <f t="shared" si="5"/>
        <v>0.33333333333333331</v>
      </c>
      <c r="L13" s="4">
        <f t="shared" si="6"/>
        <v>5.2486388108147798E-2</v>
      </c>
      <c r="M13" s="3">
        <f t="shared" si="7"/>
        <v>0.1574591643244434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395-01E4-474E-976C-CCBDBCE99CB0}">
  <dimension ref="B2:N77"/>
  <sheetViews>
    <sheetView topLeftCell="A33" zoomScaleNormal="100" workbookViewId="0">
      <selection activeCell="N39" sqref="N39"/>
    </sheetView>
  </sheetViews>
  <sheetFormatPr defaultRowHeight="15" x14ac:dyDescent="0.25"/>
  <cols>
    <col min="2" max="2" width="38.5703125" bestFit="1" customWidth="1"/>
    <col min="3" max="11" width="10.28515625" bestFit="1" customWidth="1"/>
    <col min="13" max="13" width="12" bestFit="1" customWidth="1"/>
    <col min="14" max="14" width="8" customWidth="1"/>
  </cols>
  <sheetData>
    <row r="2" spans="2:13" x14ac:dyDescent="0.25">
      <c r="C2" s="5" t="s">
        <v>64</v>
      </c>
      <c r="D2" s="5"/>
      <c r="E2" s="5"/>
      <c r="F2" s="5"/>
      <c r="G2" s="5"/>
      <c r="H2" s="5"/>
      <c r="I2" s="5"/>
      <c r="J2" s="5"/>
      <c r="K2" s="5"/>
    </row>
    <row r="3" spans="2:13" x14ac:dyDescent="0.25">
      <c r="C3" s="6" t="s">
        <v>20</v>
      </c>
      <c r="D3" s="6" t="s">
        <v>20</v>
      </c>
      <c r="E3" s="6" t="s">
        <v>20</v>
      </c>
      <c r="F3" s="9" t="s">
        <v>21</v>
      </c>
      <c r="G3" s="6" t="s">
        <v>20</v>
      </c>
      <c r="H3" s="6" t="s">
        <v>20</v>
      </c>
      <c r="I3" s="9" t="s">
        <v>21</v>
      </c>
      <c r="J3" s="9" t="s">
        <v>21</v>
      </c>
      <c r="K3" s="9" t="s">
        <v>21</v>
      </c>
    </row>
    <row r="4" spans="2:13" x14ac:dyDescent="0.25">
      <c r="B4" s="5" t="s">
        <v>22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</row>
    <row r="5" spans="2:13" x14ac:dyDescent="0.25">
      <c r="B5" s="8" t="s">
        <v>23</v>
      </c>
      <c r="C5">
        <v>7</v>
      </c>
      <c r="D5">
        <v>331</v>
      </c>
      <c r="E5">
        <v>890</v>
      </c>
      <c r="F5">
        <v>23</v>
      </c>
      <c r="G5">
        <v>6.2551379188111267E-2</v>
      </c>
      <c r="H5">
        <v>93</v>
      </c>
      <c r="I5">
        <v>162</v>
      </c>
      <c r="J5">
        <v>271</v>
      </c>
      <c r="K5">
        <v>32</v>
      </c>
      <c r="M5">
        <f>33*33*3</f>
        <v>3267</v>
      </c>
    </row>
    <row r="6" spans="2:13" x14ac:dyDescent="0.25">
      <c r="B6" s="8" t="s">
        <v>24</v>
      </c>
      <c r="C6">
        <v>77</v>
      </c>
      <c r="D6">
        <v>344</v>
      </c>
      <c r="E6">
        <v>29</v>
      </c>
      <c r="F6">
        <v>50</v>
      </c>
      <c r="G6">
        <v>0.1415828844870709</v>
      </c>
      <c r="H6">
        <v>74</v>
      </c>
      <c r="I6">
        <v>337</v>
      </c>
      <c r="J6">
        <v>70</v>
      </c>
      <c r="K6">
        <v>21</v>
      </c>
    </row>
    <row r="7" spans="2:13" x14ac:dyDescent="0.25">
      <c r="B7" s="8" t="s">
        <v>25</v>
      </c>
      <c r="C7">
        <v>75</v>
      </c>
      <c r="D7">
        <v>344</v>
      </c>
      <c r="E7">
        <v>729</v>
      </c>
      <c r="F7">
        <v>1</v>
      </c>
      <c r="G7">
        <v>0.83012254844926647</v>
      </c>
      <c r="H7">
        <v>98</v>
      </c>
      <c r="I7">
        <v>427</v>
      </c>
      <c r="J7">
        <v>279</v>
      </c>
      <c r="K7">
        <v>29</v>
      </c>
    </row>
    <row r="8" spans="2:13" x14ac:dyDescent="0.25">
      <c r="B8" s="8" t="s">
        <v>26</v>
      </c>
      <c r="C8">
        <v>7</v>
      </c>
      <c r="D8">
        <v>364</v>
      </c>
      <c r="E8">
        <v>1000</v>
      </c>
      <c r="F8">
        <v>45</v>
      </c>
      <c r="G8">
        <v>0.46185387184344373</v>
      </c>
      <c r="H8">
        <v>56</v>
      </c>
      <c r="I8">
        <v>125</v>
      </c>
      <c r="J8">
        <v>509</v>
      </c>
      <c r="K8">
        <v>50</v>
      </c>
    </row>
    <row r="9" spans="2:13" x14ac:dyDescent="0.25">
      <c r="B9" s="8" t="s">
        <v>27</v>
      </c>
      <c r="C9">
        <v>26</v>
      </c>
      <c r="D9">
        <v>453</v>
      </c>
      <c r="E9">
        <v>347</v>
      </c>
      <c r="F9">
        <v>2</v>
      </c>
      <c r="G9">
        <v>0.15248399193785789</v>
      </c>
      <c r="H9">
        <v>9</v>
      </c>
      <c r="I9">
        <v>177</v>
      </c>
      <c r="J9">
        <v>527</v>
      </c>
      <c r="K9">
        <v>25</v>
      </c>
    </row>
    <row r="10" spans="2:13" x14ac:dyDescent="0.25">
      <c r="B10" s="8" t="s">
        <v>28</v>
      </c>
      <c r="C10">
        <v>1</v>
      </c>
      <c r="D10">
        <v>174</v>
      </c>
      <c r="E10">
        <v>321</v>
      </c>
      <c r="F10">
        <v>48</v>
      </c>
      <c r="G10">
        <v>0.33229817559609665</v>
      </c>
      <c r="H10">
        <v>12</v>
      </c>
      <c r="I10">
        <v>482</v>
      </c>
      <c r="J10">
        <v>110</v>
      </c>
      <c r="K10">
        <v>43</v>
      </c>
    </row>
    <row r="11" spans="2:13" x14ac:dyDescent="0.25">
      <c r="B11" s="8" t="s">
        <v>29</v>
      </c>
      <c r="C11">
        <v>20</v>
      </c>
      <c r="D11">
        <v>497</v>
      </c>
      <c r="E11">
        <v>886</v>
      </c>
      <c r="F11">
        <v>1</v>
      </c>
      <c r="G11">
        <v>0.237576126660344</v>
      </c>
      <c r="H11">
        <v>63</v>
      </c>
      <c r="I11">
        <v>444</v>
      </c>
      <c r="J11">
        <v>648</v>
      </c>
      <c r="K11">
        <v>25</v>
      </c>
    </row>
    <row r="12" spans="2:13" x14ac:dyDescent="0.25">
      <c r="B12" s="8" t="s">
        <v>30</v>
      </c>
      <c r="C12">
        <v>55</v>
      </c>
      <c r="D12">
        <v>424</v>
      </c>
      <c r="E12">
        <v>817</v>
      </c>
      <c r="F12">
        <v>22</v>
      </c>
      <c r="G12">
        <v>0.66803560014336527</v>
      </c>
      <c r="H12">
        <v>31</v>
      </c>
      <c r="I12">
        <v>158</v>
      </c>
      <c r="J12">
        <v>712</v>
      </c>
      <c r="K12">
        <v>20</v>
      </c>
    </row>
    <row r="13" spans="2:13" x14ac:dyDescent="0.25">
      <c r="B13" s="8" t="s">
        <v>31</v>
      </c>
      <c r="C13">
        <v>26</v>
      </c>
      <c r="D13">
        <v>238</v>
      </c>
      <c r="E13">
        <v>454</v>
      </c>
      <c r="F13">
        <v>16</v>
      </c>
      <c r="G13">
        <v>0.73158928407732504</v>
      </c>
      <c r="H13">
        <v>17</v>
      </c>
      <c r="I13">
        <v>252</v>
      </c>
      <c r="J13">
        <v>83</v>
      </c>
      <c r="K13">
        <v>15</v>
      </c>
    </row>
    <row r="14" spans="2:13" x14ac:dyDescent="0.25">
      <c r="B14" s="8" t="s">
        <v>32</v>
      </c>
      <c r="C14">
        <v>15</v>
      </c>
      <c r="D14">
        <v>321</v>
      </c>
      <c r="E14">
        <v>97</v>
      </c>
      <c r="F14">
        <v>25</v>
      </c>
      <c r="G14">
        <v>0.65840897711735491</v>
      </c>
      <c r="H14">
        <v>65</v>
      </c>
      <c r="I14">
        <v>249</v>
      </c>
      <c r="J14">
        <v>985</v>
      </c>
      <c r="K14">
        <v>7</v>
      </c>
    </row>
    <row r="15" spans="2:13" x14ac:dyDescent="0.25">
      <c r="B15" s="8" t="s">
        <v>33</v>
      </c>
      <c r="C15">
        <v>24</v>
      </c>
      <c r="D15">
        <v>299</v>
      </c>
      <c r="E15">
        <v>892</v>
      </c>
      <c r="F15">
        <v>12</v>
      </c>
      <c r="G15">
        <v>0.44218222025731801</v>
      </c>
      <c r="H15">
        <v>74</v>
      </c>
      <c r="I15">
        <v>333</v>
      </c>
      <c r="J15">
        <v>676</v>
      </c>
      <c r="K15">
        <v>49</v>
      </c>
    </row>
    <row r="16" spans="2:13" x14ac:dyDescent="0.25">
      <c r="B16" s="8" t="s">
        <v>34</v>
      </c>
      <c r="C16">
        <v>7</v>
      </c>
      <c r="D16">
        <v>100</v>
      </c>
      <c r="E16">
        <v>672</v>
      </c>
      <c r="F16">
        <v>20</v>
      </c>
      <c r="G16">
        <v>0.82949956100869349</v>
      </c>
      <c r="H16">
        <v>31</v>
      </c>
      <c r="I16">
        <v>284</v>
      </c>
      <c r="J16">
        <v>760</v>
      </c>
      <c r="K16">
        <v>43</v>
      </c>
    </row>
    <row r="17" spans="2:11" x14ac:dyDescent="0.25">
      <c r="B17" s="8" t="s">
        <v>35</v>
      </c>
      <c r="C17">
        <v>76</v>
      </c>
      <c r="D17">
        <v>199</v>
      </c>
      <c r="E17">
        <v>678</v>
      </c>
      <c r="F17">
        <v>12</v>
      </c>
      <c r="G17">
        <v>0.85858261970619731</v>
      </c>
      <c r="H17">
        <v>33</v>
      </c>
      <c r="I17">
        <v>235</v>
      </c>
      <c r="J17">
        <v>146</v>
      </c>
      <c r="K17">
        <v>25</v>
      </c>
    </row>
    <row r="18" spans="2:11" x14ac:dyDescent="0.25">
      <c r="B18" s="8" t="s">
        <v>36</v>
      </c>
      <c r="C18">
        <v>76</v>
      </c>
      <c r="D18">
        <v>432</v>
      </c>
      <c r="E18">
        <v>584</v>
      </c>
      <c r="F18">
        <v>10</v>
      </c>
      <c r="G18">
        <v>0.1127987236570408</v>
      </c>
      <c r="H18">
        <v>42</v>
      </c>
      <c r="I18">
        <v>180</v>
      </c>
      <c r="J18">
        <v>722</v>
      </c>
      <c r="K18">
        <v>20</v>
      </c>
    </row>
    <row r="19" spans="2:11" x14ac:dyDescent="0.25">
      <c r="B19" s="8" t="s">
        <v>37</v>
      </c>
      <c r="C19">
        <v>23</v>
      </c>
      <c r="D19">
        <v>474</v>
      </c>
      <c r="E19">
        <v>811</v>
      </c>
      <c r="F19">
        <v>48</v>
      </c>
      <c r="G19">
        <v>0.63259352546140257</v>
      </c>
      <c r="H19">
        <v>23</v>
      </c>
      <c r="I19">
        <v>220</v>
      </c>
      <c r="J19">
        <v>978</v>
      </c>
      <c r="K19">
        <v>6</v>
      </c>
    </row>
    <row r="20" spans="2:11" x14ac:dyDescent="0.25">
      <c r="B20" s="8" t="s">
        <v>38</v>
      </c>
      <c r="C20">
        <v>25</v>
      </c>
      <c r="D20">
        <v>124</v>
      </c>
      <c r="E20">
        <v>868</v>
      </c>
      <c r="F20">
        <v>33</v>
      </c>
      <c r="G20">
        <v>0.42504126213914606</v>
      </c>
      <c r="H20">
        <v>85</v>
      </c>
      <c r="I20">
        <v>379</v>
      </c>
      <c r="J20">
        <v>787</v>
      </c>
      <c r="K20">
        <v>41</v>
      </c>
    </row>
    <row r="21" spans="2:11" x14ac:dyDescent="0.25">
      <c r="B21" s="8" t="s">
        <v>39</v>
      </c>
      <c r="C21">
        <v>87</v>
      </c>
      <c r="D21">
        <v>162</v>
      </c>
      <c r="E21">
        <v>979</v>
      </c>
      <c r="F21">
        <v>17</v>
      </c>
      <c r="G21">
        <v>0.73368924880898934</v>
      </c>
      <c r="H21">
        <v>22</v>
      </c>
      <c r="I21">
        <v>446</v>
      </c>
      <c r="J21">
        <v>94</v>
      </c>
      <c r="K21">
        <v>16</v>
      </c>
    </row>
    <row r="22" spans="2:11" x14ac:dyDescent="0.25">
      <c r="B22" s="8" t="s">
        <v>40</v>
      </c>
      <c r="C22">
        <v>32</v>
      </c>
      <c r="D22">
        <v>310</v>
      </c>
      <c r="E22">
        <v>19</v>
      </c>
      <c r="F22">
        <v>24</v>
      </c>
      <c r="G22">
        <v>0.51712433760296961</v>
      </c>
      <c r="H22">
        <v>16</v>
      </c>
      <c r="I22">
        <v>362</v>
      </c>
      <c r="J22">
        <v>321</v>
      </c>
      <c r="K22">
        <v>47</v>
      </c>
    </row>
    <row r="23" spans="2:11" x14ac:dyDescent="0.25">
      <c r="B23" s="8" t="s">
        <v>41</v>
      </c>
      <c r="C23">
        <v>37</v>
      </c>
      <c r="D23">
        <v>107</v>
      </c>
      <c r="E23">
        <v>977</v>
      </c>
      <c r="F23">
        <v>39</v>
      </c>
      <c r="G23">
        <v>0.93896529830853936</v>
      </c>
      <c r="H23">
        <v>9</v>
      </c>
      <c r="I23">
        <v>260</v>
      </c>
      <c r="J23">
        <v>128</v>
      </c>
      <c r="K23">
        <v>37</v>
      </c>
    </row>
    <row r="24" spans="2:11" x14ac:dyDescent="0.25">
      <c r="B24" s="8" t="s">
        <v>42</v>
      </c>
      <c r="C24">
        <v>22</v>
      </c>
      <c r="D24">
        <v>427</v>
      </c>
      <c r="E24">
        <v>104</v>
      </c>
      <c r="F24">
        <v>1</v>
      </c>
      <c r="G24">
        <v>0.10028367824032813</v>
      </c>
      <c r="H24">
        <v>92</v>
      </c>
      <c r="I24">
        <v>188</v>
      </c>
      <c r="J24">
        <v>230</v>
      </c>
      <c r="K24">
        <v>17</v>
      </c>
    </row>
    <row r="25" spans="2:11" x14ac:dyDescent="0.25">
      <c r="B25" s="8" t="s">
        <v>43</v>
      </c>
      <c r="C25">
        <v>81</v>
      </c>
      <c r="D25">
        <v>358</v>
      </c>
      <c r="E25">
        <v>890</v>
      </c>
      <c r="F25">
        <v>11</v>
      </c>
      <c r="G25">
        <v>0.96489106468780006</v>
      </c>
      <c r="H25">
        <v>1</v>
      </c>
      <c r="I25">
        <v>400</v>
      </c>
      <c r="J25">
        <v>426</v>
      </c>
      <c r="K25">
        <v>35</v>
      </c>
    </row>
    <row r="26" spans="2:11" x14ac:dyDescent="0.25">
      <c r="B26" s="8" t="s">
        <v>44</v>
      </c>
      <c r="C26">
        <v>95</v>
      </c>
      <c r="D26">
        <v>424</v>
      </c>
      <c r="E26">
        <v>55</v>
      </c>
      <c r="F26">
        <v>15</v>
      </c>
      <c r="G26">
        <v>0.41710079989282767</v>
      </c>
      <c r="H26">
        <v>20</v>
      </c>
      <c r="I26">
        <v>428</v>
      </c>
      <c r="J26">
        <v>419</v>
      </c>
      <c r="K26">
        <v>42</v>
      </c>
    </row>
    <row r="27" spans="2:11" x14ac:dyDescent="0.25">
      <c r="B27" s="8" t="s">
        <v>45</v>
      </c>
      <c r="C27">
        <v>89</v>
      </c>
      <c r="D27">
        <v>161</v>
      </c>
      <c r="E27">
        <v>206</v>
      </c>
      <c r="F27">
        <v>44</v>
      </c>
      <c r="G27">
        <v>0.42375807787694497</v>
      </c>
      <c r="H27">
        <v>74</v>
      </c>
      <c r="I27">
        <v>176</v>
      </c>
      <c r="J27">
        <v>438</v>
      </c>
      <c r="K27">
        <v>44</v>
      </c>
    </row>
    <row r="28" spans="2:11" x14ac:dyDescent="0.25">
      <c r="B28" s="8" t="s">
        <v>46</v>
      </c>
      <c r="C28">
        <v>12</v>
      </c>
      <c r="D28">
        <v>306</v>
      </c>
      <c r="E28">
        <v>651</v>
      </c>
      <c r="F28">
        <v>40</v>
      </c>
      <c r="G28">
        <v>0.73394172028387639</v>
      </c>
      <c r="H28">
        <v>71</v>
      </c>
      <c r="I28">
        <v>148</v>
      </c>
      <c r="J28">
        <v>147</v>
      </c>
      <c r="K28">
        <v>40</v>
      </c>
    </row>
    <row r="29" spans="2:11" x14ac:dyDescent="0.25">
      <c r="B29" s="8" t="s">
        <v>47</v>
      </c>
      <c r="C29">
        <v>56</v>
      </c>
      <c r="D29">
        <v>414</v>
      </c>
      <c r="E29">
        <v>653</v>
      </c>
      <c r="F29">
        <v>26</v>
      </c>
      <c r="G29">
        <v>7.2717549899539269E-2</v>
      </c>
      <c r="H29">
        <v>22</v>
      </c>
      <c r="I29">
        <v>274</v>
      </c>
      <c r="J29">
        <v>300</v>
      </c>
      <c r="K29">
        <v>34</v>
      </c>
    </row>
    <row r="30" spans="2:11" x14ac:dyDescent="0.25">
      <c r="B30" s="8" t="s">
        <v>48</v>
      </c>
      <c r="C30">
        <v>86</v>
      </c>
      <c r="D30">
        <v>284</v>
      </c>
      <c r="E30">
        <v>416</v>
      </c>
      <c r="F30">
        <v>26</v>
      </c>
      <c r="G30">
        <v>0.56657876408655661</v>
      </c>
      <c r="H30">
        <v>80</v>
      </c>
      <c r="I30">
        <v>169</v>
      </c>
      <c r="J30">
        <v>403</v>
      </c>
      <c r="K30">
        <v>50</v>
      </c>
    </row>
    <row r="31" spans="2:11" x14ac:dyDescent="0.25">
      <c r="B31" s="8" t="s">
        <v>49</v>
      </c>
      <c r="C31">
        <v>79</v>
      </c>
      <c r="D31">
        <v>379</v>
      </c>
      <c r="E31">
        <v>820</v>
      </c>
      <c r="F31">
        <v>5</v>
      </c>
      <c r="G31">
        <v>6.3529389039527095E-2</v>
      </c>
      <c r="H31">
        <v>60</v>
      </c>
      <c r="I31">
        <v>462</v>
      </c>
      <c r="J31">
        <v>758</v>
      </c>
      <c r="K31">
        <v>17</v>
      </c>
    </row>
    <row r="32" spans="2:11" x14ac:dyDescent="0.25">
      <c r="B32" s="8" t="s">
        <v>50</v>
      </c>
      <c r="C32">
        <v>68</v>
      </c>
      <c r="D32">
        <v>200</v>
      </c>
      <c r="E32">
        <v>574</v>
      </c>
      <c r="F32">
        <v>3</v>
      </c>
      <c r="G32">
        <v>0.6927959652356267</v>
      </c>
      <c r="H32">
        <v>22</v>
      </c>
      <c r="I32">
        <v>472</v>
      </c>
      <c r="J32">
        <v>667</v>
      </c>
      <c r="K32">
        <v>28</v>
      </c>
    </row>
    <row r="33" spans="2:14" x14ac:dyDescent="0.25">
      <c r="B33" s="8" t="s">
        <v>51</v>
      </c>
      <c r="C33">
        <v>92</v>
      </c>
      <c r="D33">
        <v>290</v>
      </c>
      <c r="E33">
        <v>230</v>
      </c>
      <c r="F33">
        <v>24</v>
      </c>
      <c r="G33">
        <v>0.90936013445901787</v>
      </c>
      <c r="H33">
        <v>8</v>
      </c>
      <c r="I33">
        <v>368</v>
      </c>
      <c r="J33">
        <v>906</v>
      </c>
      <c r="K33">
        <v>20</v>
      </c>
    </row>
    <row r="34" spans="2:14" x14ac:dyDescent="0.25">
      <c r="B34" s="8" t="s">
        <v>52</v>
      </c>
      <c r="C34">
        <v>87</v>
      </c>
      <c r="D34">
        <v>382</v>
      </c>
      <c r="E34">
        <v>979</v>
      </c>
      <c r="F34">
        <v>19</v>
      </c>
      <c r="G34">
        <v>0.98514101997312586</v>
      </c>
      <c r="H34">
        <v>55</v>
      </c>
      <c r="I34">
        <v>452</v>
      </c>
      <c r="J34">
        <v>312</v>
      </c>
      <c r="K34">
        <v>17</v>
      </c>
    </row>
    <row r="35" spans="2:14" x14ac:dyDescent="0.25">
      <c r="B35" s="8" t="s">
        <v>53</v>
      </c>
      <c r="C35">
        <v>59</v>
      </c>
      <c r="D35">
        <v>105</v>
      </c>
      <c r="E35">
        <v>858</v>
      </c>
      <c r="F35">
        <v>33</v>
      </c>
      <c r="G35">
        <v>0.71497995154860339</v>
      </c>
      <c r="H35">
        <v>62</v>
      </c>
      <c r="I35">
        <v>454</v>
      </c>
      <c r="J35">
        <v>597</v>
      </c>
      <c r="K35">
        <v>44</v>
      </c>
    </row>
    <row r="36" spans="2:14" x14ac:dyDescent="0.25">
      <c r="B36" s="8" t="s">
        <v>54</v>
      </c>
      <c r="C36">
        <v>66</v>
      </c>
      <c r="D36">
        <v>386</v>
      </c>
      <c r="E36">
        <v>217</v>
      </c>
      <c r="F36">
        <v>9</v>
      </c>
      <c r="G36">
        <v>0.34316074852813128</v>
      </c>
      <c r="H36">
        <v>76</v>
      </c>
      <c r="I36">
        <v>346</v>
      </c>
      <c r="J36">
        <v>308</v>
      </c>
      <c r="K36">
        <v>21</v>
      </c>
    </row>
    <row r="38" spans="2:14" x14ac:dyDescent="0.25">
      <c r="B38" s="8" t="s">
        <v>65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M38" t="s">
        <v>69</v>
      </c>
      <c r="N38" t="s">
        <v>70</v>
      </c>
    </row>
    <row r="39" spans="2:14" x14ac:dyDescent="0.25">
      <c r="B39" t="s">
        <v>23</v>
      </c>
      <c r="C39">
        <f>C5/SUM(C$5:C$36)</f>
        <v>4.4080604534005039E-3</v>
      </c>
      <c r="D39">
        <f t="shared" ref="D39:H39" si="0">D5/SUM(D$5:D$36)</f>
        <v>3.3730765311321714E-2</v>
      </c>
      <c r="E39">
        <f t="shared" si="0"/>
        <v>4.7585948778270867E-2</v>
      </c>
      <c r="F39">
        <f t="array" ref="F39">(1/F5)/SUM(1/F$5:F$36)</f>
        <v>8.203918423897524E-3</v>
      </c>
      <c r="G39">
        <f t="shared" si="0"/>
        <v>3.7332475961059835E-3</v>
      </c>
      <c r="H39">
        <f t="shared" si="0"/>
        <v>6.2165775401069517E-2</v>
      </c>
      <c r="I39">
        <f t="array" ref="I39">(1/I5)/SUM(1/I$5:I$36)</f>
        <v>5.0345877346463196E-2</v>
      </c>
      <c r="J39">
        <f t="array" ref="J39">(1/J5)/SUM(1/J$5:J$36)</f>
        <v>3.0384567960801429E-2</v>
      </c>
      <c r="K39">
        <f t="array" ref="K39">(1/K5)/SUM(1/K$5:K$36)</f>
        <v>2.2105002840357112E-2</v>
      </c>
      <c r="M39">
        <f>SUMPRODUCT(C39:K39,$C$77:$K$77)</f>
        <v>2.4860050272538046E-2</v>
      </c>
      <c r="N39">
        <f>RANK(M39,$M$39:$M$70)</f>
        <v>21</v>
      </c>
    </row>
    <row r="40" spans="2:14" x14ac:dyDescent="0.25">
      <c r="B40" t="s">
        <v>24</v>
      </c>
      <c r="C40">
        <f t="shared" ref="C40:H70" si="1">C6/SUM(C$5:C$36)</f>
        <v>4.848866498740554E-2</v>
      </c>
      <c r="D40">
        <f t="shared" si="1"/>
        <v>3.505553857128299E-2</v>
      </c>
      <c r="E40">
        <f t="shared" si="1"/>
        <v>1.5505533871571406E-3</v>
      </c>
      <c r="F40">
        <f t="array" ref="F40">(1/F6)/SUM(1/F$5:F$36)</f>
        <v>3.7738024749928607E-3</v>
      </c>
      <c r="G40">
        <f t="shared" si="1"/>
        <v>8.4500768811436415E-3</v>
      </c>
      <c r="H40">
        <f t="shared" si="1"/>
        <v>4.9465240641711233E-2</v>
      </c>
      <c r="I40">
        <f t="array" ref="I40">(1/I6)/SUM(1/I$5:I$36)</f>
        <v>2.4201875757053525E-2</v>
      </c>
      <c r="J40">
        <f t="array" ref="J40">(1/J6)/SUM(1/J$5:J$36)</f>
        <v>0.11763168453395982</v>
      </c>
      <c r="K40">
        <f t="array" ref="K40">(1/K6)/SUM(1/K$5:K$36)</f>
        <v>3.3683813851972742E-2</v>
      </c>
      <c r="M40">
        <f t="shared" ref="M40:M70" si="2">SUMPRODUCT(C40:K40,$C$77:$K$77)</f>
        <v>3.4946350756403947E-2</v>
      </c>
      <c r="N40">
        <f t="shared" ref="N40:N70" si="3">RANK(M40,$M$39:$M$70)</f>
        <v>7</v>
      </c>
    </row>
    <row r="41" spans="2:14" x14ac:dyDescent="0.25">
      <c r="B41" t="s">
        <v>25</v>
      </c>
      <c r="C41">
        <f t="shared" si="1"/>
        <v>4.7229219143576827E-2</v>
      </c>
      <c r="D41">
        <f t="shared" si="1"/>
        <v>3.505553857128299E-2</v>
      </c>
      <c r="E41">
        <f t="shared" si="1"/>
        <v>3.8977704111639845E-2</v>
      </c>
      <c r="F41">
        <f t="array" ref="F41">(1/F7)/SUM(1/F$5:F$36)</f>
        <v>0.18869012374964303</v>
      </c>
      <c r="G41">
        <f t="shared" si="1"/>
        <v>4.9544119549335429E-2</v>
      </c>
      <c r="H41">
        <f t="shared" si="1"/>
        <v>6.550802139037433E-2</v>
      </c>
      <c r="I41">
        <f t="array" ref="I41">(1/I7)/SUM(1/I$5:I$36)</f>
        <v>1.9100777822311562E-2</v>
      </c>
      <c r="J41">
        <f t="array" ref="J41">(1/J7)/SUM(1/J$5:J$36)</f>
        <v>2.9513325868735441E-2</v>
      </c>
      <c r="K41">
        <f t="array" ref="K41">(1/K7)/SUM(1/K$5:K$36)</f>
        <v>2.4391727272118191E-2</v>
      </c>
      <c r="M41">
        <f t="shared" si="2"/>
        <v>7.8327319277613411E-2</v>
      </c>
      <c r="N41">
        <f t="shared" si="3"/>
        <v>1</v>
      </c>
    </row>
    <row r="42" spans="2:14" x14ac:dyDescent="0.25">
      <c r="B42" t="s">
        <v>26</v>
      </c>
      <c r="C42">
        <f t="shared" si="1"/>
        <v>4.4080604534005039E-3</v>
      </c>
      <c r="D42">
        <f t="shared" si="1"/>
        <v>3.7093651278915722E-2</v>
      </c>
      <c r="E42">
        <f t="shared" si="1"/>
        <v>5.3467358177832436E-2</v>
      </c>
      <c r="F42">
        <f t="array" ref="F42">(1/F8)/SUM(1/F$5:F$36)</f>
        <v>4.1931138611031784E-3</v>
      </c>
      <c r="G42">
        <f t="shared" si="1"/>
        <v>2.7564777614679476E-2</v>
      </c>
      <c r="H42">
        <f t="shared" si="1"/>
        <v>3.7433155080213901E-2</v>
      </c>
      <c r="I42">
        <f t="array" ref="I42">(1/I8)/SUM(1/I$5:I$36)</f>
        <v>6.5248257041016305E-2</v>
      </c>
      <c r="J42">
        <f t="array" ref="J42">(1/J8)/SUM(1/J$5:J$36)</f>
        <v>1.6177245417243982E-2</v>
      </c>
      <c r="K42">
        <f t="array" ref="K42">(1/K8)/SUM(1/K$5:K$36)</f>
        <v>1.4147201817828551E-2</v>
      </c>
      <c r="M42">
        <f t="shared" si="2"/>
        <v>2.2274157429819592E-2</v>
      </c>
      <c r="N42">
        <f t="shared" si="3"/>
        <v>24</v>
      </c>
    </row>
    <row r="43" spans="2:14" x14ac:dyDescent="0.25">
      <c r="B43" t="s">
        <v>27</v>
      </c>
      <c r="C43">
        <f t="shared" si="1"/>
        <v>1.6372795969773299E-2</v>
      </c>
      <c r="D43">
        <f t="shared" si="1"/>
        <v>4.6163252827881383E-2</v>
      </c>
      <c r="E43">
        <f t="shared" si="1"/>
        <v>1.8553173287707853E-2</v>
      </c>
      <c r="F43">
        <f t="array" ref="F43">(1/F9)/SUM(1/F$5:F$36)</f>
        <v>9.4345061874821515E-2</v>
      </c>
      <c r="G43">
        <f t="shared" si="1"/>
        <v>9.1006865673530623E-3</v>
      </c>
      <c r="H43">
        <f t="shared" si="1"/>
        <v>6.0160427807486629E-3</v>
      </c>
      <c r="I43">
        <f t="array" ref="I43">(1/I9)/SUM(1/I$5:I$36)</f>
        <v>4.6079277571339193E-2</v>
      </c>
      <c r="J43">
        <f t="array" ref="J43">(1/J9)/SUM(1/J$5:J$36)</f>
        <v>1.5624701930506997E-2</v>
      </c>
      <c r="K43">
        <f t="array" ref="K43">(1/K9)/SUM(1/K$5:K$36)</f>
        <v>2.8294403635657103E-2</v>
      </c>
      <c r="M43">
        <f t="shared" si="2"/>
        <v>4.0442274073450274E-2</v>
      </c>
      <c r="N43">
        <f t="shared" si="3"/>
        <v>4</v>
      </c>
    </row>
    <row r="44" spans="2:14" x14ac:dyDescent="0.25">
      <c r="B44" t="s">
        <v>28</v>
      </c>
      <c r="C44">
        <f t="shared" si="1"/>
        <v>6.2972292191435767E-4</v>
      </c>
      <c r="D44">
        <f t="shared" si="1"/>
        <v>1.773158055640477E-2</v>
      </c>
      <c r="E44">
        <f t="shared" si="1"/>
        <v>1.7163021975084212E-2</v>
      </c>
      <c r="F44">
        <f t="array" ref="F44">(1/F10)/SUM(1/F$5:F$36)</f>
        <v>3.9310442447842301E-3</v>
      </c>
      <c r="G44">
        <f t="shared" si="1"/>
        <v>1.983251818483189E-2</v>
      </c>
      <c r="H44">
        <f t="shared" si="1"/>
        <v>8.0213903743315516E-3</v>
      </c>
      <c r="I44">
        <f t="array" ref="I44">(1/I10)/SUM(1/I$5:I$36)</f>
        <v>1.6921228485740743E-2</v>
      </c>
      <c r="J44">
        <f t="array" ref="J44">(1/J10)/SUM(1/J$5:J$36)</f>
        <v>7.4856526521610789E-2</v>
      </c>
      <c r="K44">
        <f t="array" ref="K44">(1/K10)/SUM(1/K$5:K$36)</f>
        <v>1.6450234671893663E-2</v>
      </c>
      <c r="M44">
        <f t="shared" si="2"/>
        <v>1.9384519838421595E-2</v>
      </c>
      <c r="N44">
        <f t="shared" si="3"/>
        <v>30</v>
      </c>
    </row>
    <row r="45" spans="2:14" x14ac:dyDescent="0.25">
      <c r="B45" t="s">
        <v>29</v>
      </c>
      <c r="C45">
        <f t="shared" si="1"/>
        <v>1.2594458438287154E-2</v>
      </c>
      <c r="D45">
        <f t="shared" si="1"/>
        <v>5.0647100784673389E-2</v>
      </c>
      <c r="E45">
        <f t="shared" si="1"/>
        <v>4.7372079345559537E-2</v>
      </c>
      <c r="F45">
        <f t="array" ref="F45">(1/F11)/SUM(1/F$5:F$36)</f>
        <v>0.18869012374964303</v>
      </c>
      <c r="G45">
        <f t="shared" si="1"/>
        <v>1.4179231781278979E-2</v>
      </c>
      <c r="H45">
        <f t="shared" si="1"/>
        <v>4.2112299465240643E-2</v>
      </c>
      <c r="I45">
        <f t="array" ref="I45">(1/I11)/SUM(1/I$5:I$36)</f>
        <v>1.8369441734520355E-2</v>
      </c>
      <c r="J45">
        <f t="array" ref="J45">(1/J11)/SUM(1/J$5:J$36)</f>
        <v>1.2707126415705535E-2</v>
      </c>
      <c r="K45">
        <f t="array" ref="K45">(1/K11)/SUM(1/K$5:K$36)</f>
        <v>2.8294403635657103E-2</v>
      </c>
      <c r="M45">
        <f t="shared" si="2"/>
        <v>6.9399440924809097E-2</v>
      </c>
      <c r="N45">
        <f t="shared" si="3"/>
        <v>3</v>
      </c>
    </row>
    <row r="46" spans="2:14" x14ac:dyDescent="0.25">
      <c r="B46" t="s">
        <v>30</v>
      </c>
      <c r="C46">
        <f t="shared" si="1"/>
        <v>3.4634760705289674E-2</v>
      </c>
      <c r="D46">
        <f t="shared" si="1"/>
        <v>4.3207989401813918E-2</v>
      </c>
      <c r="E46">
        <f t="shared" si="1"/>
        <v>4.3682831631289096E-2</v>
      </c>
      <c r="F46">
        <f t="array" ref="F46">(1/F12)/SUM(1/F$5:F$36)</f>
        <v>8.5768238068019559E-3</v>
      </c>
      <c r="G46">
        <f t="shared" si="1"/>
        <v>3.9870300714687418E-2</v>
      </c>
      <c r="H46">
        <f t="shared" si="1"/>
        <v>2.0721925133689839E-2</v>
      </c>
      <c r="I46">
        <f t="array" ref="I46">(1/I12)/SUM(1/I$5:I$36)</f>
        <v>5.1620456519791379E-2</v>
      </c>
      <c r="J46">
        <f t="array" ref="J46">(1/J12)/SUM(1/J$5:J$36)</f>
        <v>1.1564912805305038E-2</v>
      </c>
      <c r="K46">
        <f t="array" ref="K46">(1/K12)/SUM(1/K$5:K$36)</f>
        <v>3.5368004544571383E-2</v>
      </c>
      <c r="M46">
        <f t="shared" si="2"/>
        <v>2.6111974482892229E-2</v>
      </c>
      <c r="N46">
        <f t="shared" si="3"/>
        <v>20</v>
      </c>
    </row>
    <row r="47" spans="2:14" x14ac:dyDescent="0.25">
      <c r="B47" t="s">
        <v>31</v>
      </c>
      <c r="C47">
        <f t="shared" si="1"/>
        <v>1.6372795969773299E-2</v>
      </c>
      <c r="D47">
        <f t="shared" si="1"/>
        <v>2.4253541220829511E-2</v>
      </c>
      <c r="E47">
        <f t="shared" si="1"/>
        <v>2.4274180612735924E-2</v>
      </c>
      <c r="F47">
        <f t="array" ref="F47">(1/F13)/SUM(1/F$5:F$36)</f>
        <v>1.1793132734352689E-2</v>
      </c>
      <c r="G47">
        <f t="shared" si="1"/>
        <v>4.3663368762901285E-2</v>
      </c>
      <c r="H47">
        <f t="shared" si="1"/>
        <v>1.1363636363636364E-2</v>
      </c>
      <c r="I47">
        <f t="array" ref="I47">(1/I13)/SUM(1/I$5:I$36)</f>
        <v>3.236520686558348E-2</v>
      </c>
      <c r="J47">
        <f t="array" ref="J47">(1/J13)/SUM(1/J$5:J$36)</f>
        <v>9.9207444787676971E-2</v>
      </c>
      <c r="K47">
        <f t="array" ref="K47">(1/K13)/SUM(1/K$5:K$36)</f>
        <v>4.7157339392761836E-2</v>
      </c>
      <c r="M47">
        <f t="shared" si="2"/>
        <v>3.4117826942141549E-2</v>
      </c>
      <c r="N47">
        <f t="shared" si="3"/>
        <v>8</v>
      </c>
    </row>
    <row r="48" spans="2:14" x14ac:dyDescent="0.25">
      <c r="B48" t="s">
        <v>32</v>
      </c>
      <c r="C48">
        <f t="shared" si="1"/>
        <v>9.4458438287153661E-3</v>
      </c>
      <c r="D48">
        <f t="shared" si="1"/>
        <v>3.2711708957505352E-2</v>
      </c>
      <c r="E48">
        <f t="shared" si="1"/>
        <v>5.186333743249746E-3</v>
      </c>
      <c r="F48">
        <f t="array" ref="F48">(1/F14)/SUM(1/F$5:F$36)</f>
        <v>7.5476049499857215E-3</v>
      </c>
      <c r="G48">
        <f t="shared" si="1"/>
        <v>3.9295755952654381E-2</v>
      </c>
      <c r="H48">
        <f t="shared" si="1"/>
        <v>4.3449197860962567E-2</v>
      </c>
      <c r="I48">
        <f t="array" ref="I48">(1/I14)/SUM(1/I$5:I$36)</f>
        <v>3.2755149116976051E-2</v>
      </c>
      <c r="J48">
        <f t="array" ref="J48">(1/J14)/SUM(1/J$5:J$36)</f>
        <v>8.3596120988600892E-3</v>
      </c>
      <c r="K48">
        <f t="array" ref="K48">(1/K14)/SUM(1/K$5:K$36)</f>
        <v>0.10105144155591822</v>
      </c>
      <c r="M48">
        <f t="shared" si="2"/>
        <v>2.7318156421109512E-2</v>
      </c>
      <c r="N48">
        <f t="shared" si="3"/>
        <v>15</v>
      </c>
    </row>
    <row r="49" spans="2:14" x14ac:dyDescent="0.25">
      <c r="B49" t="s">
        <v>33</v>
      </c>
      <c r="C49">
        <f t="shared" si="1"/>
        <v>1.5113350125944584E-2</v>
      </c>
      <c r="D49">
        <f t="shared" si="1"/>
        <v>3.0469784979109345E-2</v>
      </c>
      <c r="E49">
        <f t="shared" si="1"/>
        <v>4.7692883494626533E-2</v>
      </c>
      <c r="F49">
        <f t="array" ref="F49">(1/F15)/SUM(1/F$5:F$36)</f>
        <v>1.572417697913692E-2</v>
      </c>
      <c r="G49">
        <f t="shared" si="1"/>
        <v>2.6390716435716752E-2</v>
      </c>
      <c r="H49">
        <f t="shared" si="1"/>
        <v>4.9465240641711233E-2</v>
      </c>
      <c r="I49">
        <f t="array" ref="I49">(1/I15)/SUM(1/I$5:I$36)</f>
        <v>2.4492588979360474E-2</v>
      </c>
      <c r="J49">
        <f t="array" ref="J49">(1/J15)/SUM(1/J$5:J$36)</f>
        <v>1.218079573576507E-2</v>
      </c>
      <c r="K49">
        <f t="array" ref="K49">(1/K15)/SUM(1/K$5:K$36)</f>
        <v>1.443592022227403E-2</v>
      </c>
      <c r="M49">
        <f t="shared" si="2"/>
        <v>2.3328028861119135E-2</v>
      </c>
      <c r="N49">
        <f t="shared" si="3"/>
        <v>22</v>
      </c>
    </row>
    <row r="50" spans="2:14" x14ac:dyDescent="0.25">
      <c r="B50" t="s">
        <v>34</v>
      </c>
      <c r="C50">
        <f t="shared" si="1"/>
        <v>4.4080604534005039E-3</v>
      </c>
      <c r="D50">
        <f t="shared" si="1"/>
        <v>1.0190563538163661E-2</v>
      </c>
      <c r="E50">
        <f t="shared" si="1"/>
        <v>3.5930064695503396E-2</v>
      </c>
      <c r="F50">
        <f t="array" ref="F50">(1/F16)/SUM(1/F$5:F$36)</f>
        <v>9.4345061874821518E-3</v>
      </c>
      <c r="G50">
        <f t="shared" si="1"/>
        <v>4.95069378533423E-2</v>
      </c>
      <c r="H50">
        <f t="shared" si="1"/>
        <v>2.0721925133689839E-2</v>
      </c>
      <c r="I50">
        <f t="array" ref="I50">(1/I16)/SUM(1/I$5:I$36)</f>
        <v>2.8718422993405063E-2</v>
      </c>
      <c r="J50">
        <f t="array" ref="J50">(1/J16)/SUM(1/J$5:J$36)</f>
        <v>1.0834497259706826E-2</v>
      </c>
      <c r="K50">
        <f t="array" ref="K50">(1/K16)/SUM(1/K$5:K$36)</f>
        <v>1.6450234671893663E-2</v>
      </c>
      <c r="M50">
        <f t="shared" si="2"/>
        <v>1.8001318120088768E-2</v>
      </c>
      <c r="N50">
        <f t="shared" si="3"/>
        <v>31</v>
      </c>
    </row>
    <row r="51" spans="2:14" x14ac:dyDescent="0.25">
      <c r="B51" t="s">
        <v>35</v>
      </c>
      <c r="C51">
        <f t="shared" si="1"/>
        <v>4.7858942065491183E-2</v>
      </c>
      <c r="D51">
        <f t="shared" si="1"/>
        <v>2.0279221440945683E-2</v>
      </c>
      <c r="E51">
        <f t="shared" si="1"/>
        <v>3.6250868844570391E-2</v>
      </c>
      <c r="F51">
        <f t="array" ref="F51">(1/F17)/SUM(1/F$5:F$36)</f>
        <v>1.572417697913692E-2</v>
      </c>
      <c r="G51">
        <f t="shared" si="1"/>
        <v>5.1242699084814894E-2</v>
      </c>
      <c r="H51">
        <f t="shared" si="1"/>
        <v>2.2058823529411766E-2</v>
      </c>
      <c r="I51">
        <f t="array" ref="I51">(1/I17)/SUM(1/I$5:I$36)</f>
        <v>3.4706519702668248E-2</v>
      </c>
      <c r="J51">
        <f t="array" ref="J51">(1/J17)/SUM(1/J$5:J$36)</f>
        <v>5.6398752858747861E-2</v>
      </c>
      <c r="K51">
        <f t="array" ref="K51">(1/K17)/SUM(1/K$5:K$36)</f>
        <v>2.8294403635657103E-2</v>
      </c>
      <c r="M51">
        <f t="shared" si="2"/>
        <v>3.2741682442994163E-2</v>
      </c>
      <c r="N51">
        <f t="shared" si="3"/>
        <v>9</v>
      </c>
    </row>
    <row r="52" spans="2:14" x14ac:dyDescent="0.25">
      <c r="B52" t="s">
        <v>36</v>
      </c>
      <c r="C52">
        <f t="shared" si="1"/>
        <v>4.7858942065491183E-2</v>
      </c>
      <c r="D52">
        <f t="shared" si="1"/>
        <v>4.4023234484867016E-2</v>
      </c>
      <c r="E52">
        <f t="shared" si="1"/>
        <v>3.1224937175854141E-2</v>
      </c>
      <c r="F52">
        <f t="array" ref="F52">(1/F18)/SUM(1/F$5:F$36)</f>
        <v>1.8869012374964304E-2</v>
      </c>
      <c r="G52">
        <f t="shared" si="1"/>
        <v>6.7321547406664932E-3</v>
      </c>
      <c r="H52">
        <f t="shared" si="1"/>
        <v>2.8074866310160429E-2</v>
      </c>
      <c r="I52">
        <f t="array" ref="I52">(1/I18)/SUM(1/I$5:I$36)</f>
        <v>4.531128961181688E-2</v>
      </c>
      <c r="J52">
        <f t="array" ref="J52">(1/J18)/SUM(1/J$5:J$36)</f>
        <v>1.1404733957586132E-2</v>
      </c>
      <c r="K52">
        <f t="array" ref="K52">(1/K18)/SUM(1/K$5:K$36)</f>
        <v>3.5368004544571383E-2</v>
      </c>
      <c r="M52">
        <f t="shared" si="2"/>
        <v>2.6521765000244009E-2</v>
      </c>
      <c r="N52">
        <f t="shared" si="3"/>
        <v>18</v>
      </c>
    </row>
    <row r="53" spans="2:14" x14ac:dyDescent="0.25">
      <c r="B53" t="s">
        <v>37</v>
      </c>
      <c r="C53">
        <f t="shared" si="1"/>
        <v>1.4483627204030227E-2</v>
      </c>
      <c r="D53">
        <f t="shared" si="1"/>
        <v>4.8303271170895751E-2</v>
      </c>
      <c r="E53">
        <f t="shared" si="1"/>
        <v>4.33620274822221E-2</v>
      </c>
      <c r="F53">
        <f t="array" ref="F53">(1/F19)/SUM(1/F$5:F$36)</f>
        <v>3.9310442447842301E-3</v>
      </c>
      <c r="G53">
        <f t="shared" si="1"/>
        <v>3.7755014979587366E-2</v>
      </c>
      <c r="H53">
        <f t="shared" si="1"/>
        <v>1.537433155080214E-2</v>
      </c>
      <c r="I53">
        <f t="array" ref="I53">(1/I19)/SUM(1/I$5:I$36)</f>
        <v>3.7072873318759261E-2</v>
      </c>
      <c r="J53">
        <f t="array" ref="J53">(1/J19)/SUM(1/J$5:J$36)</f>
        <v>8.4194457232895595E-3</v>
      </c>
      <c r="K53">
        <f t="array" ref="K53">(1/K19)/SUM(1/K$5:K$36)</f>
        <v>0.11789334848190458</v>
      </c>
      <c r="M53">
        <f t="shared" si="2"/>
        <v>3.0304906950366261E-2</v>
      </c>
      <c r="N53">
        <f t="shared" si="3"/>
        <v>12</v>
      </c>
    </row>
    <row r="54" spans="2:14" x14ac:dyDescent="0.25">
      <c r="B54" t="s">
        <v>38</v>
      </c>
      <c r="C54">
        <f t="shared" si="1"/>
        <v>1.5743073047858942E-2</v>
      </c>
      <c r="D54">
        <f t="shared" si="1"/>
        <v>1.2636298787322938E-2</v>
      </c>
      <c r="E54">
        <f t="shared" si="1"/>
        <v>4.6409666898358549E-2</v>
      </c>
      <c r="F54">
        <f t="array" ref="F54">(1/F20)/SUM(1/F$5:F$36)</f>
        <v>5.7178825378679712E-3</v>
      </c>
      <c r="G54">
        <f t="shared" si="1"/>
        <v>2.53676943773673E-2</v>
      </c>
      <c r="H54">
        <f t="shared" si="1"/>
        <v>5.6818181818181816E-2</v>
      </c>
      <c r="I54">
        <f t="array" ref="I54">(1/I20)/SUM(1/I$5:I$36)</f>
        <v>2.1519873694266591E-2</v>
      </c>
      <c r="J54">
        <f t="array" ref="J54">(1/J20)/SUM(1/J$5:J$36)</f>
        <v>1.0462792779386516E-2</v>
      </c>
      <c r="K54">
        <f t="array" ref="K54">(1/K20)/SUM(1/K$5:K$36)</f>
        <v>1.7252685143693356E-2</v>
      </c>
      <c r="M54">
        <f t="shared" si="2"/>
        <v>2.0103480875543023E-2</v>
      </c>
      <c r="N54">
        <f t="shared" si="3"/>
        <v>29</v>
      </c>
    </row>
    <row r="55" spans="2:14" x14ac:dyDescent="0.25">
      <c r="B55" t="s">
        <v>39</v>
      </c>
      <c r="C55">
        <f t="shared" si="1"/>
        <v>5.478589420654912E-2</v>
      </c>
      <c r="D55">
        <f t="shared" si="1"/>
        <v>1.6508712931825129E-2</v>
      </c>
      <c r="E55">
        <f t="shared" si="1"/>
        <v>5.2344543656097954E-2</v>
      </c>
      <c r="F55">
        <f t="array" ref="F55">(1/F21)/SUM(1/F$5:F$36)</f>
        <v>1.1099419044096649E-2</v>
      </c>
      <c r="G55">
        <f t="shared" si="1"/>
        <v>4.3788700744196482E-2</v>
      </c>
      <c r="H55">
        <f t="shared" si="1"/>
        <v>1.4705882352941176E-2</v>
      </c>
      <c r="I55">
        <f t="array" ref="I55">(1/I21)/SUM(1/I$5:I$36)</f>
        <v>1.8287067556338649E-2</v>
      </c>
      <c r="J55">
        <f t="array" ref="J55">(1/J21)/SUM(1/J$5:J$36)</f>
        <v>8.7598062950821148E-2</v>
      </c>
      <c r="K55">
        <f t="array" ref="K55">(1/K21)/SUM(1/K$5:K$36)</f>
        <v>4.4210005680714225E-2</v>
      </c>
      <c r="M55">
        <f t="shared" si="2"/>
        <v>3.7001155989887312E-2</v>
      </c>
      <c r="N55">
        <f t="shared" si="3"/>
        <v>5</v>
      </c>
    </row>
    <row r="56" spans="2:14" x14ac:dyDescent="0.25">
      <c r="B56" t="s">
        <v>40</v>
      </c>
      <c r="C56">
        <f t="shared" si="1"/>
        <v>2.0151133501259445E-2</v>
      </c>
      <c r="D56">
        <f t="shared" si="1"/>
        <v>3.1590746968307347E-2</v>
      </c>
      <c r="E56">
        <f t="shared" si="1"/>
        <v>1.0158798053788163E-3</v>
      </c>
      <c r="F56">
        <f t="array" ref="F56">(1/F22)/SUM(1/F$5:F$36)</f>
        <v>7.8620884895684601E-3</v>
      </c>
      <c r="G56">
        <f t="shared" si="1"/>
        <v>3.0863479195853014E-2</v>
      </c>
      <c r="H56">
        <f t="shared" si="1"/>
        <v>1.06951871657754E-2</v>
      </c>
      <c r="I56">
        <f t="array" ref="I56">(1/I22)/SUM(1/I$5:I$36)</f>
        <v>2.2530475497588499E-2</v>
      </c>
      <c r="J56">
        <f t="array" ref="J56">(1/J22)/SUM(1/J$5:J$36)</f>
        <v>2.5651769213013046E-2</v>
      </c>
      <c r="K56">
        <f t="array" ref="K56">(1/K22)/SUM(1/K$5:K$36)</f>
        <v>1.5050214699817608E-2</v>
      </c>
      <c r="M56">
        <f t="shared" si="2"/>
        <v>1.6304600910294981E-2</v>
      </c>
      <c r="N56">
        <f t="shared" si="3"/>
        <v>32</v>
      </c>
    </row>
    <row r="57" spans="2:14" x14ac:dyDescent="0.25">
      <c r="B57" t="s">
        <v>41</v>
      </c>
      <c r="C57">
        <f t="shared" si="1"/>
        <v>2.3299748110831235E-2</v>
      </c>
      <c r="D57">
        <f t="shared" si="1"/>
        <v>1.0903902985835117E-2</v>
      </c>
      <c r="E57">
        <f t="shared" si="1"/>
        <v>5.2237608939742289E-2</v>
      </c>
      <c r="F57">
        <f t="array" ref="F57">(1/F23)/SUM(1/F$5:F$36)</f>
        <v>4.8382083012728982E-3</v>
      </c>
      <c r="G57">
        <f t="shared" si="1"/>
        <v>5.6040170308563536E-2</v>
      </c>
      <c r="H57">
        <f t="shared" si="1"/>
        <v>6.0160427807486629E-3</v>
      </c>
      <c r="I57">
        <f t="array" ref="I57">(1/I23)/SUM(1/I$5:I$36)</f>
        <v>3.1369354346642453E-2</v>
      </c>
      <c r="J57">
        <f t="array" ref="J57">(1/J23)/SUM(1/J$5:J$36)</f>
        <v>6.4329827479509286E-2</v>
      </c>
      <c r="K57">
        <f t="array" ref="K57">(1/K23)/SUM(1/K$5:K$36)</f>
        <v>1.911784029436291E-2</v>
      </c>
      <c r="M57">
        <f t="shared" si="2"/>
        <v>2.7057541761956079E-2</v>
      </c>
      <c r="N57">
        <f t="shared" si="3"/>
        <v>16</v>
      </c>
    </row>
    <row r="58" spans="2:14" x14ac:dyDescent="0.25">
      <c r="B58" t="s">
        <v>42</v>
      </c>
      <c r="C58">
        <f t="shared" si="1"/>
        <v>1.3853904282115869E-2</v>
      </c>
      <c r="D58">
        <f t="shared" si="1"/>
        <v>4.3513706307958831E-2</v>
      </c>
      <c r="E58">
        <f t="shared" si="1"/>
        <v>5.5606052504945727E-3</v>
      </c>
      <c r="F58">
        <f t="array" ref="F58">(1/F24)/SUM(1/F$5:F$36)</f>
        <v>0.18869012374964303</v>
      </c>
      <c r="G58">
        <f t="shared" si="1"/>
        <v>5.9852205591420056E-3</v>
      </c>
      <c r="H58">
        <f t="shared" si="1"/>
        <v>6.1497326203208559E-2</v>
      </c>
      <c r="I58">
        <f t="array" ref="I58">(1/I24)/SUM(1/I$5:I$36)</f>
        <v>4.3383149628335303E-2</v>
      </c>
      <c r="J58">
        <f t="array" ref="J58">(1/J24)/SUM(1/J$5:J$36)</f>
        <v>3.5800947466857337E-2</v>
      </c>
      <c r="K58">
        <f t="array" ref="K58">(1/K24)/SUM(1/K$5:K$36)</f>
        <v>4.1609417111260441E-2</v>
      </c>
      <c r="M58">
        <f t="shared" si="2"/>
        <v>7.3064603825881216E-2</v>
      </c>
      <c r="N58">
        <f t="shared" si="3"/>
        <v>2</v>
      </c>
    </row>
    <row r="59" spans="2:14" x14ac:dyDescent="0.25">
      <c r="B59" t="s">
        <v>43</v>
      </c>
      <c r="C59">
        <f t="shared" si="1"/>
        <v>5.1007556675062973E-2</v>
      </c>
      <c r="D59">
        <f t="shared" si="1"/>
        <v>3.6482217466625902E-2</v>
      </c>
      <c r="E59">
        <f t="shared" si="1"/>
        <v>4.7585948778270867E-2</v>
      </c>
      <c r="F59">
        <f t="array" ref="F59">(1/F25)/SUM(1/F$5:F$36)</f>
        <v>1.7153647613603912E-2</v>
      </c>
      <c r="G59">
        <f t="shared" si="1"/>
        <v>5.7587495184031286E-2</v>
      </c>
      <c r="H59">
        <f t="shared" si="1"/>
        <v>6.6844919786096253E-4</v>
      </c>
      <c r="I59">
        <f t="array" ref="I59">(1/I25)/SUM(1/I$5:I$36)</f>
        <v>2.0390080325317594E-2</v>
      </c>
      <c r="J59">
        <f t="array" ref="J59">(1/J25)/SUM(1/J$5:J$36)</f>
        <v>1.9329150040791519E-2</v>
      </c>
      <c r="K59">
        <f t="array" ref="K59">(1/K25)/SUM(1/K$5:K$36)</f>
        <v>2.0210288311183645E-2</v>
      </c>
      <c r="M59">
        <f t="shared" si="2"/>
        <v>2.6811865969994183E-2</v>
      </c>
      <c r="N59">
        <f t="shared" si="3"/>
        <v>17</v>
      </c>
    </row>
    <row r="60" spans="2:14" x14ac:dyDescent="0.25">
      <c r="B60" t="s">
        <v>44</v>
      </c>
      <c r="C60">
        <f t="shared" si="1"/>
        <v>5.9823677581863979E-2</v>
      </c>
      <c r="D60">
        <f t="shared" si="1"/>
        <v>4.3207989401813918E-2</v>
      </c>
      <c r="E60">
        <f t="shared" si="1"/>
        <v>2.9407046997807838E-3</v>
      </c>
      <c r="F60">
        <f t="array" ref="F60">(1/F26)/SUM(1/F$5:F$36)</f>
        <v>1.2579341583309535E-2</v>
      </c>
      <c r="G60">
        <f t="shared" si="1"/>
        <v>2.4893784577490776E-2</v>
      </c>
      <c r="H60">
        <f t="shared" si="1"/>
        <v>1.3368983957219251E-2</v>
      </c>
      <c r="I60">
        <f t="array" ref="I60">(1/I26)/SUM(1/I$5:I$36)</f>
        <v>1.9056149836745414E-2</v>
      </c>
      <c r="J60">
        <f t="array" ref="J60">(1/J26)/SUM(1/J$5:J$36)</f>
        <v>1.9652071401854865E-2</v>
      </c>
      <c r="K60">
        <f t="array" ref="K60">(1/K26)/SUM(1/K$5:K$36)</f>
        <v>1.6841906925986371E-2</v>
      </c>
      <c r="M60">
        <f t="shared" si="2"/>
        <v>2.1060654711745563E-2</v>
      </c>
      <c r="N60">
        <f t="shared" si="3"/>
        <v>27</v>
      </c>
    </row>
    <row r="61" spans="2:14" x14ac:dyDescent="0.25">
      <c r="B61" t="s">
        <v>45</v>
      </c>
      <c r="C61">
        <f t="shared" si="1"/>
        <v>5.6045340050377833E-2</v>
      </c>
      <c r="D61">
        <f t="shared" si="1"/>
        <v>1.6406807296443494E-2</v>
      </c>
      <c r="E61">
        <f t="shared" si="1"/>
        <v>1.1014275784633482E-2</v>
      </c>
      <c r="F61">
        <f t="array" ref="F61">(1/F27)/SUM(1/F$5:F$36)</f>
        <v>4.2884119034009779E-3</v>
      </c>
      <c r="G61">
        <f t="shared" si="1"/>
        <v>2.529111022167959E-2</v>
      </c>
      <c r="H61">
        <f t="shared" si="1"/>
        <v>4.9465240641711233E-2</v>
      </c>
      <c r="I61">
        <f t="array" ref="I61">(1/I27)/SUM(1/I$5:I$36)</f>
        <v>4.634109164844908E-2</v>
      </c>
      <c r="J61">
        <f t="array" ref="J61">(1/J27)/SUM(1/J$5:J$36)</f>
        <v>1.8799584286249286E-2</v>
      </c>
      <c r="K61">
        <f t="array" ref="K61">(1/K27)/SUM(1/K$5:K$36)</f>
        <v>1.6076365702077898E-2</v>
      </c>
      <c r="M61">
        <f t="shared" si="2"/>
        <v>2.2743572064418953E-2</v>
      </c>
      <c r="N61">
        <f t="shared" si="3"/>
        <v>23</v>
      </c>
    </row>
    <row r="62" spans="2:14" x14ac:dyDescent="0.25">
      <c r="B62" t="s">
        <v>46</v>
      </c>
      <c r="C62">
        <f t="shared" si="1"/>
        <v>7.556675062972292E-3</v>
      </c>
      <c r="D62">
        <f t="shared" si="1"/>
        <v>3.1183124426780801E-2</v>
      </c>
      <c r="E62">
        <f t="shared" si="1"/>
        <v>3.4807250173768914E-2</v>
      </c>
      <c r="F62">
        <f t="array" ref="F62">(1/F28)/SUM(1/F$5:F$36)</f>
        <v>4.7172530937410759E-3</v>
      </c>
      <c r="G62">
        <f t="shared" si="1"/>
        <v>4.3803768973529569E-2</v>
      </c>
      <c r="H62">
        <f t="shared" si="1"/>
        <v>4.7459893048128345E-2</v>
      </c>
      <c r="I62">
        <f t="array" ref="I62">(1/I28)/SUM(1/I$5:I$36)</f>
        <v>5.510832520356107E-2</v>
      </c>
      <c r="J62">
        <f t="array" ref="J62">(1/J28)/SUM(1/J$5:J$36)</f>
        <v>5.6015087873314197E-2</v>
      </c>
      <c r="K62">
        <f t="array" ref="K62">(1/K28)/SUM(1/K$5:K$36)</f>
        <v>1.7684002272285691E-2</v>
      </c>
      <c r="M62">
        <f t="shared" si="2"/>
        <v>2.8407248289988665E-2</v>
      </c>
      <c r="N62">
        <f t="shared" si="3"/>
        <v>14</v>
      </c>
    </row>
    <row r="63" spans="2:14" x14ac:dyDescent="0.25">
      <c r="B63" t="s">
        <v>47</v>
      </c>
      <c r="C63">
        <f t="shared" si="1"/>
        <v>3.5264483627204031E-2</v>
      </c>
      <c r="D63">
        <f t="shared" si="1"/>
        <v>4.2188933047997555E-2</v>
      </c>
      <c r="E63">
        <f t="shared" si="1"/>
        <v>3.4914184890124579E-2</v>
      </c>
      <c r="F63">
        <f t="array" ref="F63">(1/F29)/SUM(1/F$5:F$36)</f>
        <v>7.2573124519093478E-3</v>
      </c>
      <c r="G63">
        <f t="shared" si="1"/>
        <v>4.3399941277197113E-3</v>
      </c>
      <c r="H63">
        <f t="shared" si="1"/>
        <v>1.4705882352941176E-2</v>
      </c>
      <c r="I63">
        <f t="array" ref="I63">(1/I29)/SUM(1/I$5:I$36)</f>
        <v>2.9766540620901595E-2</v>
      </c>
      <c r="J63">
        <f t="array" ref="J63">(1/J29)/SUM(1/J$5:J$36)</f>
        <v>2.7447393057923961E-2</v>
      </c>
      <c r="K63">
        <f t="array" ref="K63">(1/K29)/SUM(1/K$5:K$36)</f>
        <v>2.0804708555630221E-2</v>
      </c>
      <c r="M63">
        <f t="shared" si="2"/>
        <v>2.055096043285198E-2</v>
      </c>
      <c r="N63">
        <f t="shared" si="3"/>
        <v>28</v>
      </c>
    </row>
    <row r="64" spans="2:14" x14ac:dyDescent="0.25">
      <c r="B64" t="s">
        <v>48</v>
      </c>
      <c r="C64">
        <f t="shared" si="1"/>
        <v>5.4156171284634763E-2</v>
      </c>
      <c r="D64">
        <f t="shared" si="1"/>
        <v>2.8941200448384795E-2</v>
      </c>
      <c r="E64">
        <f t="shared" si="1"/>
        <v>2.2242421001978291E-2</v>
      </c>
      <c r="F64">
        <f t="array" ref="F64">(1/F30)/SUM(1/F$5:F$36)</f>
        <v>7.2573124519093478E-3</v>
      </c>
      <c r="G64">
        <f t="shared" si="1"/>
        <v>3.3815062697016514E-2</v>
      </c>
      <c r="H64">
        <f t="shared" si="1"/>
        <v>5.3475935828877004E-2</v>
      </c>
      <c r="I64">
        <f t="array" ref="I64">(1/I30)/SUM(1/I$5:I$36)</f>
        <v>4.8260545148680695E-2</v>
      </c>
      <c r="J64">
        <f t="array" ref="J64">(1/J30)/SUM(1/J$5:J$36)</f>
        <v>2.0432302524509151E-2</v>
      </c>
      <c r="K64">
        <f t="array" ref="K64">(1/K30)/SUM(1/K$5:K$36)</f>
        <v>1.4147201817828551E-2</v>
      </c>
      <c r="M64">
        <f t="shared" si="2"/>
        <v>2.627738997793775E-2</v>
      </c>
      <c r="N64">
        <f t="shared" si="3"/>
        <v>19</v>
      </c>
    </row>
    <row r="65" spans="2:14" x14ac:dyDescent="0.25">
      <c r="B65" t="s">
        <v>49</v>
      </c>
      <c r="C65">
        <f t="shared" si="1"/>
        <v>4.974811083123426E-2</v>
      </c>
      <c r="D65">
        <f t="shared" si="1"/>
        <v>3.8622235809640276E-2</v>
      </c>
      <c r="E65">
        <f t="shared" si="1"/>
        <v>4.3843233705822597E-2</v>
      </c>
      <c r="F65">
        <f t="array" ref="F65">(1/F31)/SUM(1/F$5:F$36)</f>
        <v>3.7738024749928607E-2</v>
      </c>
      <c r="G65">
        <f t="shared" si="1"/>
        <v>3.7916180585027591E-3</v>
      </c>
      <c r="H65">
        <f t="shared" si="1"/>
        <v>4.0106951871657755E-2</v>
      </c>
      <c r="I65">
        <f t="array" ref="I65">(1/I31)/SUM(1/I$5:I$36)</f>
        <v>1.7653749199409173E-2</v>
      </c>
      <c r="J65">
        <f t="array" ref="J65">(1/J31)/SUM(1/J$5:J$36)</f>
        <v>1.0863084323716606E-2</v>
      </c>
      <c r="K65">
        <f t="array" ref="K65">(1/K31)/SUM(1/K$5:K$36)</f>
        <v>4.1609417111260441E-2</v>
      </c>
      <c r="M65">
        <f t="shared" si="2"/>
        <v>3.2151753856793613E-2</v>
      </c>
      <c r="N65">
        <f t="shared" si="3"/>
        <v>11</v>
      </c>
    </row>
    <row r="66" spans="2:14" x14ac:dyDescent="0.25">
      <c r="B66" t="s">
        <v>50</v>
      </c>
      <c r="C66">
        <f t="shared" si="1"/>
        <v>4.2821158690176324E-2</v>
      </c>
      <c r="D66">
        <f t="shared" si="1"/>
        <v>2.0381127076327322E-2</v>
      </c>
      <c r="E66">
        <f t="shared" si="1"/>
        <v>3.0690263594075815E-2</v>
      </c>
      <c r="F66">
        <f t="array" ref="F66">(1/F32)/SUM(1/F$5:F$36)</f>
        <v>6.2896707916547681E-2</v>
      </c>
      <c r="G66">
        <f t="shared" si="1"/>
        <v>4.1348071063785657E-2</v>
      </c>
      <c r="H66">
        <f t="shared" si="1"/>
        <v>1.4705882352941176E-2</v>
      </c>
      <c r="I66">
        <f t="array" ref="I66">(1/I32)/SUM(1/I$5:I$36)</f>
        <v>1.72797290892522E-2</v>
      </c>
      <c r="J66">
        <f t="array" ref="J66">(1/J32)/SUM(1/J$5:J$36)</f>
        <v>1.2345154298916323E-2</v>
      </c>
      <c r="K66">
        <f t="array" ref="K66">(1/K32)/SUM(1/K$5:K$36)</f>
        <v>2.5262860388979555E-2</v>
      </c>
      <c r="M66">
        <f t="shared" si="2"/>
        <v>3.5106996038532567E-2</v>
      </c>
      <c r="N66">
        <f t="shared" si="3"/>
        <v>6</v>
      </c>
    </row>
    <row r="67" spans="2:14" x14ac:dyDescent="0.25">
      <c r="B67" t="s">
        <v>51</v>
      </c>
      <c r="C67">
        <f t="shared" si="1"/>
        <v>5.793450881612091E-2</v>
      </c>
      <c r="D67">
        <f t="shared" si="1"/>
        <v>2.9552634260674615E-2</v>
      </c>
      <c r="E67">
        <f t="shared" si="1"/>
        <v>1.229749238090146E-2</v>
      </c>
      <c r="F67">
        <f t="array" ref="F67">(1/F33)/SUM(1/F$5:F$36)</f>
        <v>7.8620884895684601E-3</v>
      </c>
      <c r="G67">
        <f t="shared" si="1"/>
        <v>5.427324832845544E-2</v>
      </c>
      <c r="H67">
        <f t="shared" si="1"/>
        <v>5.3475935828877002E-3</v>
      </c>
      <c r="I67">
        <f t="array" ref="I67">(1/I33)/SUM(1/I$5:I$36)</f>
        <v>2.2163130788388687E-2</v>
      </c>
      <c r="J67">
        <f t="array" ref="J67">(1/J33)/SUM(1/J$5:J$36)</f>
        <v>9.0885407476569407E-3</v>
      </c>
      <c r="K67">
        <f t="array" ref="K67">(1/K33)/SUM(1/K$5:K$36)</f>
        <v>3.5368004544571383E-2</v>
      </c>
      <c r="M67">
        <f t="shared" si="2"/>
        <v>2.2175248441129454E-2</v>
      </c>
      <c r="N67">
        <f t="shared" si="3"/>
        <v>25</v>
      </c>
    </row>
    <row r="68" spans="2:14" x14ac:dyDescent="0.25">
      <c r="B68" t="s">
        <v>52</v>
      </c>
      <c r="C68">
        <f t="shared" si="1"/>
        <v>5.478589420654912E-2</v>
      </c>
      <c r="D68">
        <f t="shared" ref="D68:H70" si="4">D34/SUM(D$5:D$36)</f>
        <v>3.8927952715785183E-2</v>
      </c>
      <c r="E68">
        <f t="shared" si="4"/>
        <v>5.2344543656097954E-2</v>
      </c>
      <c r="F68">
        <f t="array" ref="F68">(1/F34)/SUM(1/F$5:F$36)</f>
        <v>9.9310591447180543E-3</v>
      </c>
      <c r="G68">
        <f t="shared" si="4"/>
        <v>5.879607120379976E-2</v>
      </c>
      <c r="H68">
        <f t="shared" si="4"/>
        <v>3.6764705882352942E-2</v>
      </c>
      <c r="I68">
        <f t="array" ref="I68">(1/I34)/SUM(1/I$5:I$36)</f>
        <v>1.8044318871962471E-2</v>
      </c>
      <c r="J68">
        <f t="array" ref="J68">(1/J34)/SUM(1/J$5:J$36)</f>
        <v>2.6391724094157652E-2</v>
      </c>
      <c r="K68">
        <f t="array" ref="K68">(1/K34)/SUM(1/K$5:K$36)</f>
        <v>4.1609417111260441E-2</v>
      </c>
      <c r="M68">
        <f t="shared" si="2"/>
        <v>3.2591444299957723E-2</v>
      </c>
      <c r="N68">
        <f t="shared" si="3"/>
        <v>10</v>
      </c>
    </row>
    <row r="69" spans="2:14" x14ac:dyDescent="0.25">
      <c r="B69" t="s">
        <v>53</v>
      </c>
      <c r="C69">
        <f t="shared" si="1"/>
        <v>3.7153652392947101E-2</v>
      </c>
      <c r="D69">
        <f t="shared" si="4"/>
        <v>1.0700091715071844E-2</v>
      </c>
      <c r="E69">
        <f t="shared" si="4"/>
        <v>4.587499331658023E-2</v>
      </c>
      <c r="F69">
        <f t="array" ref="F69">(1/F35)/SUM(1/F$5:F$36)</f>
        <v>5.7178825378679712E-3</v>
      </c>
      <c r="G69">
        <f t="shared" si="4"/>
        <v>4.2672075660485406E-2</v>
      </c>
      <c r="H69">
        <f t="shared" si="4"/>
        <v>4.1443850267379678E-2</v>
      </c>
      <c r="I69">
        <f t="array" ref="I69">(1/I35)/SUM(1/I$5:I$36)</f>
        <v>1.7964828480456031E-2</v>
      </c>
      <c r="J69">
        <f t="array" ref="J69">(1/J35)/SUM(1/J$5:J$36)</f>
        <v>1.3792659828102492E-2</v>
      </c>
      <c r="K69">
        <f t="array" ref="K69">(1/K35)/SUM(1/K$5:K$36)</f>
        <v>1.6076365702077898E-2</v>
      </c>
      <c r="M69">
        <f t="shared" si="2"/>
        <v>2.209181495356248E-2</v>
      </c>
      <c r="N69">
        <f t="shared" si="3"/>
        <v>26</v>
      </c>
    </row>
    <row r="70" spans="2:14" x14ac:dyDescent="0.25">
      <c r="B70" t="s">
        <v>54</v>
      </c>
      <c r="C70">
        <f t="shared" si="1"/>
        <v>4.1561712846347604E-2</v>
      </c>
      <c r="D70">
        <f t="shared" si="4"/>
        <v>3.9335575257311732E-2</v>
      </c>
      <c r="E70">
        <f t="shared" si="4"/>
        <v>1.1602416724589637E-2</v>
      </c>
      <c r="F70">
        <f t="array" ref="F70">(1/F36)/SUM(1/F$5:F$36)</f>
        <v>2.096556930551589E-2</v>
      </c>
      <c r="G70">
        <f t="shared" si="4"/>
        <v>2.0480828019281579E-2</v>
      </c>
      <c r="H70">
        <f t="shared" si="4"/>
        <v>5.0802139037433157E-2</v>
      </c>
      <c r="I70">
        <f t="array" ref="I70">(1/I36)/SUM(1/I$5:I$36)</f>
        <v>2.3572347196898952E-2</v>
      </c>
      <c r="J70">
        <f t="array" ref="J70">(1/J36)/SUM(1/J$5:J$36)</f>
        <v>2.6734473757718143E-2</v>
      </c>
      <c r="K70">
        <f t="array" ref="K70">(1/K36)/SUM(1/K$5:K$36)</f>
        <v>3.3683813851972742E-2</v>
      </c>
      <c r="M70">
        <f t="shared" si="2"/>
        <v>2.8419895805512858E-2</v>
      </c>
      <c r="N70">
        <f t="shared" si="3"/>
        <v>13</v>
      </c>
    </row>
    <row r="73" spans="2:14" x14ac:dyDescent="0.25">
      <c r="B73" t="s">
        <v>66</v>
      </c>
      <c r="C73">
        <f>AVERAGE(C39:C70)</f>
        <v>3.1250000000000007E-2</v>
      </c>
      <c r="D73">
        <f t="shared" ref="D73:K73" si="5">AVERAGE(D39:D70)</f>
        <v>3.125E-2</v>
      </c>
      <c r="E73">
        <f t="shared" si="5"/>
        <v>3.1249999999999997E-2</v>
      </c>
      <c r="F73">
        <f t="shared" si="5"/>
        <v>3.1250000000000007E-2</v>
      </c>
      <c r="G73">
        <f t="shared" si="5"/>
        <v>3.1249999999999993E-2</v>
      </c>
      <c r="H73">
        <f t="shared" si="5"/>
        <v>3.1249999999999993E-2</v>
      </c>
      <c r="I73">
        <f t="shared" si="5"/>
        <v>3.1250000000000014E-2</v>
      </c>
      <c r="J73">
        <f t="shared" si="5"/>
        <v>3.1250000000000007E-2</v>
      </c>
      <c r="K73">
        <f t="shared" si="5"/>
        <v>3.1250000000000007E-2</v>
      </c>
    </row>
    <row r="74" spans="2:14" x14ac:dyDescent="0.25">
      <c r="B74" t="s">
        <v>14</v>
      </c>
      <c r="C74">
        <f>STDEVA(C39:C70)</f>
        <v>1.9767068818005998E-2</v>
      </c>
      <c r="D74">
        <f t="shared" ref="D74:K74" si="6">STDEVA(D39:D70)</f>
        <v>1.1953015770474602E-2</v>
      </c>
      <c r="E74">
        <f t="shared" si="6"/>
        <v>1.751097115540725E-2</v>
      </c>
      <c r="F74">
        <f t="shared" si="6"/>
        <v>5.4670417258503488E-2</v>
      </c>
      <c r="G74">
        <f t="shared" si="6"/>
        <v>1.7711666112301273E-2</v>
      </c>
      <c r="H74">
        <f t="shared" si="6"/>
        <v>1.9916442846122644E-2</v>
      </c>
      <c r="I74">
        <f t="shared" si="6"/>
        <v>1.3603369325086063E-2</v>
      </c>
      <c r="J74">
        <f t="shared" si="6"/>
        <v>2.8727176953676461E-2</v>
      </c>
      <c r="K74">
        <f t="shared" si="6"/>
        <v>2.2981152236290537E-2</v>
      </c>
    </row>
    <row r="75" spans="2:14" x14ac:dyDescent="0.25">
      <c r="B75" t="s">
        <v>67</v>
      </c>
      <c r="C75">
        <f>C74/C73</f>
        <v>0.63254620217619184</v>
      </c>
      <c r="D75">
        <f t="shared" ref="D75:K75" si="7">D74/D73</f>
        <v>0.38249650465518725</v>
      </c>
      <c r="E75">
        <f t="shared" si="7"/>
        <v>0.5603510769730321</v>
      </c>
      <c r="F75">
        <f t="shared" si="7"/>
        <v>1.7494533522721112</v>
      </c>
      <c r="G75">
        <f t="shared" si="7"/>
        <v>0.56677331559364086</v>
      </c>
      <c r="H75">
        <f t="shared" si="7"/>
        <v>0.63732617107592471</v>
      </c>
      <c r="I75">
        <f t="shared" si="7"/>
        <v>0.43530781840275384</v>
      </c>
      <c r="J75">
        <f t="shared" si="7"/>
        <v>0.91926966251764652</v>
      </c>
      <c r="K75">
        <f t="shared" si="7"/>
        <v>0.73539687156129707</v>
      </c>
    </row>
    <row r="77" spans="2:14" x14ac:dyDescent="0.25">
      <c r="B77" t="s">
        <v>68</v>
      </c>
      <c r="C77">
        <f>C75/SUM($C$75:$K$75)</f>
        <v>9.5566362635780402E-2</v>
      </c>
      <c r="D77">
        <f t="shared" ref="D77:K77" si="8">D75/SUM($C$75:$K$75)</f>
        <v>5.7788347388756052E-2</v>
      </c>
      <c r="E77">
        <f t="shared" si="8"/>
        <v>8.4658976753193213E-2</v>
      </c>
      <c r="F77">
        <f t="shared" si="8"/>
        <v>0.26431095926657516</v>
      </c>
      <c r="G77">
        <f t="shared" si="8"/>
        <v>8.562926158430767E-2</v>
      </c>
      <c r="H77">
        <f t="shared" si="8"/>
        <v>9.6288530027961478E-2</v>
      </c>
      <c r="I77">
        <f t="shared" si="8"/>
        <v>6.5767187738296429E-2</v>
      </c>
      <c r="J77">
        <f t="shared" si="8"/>
        <v>0.13888512432134159</v>
      </c>
      <c r="K77">
        <f t="shared" si="8"/>
        <v>0.11110525028378797</v>
      </c>
    </row>
  </sheetData>
  <phoneticPr fontId="3" type="noConversion"/>
  <conditionalFormatting sqref="N39:N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4275-A56D-47D9-897F-059F61B653C7}">
  <dimension ref="A1:K22"/>
  <sheetViews>
    <sheetView showGridLines="0" tabSelected="1" zoomScale="115" zoomScaleNormal="115" workbookViewId="0">
      <selection activeCell="N8" sqref="N8"/>
    </sheetView>
  </sheetViews>
  <sheetFormatPr defaultRowHeight="15" x14ac:dyDescent="0.25"/>
  <cols>
    <col min="2" max="2" width="10.5703125" customWidth="1"/>
    <col min="3" max="3" width="12.42578125" customWidth="1"/>
    <col min="4" max="4" width="10" bestFit="1" customWidth="1"/>
    <col min="5" max="5" width="8.5703125" bestFit="1" customWidth="1"/>
    <col min="6" max="6" width="10.5703125" bestFit="1" customWidth="1"/>
    <col min="7" max="7" width="14.7109375" bestFit="1" customWidth="1"/>
    <col min="8" max="8" width="13.140625" bestFit="1" customWidth="1"/>
    <col min="10" max="10" width="13.85546875" bestFit="1" customWidth="1"/>
  </cols>
  <sheetData>
    <row r="1" spans="1:11" x14ac:dyDescent="0.25">
      <c r="A1" s="20">
        <v>1</v>
      </c>
      <c r="B1" s="20" t="s">
        <v>85</v>
      </c>
    </row>
    <row r="2" spans="1:11" x14ac:dyDescent="0.25">
      <c r="D2" s="11">
        <v>0</v>
      </c>
      <c r="E2" s="11">
        <v>0</v>
      </c>
      <c r="F2" s="11">
        <v>1</v>
      </c>
      <c r="G2" s="11">
        <v>0</v>
      </c>
      <c r="H2" s="11">
        <v>0</v>
      </c>
    </row>
    <row r="3" spans="1:11" x14ac:dyDescent="0.25">
      <c r="C3" s="10"/>
      <c r="D3" s="13" t="s">
        <v>80</v>
      </c>
      <c r="E3" s="13" t="s">
        <v>81</v>
      </c>
      <c r="F3" s="13" t="s">
        <v>82</v>
      </c>
      <c r="G3" s="13" t="s">
        <v>83</v>
      </c>
      <c r="H3" s="13" t="s">
        <v>84</v>
      </c>
    </row>
    <row r="4" spans="1:11" x14ac:dyDescent="0.25">
      <c r="C4" s="13" t="s">
        <v>77</v>
      </c>
      <c r="D4" s="10">
        <v>10</v>
      </c>
      <c r="E4" s="10">
        <v>12</v>
      </c>
      <c r="F4" s="10">
        <v>15</v>
      </c>
      <c r="G4" s="10">
        <v>20</v>
      </c>
      <c r="H4" s="10">
        <v>10</v>
      </c>
    </row>
    <row r="5" spans="1:11" x14ac:dyDescent="0.25">
      <c r="C5" s="13" t="s">
        <v>78</v>
      </c>
      <c r="D5" s="10">
        <v>2</v>
      </c>
      <c r="E5" s="10">
        <v>5</v>
      </c>
      <c r="F5" s="10">
        <v>10</v>
      </c>
      <c r="G5" s="10">
        <v>10</v>
      </c>
      <c r="H5" s="10">
        <v>12</v>
      </c>
    </row>
    <row r="6" spans="1:11" x14ac:dyDescent="0.25">
      <c r="C6" s="13" t="s">
        <v>79</v>
      </c>
      <c r="D6" s="10">
        <v>20</v>
      </c>
      <c r="E6" s="10">
        <v>2</v>
      </c>
      <c r="F6" s="10">
        <v>30</v>
      </c>
      <c r="G6" s="10">
        <v>2</v>
      </c>
      <c r="H6" s="10">
        <v>30</v>
      </c>
    </row>
    <row r="8" spans="1:11" x14ac:dyDescent="0.25">
      <c r="A8" s="20">
        <v>2</v>
      </c>
      <c r="B8" s="20" t="s">
        <v>86</v>
      </c>
    </row>
    <row r="10" spans="1:11" x14ac:dyDescent="0.25">
      <c r="C10" s="16" t="s">
        <v>87</v>
      </c>
      <c r="D10" s="17">
        <f>1/D4</f>
        <v>0.1</v>
      </c>
      <c r="E10" s="17">
        <f>1/E4</f>
        <v>8.3333333333333329E-2</v>
      </c>
      <c r="F10" s="17"/>
      <c r="G10" s="17">
        <f>1/G4</f>
        <v>0.05</v>
      </c>
      <c r="H10" s="17">
        <f>1/H4</f>
        <v>0.1</v>
      </c>
    </row>
    <row r="11" spans="1:11" x14ac:dyDescent="0.25">
      <c r="C11" s="16" t="s">
        <v>88</v>
      </c>
      <c r="D11" s="17">
        <f t="shared" ref="D11:E12" si="0">1/D5</f>
        <v>0.5</v>
      </c>
      <c r="E11" s="17">
        <f t="shared" si="0"/>
        <v>0.2</v>
      </c>
      <c r="F11" s="17"/>
      <c r="G11" s="17">
        <f t="shared" ref="G11:H11" si="1">1/G5</f>
        <v>0.1</v>
      </c>
      <c r="H11" s="17">
        <f t="shared" si="1"/>
        <v>8.3333333333333329E-2</v>
      </c>
    </row>
    <row r="12" spans="1:11" x14ac:dyDescent="0.25">
      <c r="C12" s="16" t="s">
        <v>89</v>
      </c>
      <c r="D12" s="17">
        <f t="shared" si="0"/>
        <v>0.05</v>
      </c>
      <c r="E12" s="17">
        <f t="shared" si="0"/>
        <v>0.5</v>
      </c>
      <c r="F12" s="17"/>
      <c r="G12" s="17">
        <f t="shared" ref="G12:H12" si="2">1/G6</f>
        <v>0.5</v>
      </c>
      <c r="H12" s="17">
        <f t="shared" si="2"/>
        <v>3.3333333333333333E-2</v>
      </c>
    </row>
    <row r="13" spans="1:11" x14ac:dyDescent="0.25">
      <c r="C13" s="21" t="s">
        <v>90</v>
      </c>
      <c r="D13" s="22">
        <f>SUM(D10:D12)</f>
        <v>0.65</v>
      </c>
      <c r="E13" s="22">
        <f>SUM(E10:E12)</f>
        <v>0.78333333333333333</v>
      </c>
      <c r="F13" s="23">
        <f>SUM(F4:F6)</f>
        <v>55</v>
      </c>
      <c r="G13" s="22">
        <f>SUM(G10:G12)</f>
        <v>0.65</v>
      </c>
      <c r="H13" s="22">
        <f>SUM(H10:H12)</f>
        <v>0.21666666666666667</v>
      </c>
    </row>
    <row r="14" spans="1:11" x14ac:dyDescent="0.25">
      <c r="D14" s="12"/>
      <c r="E14" s="12"/>
      <c r="F14" s="12"/>
      <c r="G14" s="12"/>
      <c r="H14" s="12"/>
      <c r="J14" s="14" t="s">
        <v>93</v>
      </c>
      <c r="K14" s="14" t="s">
        <v>94</v>
      </c>
    </row>
    <row r="15" spans="1:11" x14ac:dyDescent="0.25">
      <c r="C15" s="19" t="s">
        <v>77</v>
      </c>
      <c r="D15" s="17">
        <f>1/D4/$D$13</f>
        <v>0.15384615384615385</v>
      </c>
      <c r="E15" s="17">
        <f>1/E4/$D$13</f>
        <v>0.12820512820512819</v>
      </c>
      <c r="F15" s="17">
        <f>F4/$F$13</f>
        <v>0.27272727272727271</v>
      </c>
      <c r="G15" s="17">
        <f>1/G4/$D$13</f>
        <v>7.6923076923076927E-2</v>
      </c>
      <c r="H15" s="17">
        <f>1/H4/$D$13</f>
        <v>0.15384615384615385</v>
      </c>
      <c r="J15" s="15">
        <f>SUMPRODUCT(D15:H15,$D$22:$H$22)</f>
        <v>0.143918094060142</v>
      </c>
      <c r="K15" s="14">
        <f>RANK(J15,$J$15:$J$17)</f>
        <v>3</v>
      </c>
    </row>
    <row r="16" spans="1:11" x14ac:dyDescent="0.25">
      <c r="C16" s="19" t="s">
        <v>78</v>
      </c>
      <c r="D16" s="17">
        <f>1/D5/$D$13</f>
        <v>0.76923076923076916</v>
      </c>
      <c r="E16" s="17">
        <f>1/E5/$D$13</f>
        <v>0.30769230769230771</v>
      </c>
      <c r="F16" s="17">
        <f>F5/$F$13</f>
        <v>0.18181818181818182</v>
      </c>
      <c r="G16" s="17">
        <f>1/G5/$D$13</f>
        <v>0.15384615384615385</v>
      </c>
      <c r="H16" s="17">
        <f>1/H5/$D$13</f>
        <v>0.12820512820512819</v>
      </c>
      <c r="J16" s="15">
        <f t="shared" ref="J16:J17" si="3">SUMPRODUCT(D16:H16,$D$22:$H$22)</f>
        <v>0.35411876674846865</v>
      </c>
      <c r="K16" s="14">
        <f t="shared" ref="K16:K17" si="4">RANK(J16,$J$15:$J$17)</f>
        <v>2</v>
      </c>
    </row>
    <row r="17" spans="1:11" x14ac:dyDescent="0.25">
      <c r="C17" s="19" t="s">
        <v>79</v>
      </c>
      <c r="D17" s="17">
        <f>1/D6/$D$13</f>
        <v>7.6923076923076927E-2</v>
      </c>
      <c r="E17" s="17">
        <f>1/E6/$D$13</f>
        <v>0.76923076923076916</v>
      </c>
      <c r="F17" s="17">
        <f>F6/$F$13</f>
        <v>0.54545454545454541</v>
      </c>
      <c r="G17" s="17">
        <f>1/G6/$D$13</f>
        <v>0.76923076923076916</v>
      </c>
      <c r="H17" s="17">
        <f>1/H6/$D$13</f>
        <v>5.128205128205128E-2</v>
      </c>
      <c r="J17" s="15">
        <f t="shared" si="3"/>
        <v>0.4654659655439401</v>
      </c>
      <c r="K17" s="14">
        <f t="shared" si="4"/>
        <v>1</v>
      </c>
    </row>
    <row r="19" spans="1:11" x14ac:dyDescent="0.25">
      <c r="A19" s="20">
        <v>3</v>
      </c>
      <c r="B19" s="20" t="s">
        <v>66</v>
      </c>
      <c r="D19" s="18">
        <f>AVERAGE(D15:D17)</f>
        <v>0.33333333333333331</v>
      </c>
      <c r="E19" s="18">
        <f t="shared" ref="E19:H19" si="5">AVERAGE(E15:E17)</f>
        <v>0.40170940170940167</v>
      </c>
      <c r="F19" s="18">
        <f t="shared" si="5"/>
        <v>0.33333333333333331</v>
      </c>
      <c r="G19" s="18">
        <f t="shared" si="5"/>
        <v>0.33333333333333331</v>
      </c>
      <c r="H19" s="18">
        <f t="shared" si="5"/>
        <v>0.1111111111111111</v>
      </c>
    </row>
    <row r="20" spans="1:11" x14ac:dyDescent="0.25">
      <c r="A20" s="20">
        <v>4</v>
      </c>
      <c r="B20" s="20" t="s">
        <v>91</v>
      </c>
      <c r="D20" s="18">
        <f>_xlfn.STDEV.S(D15:D17)</f>
        <v>0.37945252787048056</v>
      </c>
      <c r="E20" s="18">
        <f t="shared" ref="E20:H20" si="6">_xlfn.STDEV.S(E15:E17)</f>
        <v>0.33069302772911291</v>
      </c>
      <c r="F20" s="18">
        <f t="shared" si="6"/>
        <v>0.18924236358783017</v>
      </c>
      <c r="G20" s="18">
        <f t="shared" si="6"/>
        <v>0.37945252787048056</v>
      </c>
      <c r="H20" s="18">
        <f t="shared" si="6"/>
        <v>5.3376051268362389E-2</v>
      </c>
    </row>
    <row r="21" spans="1:11" x14ac:dyDescent="0.25">
      <c r="A21" s="20">
        <v>5</v>
      </c>
      <c r="B21" s="20" t="s">
        <v>67</v>
      </c>
      <c r="D21" s="17">
        <f>D20/D19</f>
        <v>1.1383575836114417</v>
      </c>
      <c r="E21" s="17">
        <f t="shared" ref="E21:H21" si="7">E20/E19</f>
        <v>0.82321455838949387</v>
      </c>
      <c r="F21" s="17">
        <f t="shared" si="7"/>
        <v>0.56772709076349059</v>
      </c>
      <c r="G21" s="17">
        <f t="shared" si="7"/>
        <v>1.1383575836114417</v>
      </c>
      <c r="H21" s="17">
        <f t="shared" si="7"/>
        <v>0.48038446141526153</v>
      </c>
    </row>
    <row r="22" spans="1:11" x14ac:dyDescent="0.25">
      <c r="A22" s="20">
        <v>6</v>
      </c>
      <c r="B22" s="20" t="s">
        <v>92</v>
      </c>
      <c r="D22" s="22">
        <f>D21/SUM($D$21:$H$21)</f>
        <v>0.27443255921928233</v>
      </c>
      <c r="E22" s="22">
        <f t="shared" ref="E22:H22" si="8">E21/SUM($D$21:$H$21)</f>
        <v>0.19845862257857358</v>
      </c>
      <c r="F22" s="22">
        <f t="shared" si="8"/>
        <v>0.13686630694905005</v>
      </c>
      <c r="G22" s="22">
        <f t="shared" si="8"/>
        <v>0.27443255921928233</v>
      </c>
      <c r="H22" s="22">
        <f t="shared" si="8"/>
        <v>0.11580995203381166</v>
      </c>
    </row>
  </sheetData>
  <phoneticPr fontId="3" type="noConversion"/>
  <pageMargins left="0.511811024" right="0.511811024" top="0.78740157499999996" bottom="0.78740157499999996" header="0.31496062000000002" footer="0.31496062000000002"/>
  <ignoredErrors>
    <ignoredError sqref="F13:F17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A623C01-0831-4A97-A311-4726E99BC8F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D2:H2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E3BC-CAAB-4BA7-8FD4-0705D4316CFB}">
  <dimension ref="A1:E3"/>
  <sheetViews>
    <sheetView workbookViewId="0">
      <selection activeCell="F10" sqref="F10"/>
    </sheetView>
  </sheetViews>
  <sheetFormatPr defaultRowHeight="15" x14ac:dyDescent="0.25"/>
  <cols>
    <col min="1" max="1" width="8.42578125" bestFit="1" customWidth="1"/>
    <col min="2" max="2" width="17.7109375" bestFit="1" customWidth="1"/>
    <col min="3" max="3" width="13.28515625" bestFit="1" customWidth="1"/>
    <col min="4" max="4" width="17" bestFit="1" customWidth="1"/>
    <col min="5" max="5" width="24" bestFit="1" customWidth="1"/>
  </cols>
  <sheetData>
    <row r="1" spans="1:5" x14ac:dyDescent="0.25">
      <c r="B1" t="s">
        <v>21</v>
      </c>
      <c r="C1" t="s">
        <v>20</v>
      </c>
      <c r="E1" t="s">
        <v>21</v>
      </c>
    </row>
    <row r="2" spans="1:5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E3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article example</vt:lpstr>
      <vt:lpstr>our context example</vt:lpstr>
      <vt:lpstr>present</vt:lpstr>
      <vt:lpstr>datamodel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Barbosa</dc:creator>
  <cp:lastModifiedBy>Adriano Barbosa</cp:lastModifiedBy>
  <dcterms:created xsi:type="dcterms:W3CDTF">2024-07-16T18:05:47Z</dcterms:created>
  <dcterms:modified xsi:type="dcterms:W3CDTF">2024-07-23T20:18:15Z</dcterms:modified>
</cp:coreProperties>
</file>