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\bayswater\AFFORDABLE_HOME_LONDON\AHP\"/>
    </mc:Choice>
  </mc:AlternateContent>
  <xr:revisionPtr revIDLastSave="0" documentId="13_ncr:1_{CBF6EBE5-2E31-4A83-9308-6B0A35B7141E}" xr6:coauthVersionLast="47" xr6:coauthVersionMax="47" xr10:uidLastSave="{00000000-0000-0000-0000-000000000000}"/>
  <bookViews>
    <workbookView xWindow="-120" yWindow="-120" windowWidth="20730" windowHeight="11040" activeTab="1" xr2:uid="{466D1257-3C2C-4B7F-8506-A7EF68F8EFC2}"/>
  </bookViews>
  <sheets>
    <sheet name="article example" sheetId="1" r:id="rId1"/>
    <sheet name="our context examp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2" l="1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K5" i="2"/>
  <c r="J5" i="2"/>
  <c r="F5" i="2"/>
  <c r="E5" i="2"/>
  <c r="C5" i="2"/>
  <c r="I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5" i="2"/>
  <c r="D5" i="2"/>
  <c r="K70" i="2" l="1" a="1"/>
  <c r="K70" i="2" s="1"/>
  <c r="K55" i="2" a="1"/>
  <c r="K55" i="2" s="1"/>
  <c r="K63" i="2" a="1"/>
  <c r="K63" i="2" s="1"/>
  <c r="K47" i="2" a="1"/>
  <c r="K47" i="2" s="1"/>
  <c r="K60" i="2" a="1"/>
  <c r="K60" i="2" s="1"/>
  <c r="K52" i="2" a="1"/>
  <c r="K52" i="2" s="1"/>
  <c r="K44" i="2" a="1"/>
  <c r="K44" i="2" s="1"/>
  <c r="K67" i="2" a="1"/>
  <c r="K67" i="2" s="1"/>
  <c r="K43" i="2" a="1"/>
  <c r="K43" i="2" s="1"/>
  <c r="K68" i="2" a="1"/>
  <c r="K68" i="2" s="1"/>
  <c r="K59" i="2" a="1"/>
  <c r="K59" i="2" s="1"/>
  <c r="K51" i="2" a="1"/>
  <c r="K51" i="2" s="1"/>
  <c r="J66" i="2" a="1"/>
  <c r="J66" i="2" s="1"/>
  <c r="J58" i="2" a="1"/>
  <c r="J58" i="2" s="1"/>
  <c r="J42" i="2" a="1"/>
  <c r="J42" i="2" s="1"/>
  <c r="K65" i="2" a="1"/>
  <c r="K65" i="2" s="1"/>
  <c r="K57" i="2" a="1"/>
  <c r="K57" i="2" s="1"/>
  <c r="K49" i="2" a="1"/>
  <c r="K49" i="2" s="1"/>
  <c r="K41" i="2" a="1"/>
  <c r="K41" i="2" s="1"/>
  <c r="K64" i="2" a="1"/>
  <c r="K64" i="2" s="1"/>
  <c r="K56" i="2" a="1"/>
  <c r="K56" i="2" s="1"/>
  <c r="K48" i="2" a="1"/>
  <c r="K48" i="2" s="1"/>
  <c r="K40" i="2" a="1"/>
  <c r="K40" i="2" s="1"/>
  <c r="F58" i="2" a="1"/>
  <c r="F58" i="2" s="1"/>
  <c r="J48" i="2" a="1"/>
  <c r="J48" i="2" s="1"/>
  <c r="J69" i="2" a="1"/>
  <c r="J69" i="2" s="1"/>
  <c r="K39" i="2" a="1"/>
  <c r="K39" i="2" s="1"/>
  <c r="I43" i="2" a="1"/>
  <c r="I43" i="2" s="1"/>
  <c r="F66" i="2" a="1"/>
  <c r="F66" i="2" s="1"/>
  <c r="J64" i="2" a="1"/>
  <c r="J64" i="2" s="1"/>
  <c r="J62" i="2" a="1"/>
  <c r="J62" i="2" s="1"/>
  <c r="J54" i="2" a="1"/>
  <c r="J54" i="2" s="1"/>
  <c r="J46" i="2" a="1"/>
  <c r="J46" i="2" s="1"/>
  <c r="K46" i="2" a="1"/>
  <c r="K46" i="2" s="1"/>
  <c r="F50" i="2" a="1"/>
  <c r="F50" i="2" s="1"/>
  <c r="J56" i="2" a="1"/>
  <c r="J56" i="2" s="1"/>
  <c r="J70" i="2" a="1"/>
  <c r="J70" i="2" s="1"/>
  <c r="K42" i="2" a="1"/>
  <c r="K42" i="2" s="1"/>
  <c r="K45" i="2" a="1"/>
  <c r="K45" i="2" s="1"/>
  <c r="K53" i="2" a="1"/>
  <c r="K53" i="2" s="1"/>
  <c r="K61" i="2" a="1"/>
  <c r="K61" i="2" s="1"/>
  <c r="K69" i="2" a="1"/>
  <c r="K69" i="2" s="1"/>
  <c r="K66" i="2" a="1"/>
  <c r="K66" i="2" s="1"/>
  <c r="J50" i="2" a="1"/>
  <c r="J50" i="2" s="1"/>
  <c r="K50" i="2" a="1"/>
  <c r="K50" i="2" s="1"/>
  <c r="K54" i="2" a="1"/>
  <c r="K54" i="2" s="1"/>
  <c r="K58" i="2" a="1"/>
  <c r="K58" i="2" s="1"/>
  <c r="K62" i="2" a="1"/>
  <c r="K62" i="2" s="1"/>
  <c r="J65" i="2" a="1"/>
  <c r="J65" i="2" s="1"/>
  <c r="J57" i="2" a="1"/>
  <c r="J57" i="2" s="1"/>
  <c r="J49" i="2" a="1"/>
  <c r="J49" i="2" s="1"/>
  <c r="J41" i="2" a="1"/>
  <c r="J41" i="2" s="1"/>
  <c r="F42" i="2" a="1"/>
  <c r="F42" i="2" s="1"/>
  <c r="I65" i="2" a="1"/>
  <c r="I65" i="2" s="1"/>
  <c r="I57" i="2" a="1"/>
  <c r="I57" i="2" s="1"/>
  <c r="I49" i="2" a="1"/>
  <c r="I49" i="2" s="1"/>
  <c r="I41" i="2" a="1"/>
  <c r="I41" i="2" s="1"/>
  <c r="J39" i="2" a="1"/>
  <c r="J39" i="2" s="1"/>
  <c r="J43" i="2" a="1"/>
  <c r="J43" i="2" s="1"/>
  <c r="J47" i="2" a="1"/>
  <c r="J47" i="2" s="1"/>
  <c r="J51" i="2" a="1"/>
  <c r="J51" i="2" s="1"/>
  <c r="J55" i="2" a="1"/>
  <c r="J55" i="2" s="1"/>
  <c r="J59" i="2" a="1"/>
  <c r="J59" i="2" s="1"/>
  <c r="J63" i="2" a="1"/>
  <c r="J63" i="2" s="1"/>
  <c r="J67" i="2" a="1"/>
  <c r="J67" i="2" s="1"/>
  <c r="J44" i="2" a="1"/>
  <c r="J44" i="2" s="1"/>
  <c r="J60" i="2" a="1"/>
  <c r="J60" i="2" s="1"/>
  <c r="J68" i="2" a="1"/>
  <c r="J68" i="2" s="1"/>
  <c r="J40" i="2" a="1"/>
  <c r="J40" i="2" s="1"/>
  <c r="J52" i="2" a="1"/>
  <c r="J52" i="2" s="1"/>
  <c r="I70" i="2" a="1"/>
  <c r="I70" i="2" s="1"/>
  <c r="I62" i="2" a="1"/>
  <c r="I62" i="2" s="1"/>
  <c r="I54" i="2" a="1"/>
  <c r="I54" i="2" s="1"/>
  <c r="I46" i="2" a="1"/>
  <c r="I46" i="2" s="1"/>
  <c r="I45" i="2" a="1"/>
  <c r="I45" i="2" s="1"/>
  <c r="J53" i="2" a="1"/>
  <c r="J53" i="2" s="1"/>
  <c r="I69" i="2" a="1"/>
  <c r="I69" i="2" s="1"/>
  <c r="I61" i="2" a="1"/>
  <c r="I61" i="2" s="1"/>
  <c r="I53" i="2" a="1"/>
  <c r="I53" i="2" s="1"/>
  <c r="J45" i="2" a="1"/>
  <c r="J45" i="2" s="1"/>
  <c r="J61" i="2" a="1"/>
  <c r="J61" i="2" s="1"/>
  <c r="I66" i="2" a="1"/>
  <c r="I66" i="2" s="1"/>
  <c r="I58" i="2" a="1"/>
  <c r="I58" i="2" s="1"/>
  <c r="I50" i="2" a="1"/>
  <c r="I50" i="2" s="1"/>
  <c r="I42" i="2" a="1"/>
  <c r="I42" i="2" s="1"/>
  <c r="I59" i="2" a="1"/>
  <c r="I59" i="2" s="1"/>
  <c r="F65" i="2" a="1"/>
  <c r="F65" i="2" s="1"/>
  <c r="F57" i="2" a="1"/>
  <c r="F57" i="2" s="1"/>
  <c r="F49" i="2" a="1"/>
  <c r="F49" i="2" s="1"/>
  <c r="F41" i="2" a="1"/>
  <c r="F41" i="2" s="1"/>
  <c r="I67" i="2" a="1"/>
  <c r="I67" i="2" s="1"/>
  <c r="I48" i="2" a="1"/>
  <c r="I48" i="2" s="1"/>
  <c r="I52" i="2" a="1"/>
  <c r="I52" i="2" s="1"/>
  <c r="I56" i="2" a="1"/>
  <c r="I56" i="2" s="1"/>
  <c r="I60" i="2" a="1"/>
  <c r="I60" i="2" s="1"/>
  <c r="I64" i="2" a="1"/>
  <c r="I64" i="2" s="1"/>
  <c r="I68" i="2" a="1"/>
  <c r="I68" i="2" s="1"/>
  <c r="I47" i="2" a="1"/>
  <c r="I47" i="2" s="1"/>
  <c r="F63" i="2" a="1"/>
  <c r="F63" i="2" s="1"/>
  <c r="F55" i="2" a="1"/>
  <c r="F55" i="2" s="1"/>
  <c r="F47" i="2" a="1"/>
  <c r="F47" i="2" s="1"/>
  <c r="I51" i="2" a="1"/>
  <c r="I51" i="2" s="1"/>
  <c r="F70" i="2" a="1"/>
  <c r="F70" i="2" s="1"/>
  <c r="F62" i="2" a="1"/>
  <c r="F62" i="2" s="1"/>
  <c r="F54" i="2" a="1"/>
  <c r="F54" i="2" s="1"/>
  <c r="F46" i="2" a="1"/>
  <c r="F46" i="2" s="1"/>
  <c r="I63" i="2" a="1"/>
  <c r="I63" i="2" s="1"/>
  <c r="I40" i="2" a="1"/>
  <c r="I40" i="2" s="1"/>
  <c r="F39" i="2" a="1"/>
  <c r="F39" i="2" s="1"/>
  <c r="F69" i="2" a="1"/>
  <c r="F69" i="2" s="1"/>
  <c r="F53" i="2" a="1"/>
  <c r="F53" i="2" s="1"/>
  <c r="F45" i="2" a="1"/>
  <c r="F45" i="2" s="1"/>
  <c r="I39" i="2" a="1"/>
  <c r="I39" i="2" s="1"/>
  <c r="I55" i="2" a="1"/>
  <c r="I55" i="2" s="1"/>
  <c r="I44" i="2" a="1"/>
  <c r="I44" i="2" s="1"/>
  <c r="F61" i="2" a="1"/>
  <c r="F61" i="2" s="1"/>
  <c r="F67" i="2" a="1"/>
  <c r="F67" i="2" s="1"/>
  <c r="F59" i="2" a="1"/>
  <c r="F59" i="2" s="1"/>
  <c r="F51" i="2" a="1"/>
  <c r="F51" i="2" s="1"/>
  <c r="F43" i="2" a="1"/>
  <c r="F43" i="2" s="1"/>
  <c r="F60" i="2" a="1"/>
  <c r="F60" i="2" s="1"/>
  <c r="F44" i="2" a="1"/>
  <c r="F44" i="2" s="1"/>
  <c r="F56" i="2" a="1"/>
  <c r="F56" i="2" s="1"/>
  <c r="F68" i="2" a="1"/>
  <c r="F68" i="2" s="1"/>
  <c r="F48" i="2" a="1"/>
  <c r="F48" i="2" s="1"/>
  <c r="F52" i="2" a="1"/>
  <c r="F52" i="2" s="1"/>
  <c r="F64" i="2" a="1"/>
  <c r="F64" i="2" s="1"/>
  <c r="F40" i="2" a="1"/>
  <c r="F40" i="2" s="1"/>
  <c r="D52" i="2"/>
  <c r="D44" i="2"/>
  <c r="E68" i="2"/>
  <c r="G44" i="2"/>
  <c r="H40" i="2"/>
  <c r="H50" i="2"/>
  <c r="H48" i="2"/>
  <c r="E60" i="2"/>
  <c r="G60" i="2"/>
  <c r="E43" i="2"/>
  <c r="H44" i="2"/>
  <c r="H52" i="2"/>
  <c r="H58" i="2"/>
  <c r="H64" i="2"/>
  <c r="D58" i="2"/>
  <c r="D42" i="2"/>
  <c r="E58" i="2"/>
  <c r="E42" i="2"/>
  <c r="G66" i="2"/>
  <c r="G58" i="2"/>
  <c r="G50" i="2"/>
  <c r="G42" i="2"/>
  <c r="D49" i="2"/>
  <c r="E65" i="2"/>
  <c r="E57" i="2"/>
  <c r="E49" i="2"/>
  <c r="E41" i="2"/>
  <c r="D60" i="2"/>
  <c r="E44" i="2"/>
  <c r="G68" i="2"/>
  <c r="G52" i="2"/>
  <c r="E51" i="2"/>
  <c r="H42" i="2"/>
  <c r="H46" i="2"/>
  <c r="H54" i="2"/>
  <c r="H56" i="2"/>
  <c r="H62" i="2"/>
  <c r="D66" i="2"/>
  <c r="D50" i="2"/>
  <c r="E66" i="2"/>
  <c r="E50" i="2"/>
  <c r="D48" i="2"/>
  <c r="D40" i="2"/>
  <c r="E64" i="2"/>
  <c r="E56" i="2"/>
  <c r="E48" i="2"/>
  <c r="E40" i="2"/>
  <c r="G40" i="2"/>
  <c r="C63" i="2"/>
  <c r="D39" i="2"/>
  <c r="D63" i="2"/>
  <c r="D55" i="2"/>
  <c r="D47" i="2"/>
  <c r="E39" i="2"/>
  <c r="E63" i="2"/>
  <c r="E55" i="2"/>
  <c r="E47" i="2"/>
  <c r="G67" i="2"/>
  <c r="G63" i="2"/>
  <c r="G55" i="2"/>
  <c r="G47" i="2"/>
  <c r="H39" i="2"/>
  <c r="H41" i="2"/>
  <c r="H43" i="2"/>
  <c r="H45" i="2"/>
  <c r="H47" i="2"/>
  <c r="H49" i="2"/>
  <c r="H51" i="2"/>
  <c r="H53" i="2"/>
  <c r="H55" i="2"/>
  <c r="H57" i="2"/>
  <c r="H59" i="2"/>
  <c r="H61" i="2"/>
  <c r="H63" i="2"/>
  <c r="H65" i="2"/>
  <c r="H67" i="2"/>
  <c r="H69" i="2"/>
  <c r="E70" i="2"/>
  <c r="D68" i="2"/>
  <c r="E52" i="2"/>
  <c r="E59" i="2"/>
  <c r="D70" i="2"/>
  <c r="D62" i="2"/>
  <c r="D54" i="2"/>
  <c r="D46" i="2"/>
  <c r="E62" i="2"/>
  <c r="E54" i="2"/>
  <c r="E46" i="2"/>
  <c r="G70" i="2"/>
  <c r="G62" i="2"/>
  <c r="G54" i="2"/>
  <c r="G46" i="2"/>
  <c r="E69" i="2"/>
  <c r="E61" i="2"/>
  <c r="E53" i="2"/>
  <c r="E45" i="2"/>
  <c r="E67" i="2"/>
  <c r="H60" i="2"/>
  <c r="H66" i="2"/>
  <c r="H68" i="2"/>
  <c r="H70" i="2"/>
  <c r="C70" i="2"/>
  <c r="C69" i="2"/>
  <c r="C61" i="2"/>
  <c r="C53" i="2"/>
  <c r="C45" i="2"/>
  <c r="C68" i="2"/>
  <c r="C44" i="2"/>
  <c r="C67" i="2"/>
  <c r="C59" i="2"/>
  <c r="C51" i="2"/>
  <c r="C43" i="2"/>
  <c r="C54" i="2"/>
  <c r="C66" i="2"/>
  <c r="G69" i="2"/>
  <c r="G65" i="2"/>
  <c r="G64" i="2"/>
  <c r="G61" i="2"/>
  <c r="G59" i="2"/>
  <c r="G57" i="2"/>
  <c r="G56" i="2"/>
  <c r="G53" i="2"/>
  <c r="G51" i="2"/>
  <c r="G49" i="2"/>
  <c r="G48" i="2"/>
  <c r="G45" i="2"/>
  <c r="G43" i="2"/>
  <c r="G41" i="2"/>
  <c r="G39" i="2"/>
  <c r="C62" i="2"/>
  <c r="C52" i="2"/>
  <c r="C50" i="2"/>
  <c r="C65" i="2"/>
  <c r="C57" i="2"/>
  <c r="C49" i="2"/>
  <c r="C41" i="2"/>
  <c r="C55" i="2"/>
  <c r="C60" i="2"/>
  <c r="C58" i="2"/>
  <c r="C42" i="2"/>
  <c r="C64" i="2"/>
  <c r="C56" i="2"/>
  <c r="C48" i="2"/>
  <c r="C40" i="2"/>
  <c r="C47" i="2"/>
  <c r="D69" i="2"/>
  <c r="D67" i="2"/>
  <c r="D65" i="2"/>
  <c r="D64" i="2"/>
  <c r="D61" i="2"/>
  <c r="D59" i="2"/>
  <c r="D57" i="2"/>
  <c r="D56" i="2"/>
  <c r="D53" i="2"/>
  <c r="D51" i="2"/>
  <c r="D45" i="2"/>
  <c r="D43" i="2"/>
  <c r="D41" i="2"/>
  <c r="C39" i="2"/>
  <c r="C46" i="2"/>
  <c r="H74" i="2" l="1"/>
  <c r="F74" i="2"/>
  <c r="K74" i="2"/>
  <c r="E74" i="2"/>
  <c r="D74" i="2"/>
  <c r="J74" i="2"/>
  <c r="G74" i="2"/>
  <c r="I74" i="2"/>
  <c r="C74" i="2"/>
  <c r="G73" i="2"/>
  <c r="H73" i="2"/>
  <c r="E73" i="2"/>
  <c r="F73" i="2"/>
  <c r="K73" i="2"/>
  <c r="D73" i="2"/>
  <c r="J73" i="2"/>
  <c r="I73" i="2"/>
  <c r="C73" i="2"/>
  <c r="D75" i="2" l="1"/>
  <c r="K75" i="2"/>
  <c r="F75" i="2"/>
  <c r="I75" i="2"/>
  <c r="G75" i="2"/>
  <c r="H75" i="2"/>
  <c r="J75" i="2"/>
  <c r="E75" i="2"/>
  <c r="C75" i="2"/>
  <c r="E77" i="2" l="1"/>
  <c r="G77" i="2"/>
  <c r="J77" i="2"/>
  <c r="I77" i="2"/>
  <c r="F77" i="2"/>
  <c r="K77" i="2"/>
  <c r="H77" i="2"/>
  <c r="D77" i="2"/>
  <c r="C77" i="2"/>
  <c r="M39" i="2" l="1"/>
  <c r="M56" i="2"/>
  <c r="M46" i="2"/>
  <c r="M58" i="2"/>
  <c r="M68" i="2"/>
  <c r="M44" i="2"/>
  <c r="M62" i="2"/>
  <c r="M48" i="2"/>
  <c r="M63" i="2"/>
  <c r="M43" i="2"/>
  <c r="M50" i="2"/>
  <c r="M57" i="2"/>
  <c r="M69" i="2"/>
  <c r="M60" i="2"/>
  <c r="M47" i="2"/>
  <c r="M59" i="2"/>
  <c r="M55" i="2"/>
  <c r="M49" i="2"/>
  <c r="M70" i="2"/>
  <c r="M61" i="2"/>
  <c r="M66" i="2"/>
  <c r="M54" i="2"/>
  <c r="M52" i="2"/>
  <c r="M65" i="2"/>
  <c r="M42" i="2"/>
  <c r="M40" i="2"/>
  <c r="M51" i="2"/>
  <c r="M45" i="2"/>
  <c r="M53" i="2"/>
  <c r="M41" i="2"/>
  <c r="M64" i="2"/>
  <c r="M67" i="2"/>
  <c r="N51" i="2" l="1"/>
  <c r="N48" i="2"/>
  <c r="N47" i="2"/>
  <c r="N62" i="2"/>
  <c r="N59" i="2"/>
  <c r="N41" i="2"/>
  <c r="N44" i="2"/>
  <c r="N65" i="2"/>
  <c r="N64" i="2"/>
  <c r="N54" i="2"/>
  <c r="N60" i="2"/>
  <c r="N53" i="2"/>
  <c r="N66" i="2"/>
  <c r="N69" i="2"/>
  <c r="N68" i="2"/>
  <c r="N67" i="2"/>
  <c r="N52" i="2"/>
  <c r="N45" i="2"/>
  <c r="N61" i="2"/>
  <c r="N57" i="2"/>
  <c r="N58" i="2"/>
  <c r="N70" i="2"/>
  <c r="N50" i="2"/>
  <c r="N46" i="2"/>
  <c r="N40" i="2"/>
  <c r="N49" i="2"/>
  <c r="N43" i="2"/>
  <c r="N56" i="2"/>
  <c r="N42" i="2"/>
  <c r="N55" i="2"/>
  <c r="N63" i="2"/>
  <c r="N39" i="2"/>
  <c r="M6" i="1" l="1"/>
  <c r="M7" i="1"/>
  <c r="M8" i="1"/>
  <c r="M9" i="1"/>
  <c r="M10" i="1"/>
  <c r="M11" i="1"/>
  <c r="M12" i="1"/>
  <c r="M13" i="1"/>
  <c r="M5" i="1"/>
  <c r="L6" i="1"/>
  <c r="L7" i="1"/>
  <c r="L8" i="1"/>
  <c r="L9" i="1"/>
  <c r="L10" i="1"/>
  <c r="L11" i="1"/>
  <c r="L12" i="1"/>
  <c r="L13" i="1"/>
  <c r="L5" i="1"/>
  <c r="K6" i="1"/>
  <c r="K7" i="1"/>
  <c r="K8" i="1"/>
  <c r="K9" i="1"/>
  <c r="K10" i="1"/>
  <c r="K11" i="1"/>
  <c r="K12" i="1"/>
  <c r="K13" i="1"/>
  <c r="K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H12" i="1"/>
  <c r="I12" i="1"/>
  <c r="J12" i="1"/>
  <c r="H13" i="1"/>
  <c r="I13" i="1"/>
  <c r="J13" i="1"/>
  <c r="I5" i="1"/>
  <c r="J5" i="1"/>
  <c r="H5" i="1"/>
  <c r="G6" i="1"/>
  <c r="G7" i="1"/>
  <c r="G8" i="1"/>
  <c r="G9" i="1"/>
  <c r="G10" i="1"/>
  <c r="G11" i="1"/>
  <c r="I11" i="1" s="1"/>
  <c r="G12" i="1"/>
  <c r="G13" i="1"/>
  <c r="G5" i="1"/>
  <c r="J11" i="1" l="1"/>
</calcChain>
</file>

<file path=xl/sharedStrings.xml><?xml version="1.0" encoding="utf-8"?>
<sst xmlns="http://schemas.openxmlformats.org/spreadsheetml/2006/main" count="120" uniqueCount="71">
  <si>
    <t xml:space="preserve"> </t>
  </si>
  <si>
    <t>Model 1</t>
  </si>
  <si>
    <t>Model 2</t>
  </si>
  <si>
    <t>Model 3</t>
  </si>
  <si>
    <t>Action Radius (C1)</t>
  </si>
  <si>
    <t>Fuel Endurance (C2)</t>
  </si>
  <si>
    <t>Autonomy (C3)</t>
  </si>
  <si>
    <t>Primary Cannon (C4)</t>
  </si>
  <si>
    <t>Secondary Cannon (C5)</t>
  </si>
  <si>
    <t>AAW Missiles (C6)</t>
  </si>
  <si>
    <t>Initial Cost (C7)</t>
  </si>
  <si>
    <t>Life Cycle Cost (C8)</t>
  </si>
  <si>
    <t>Construction Time (C9)</t>
  </si>
  <si>
    <t>Mean</t>
  </si>
  <si>
    <t>Std</t>
  </si>
  <si>
    <t>gausian</t>
  </si>
  <si>
    <t>Tot</t>
  </si>
  <si>
    <t>w1</t>
  </si>
  <si>
    <t>w2</t>
  </si>
  <si>
    <t>w3</t>
  </si>
  <si>
    <t>MAX</t>
  </si>
  <si>
    <t>MIN</t>
  </si>
  <si>
    <t>Boroughs/Things that matter</t>
  </si>
  <si>
    <t>Camden</t>
  </si>
  <si>
    <t>Royal Borough of Greenwich</t>
  </si>
  <si>
    <t>Hackney</t>
  </si>
  <si>
    <t>Hammersmith and Fulham</t>
  </si>
  <si>
    <t>Islington</t>
  </si>
  <si>
    <t>Royal Borough of Kensington and Chelsea</t>
  </si>
  <si>
    <t>Lambeth</t>
  </si>
  <si>
    <t>Lewisham</t>
  </si>
  <si>
    <t>Southwark</t>
  </si>
  <si>
    <t>Tower Hamlets</t>
  </si>
  <si>
    <t>Wandsworth</t>
  </si>
  <si>
    <t>City of 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</si>
  <si>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</si>
  <si>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</si>
  <si>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</si>
  <si>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</si>
  <si>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</si>
  <si>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</si>
  <si>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</si>
  <si>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</si>
  <si>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Haringey</t>
  </si>
  <si>
    <t>Harrow</t>
  </si>
  <si>
    <t>Havering</t>
  </si>
  <si>
    <t>Hillingdon</t>
  </si>
  <si>
    <t>Hounslow</t>
  </si>
  <si>
    <t>Royal Borough of Kingston upon Thames</t>
  </si>
  <si>
    <t>Merton</t>
  </si>
  <si>
    <t>Newham</t>
  </si>
  <si>
    <t>Redbridge</t>
  </si>
  <si>
    <t>Richmond upon Thames</t>
  </si>
  <si>
    <t>Sutton</t>
  </si>
  <si>
    <t>Waltham Forest</t>
  </si>
  <si>
    <t>Criterion 1</t>
  </si>
  <si>
    <t>Criterion 2</t>
  </si>
  <si>
    <t>Criterion 3</t>
  </si>
  <si>
    <t>Criterion 4</t>
  </si>
  <si>
    <t>Criterion 5</t>
  </si>
  <si>
    <t>Criterion 6</t>
  </si>
  <si>
    <t>Criterion 7</t>
  </si>
  <si>
    <t>Criterion 8</t>
  </si>
  <si>
    <t>Criterion 9</t>
  </si>
  <si>
    <t>What is the better direction for each criterion?</t>
  </si>
  <si>
    <t>Normalized Matrix</t>
  </si>
  <si>
    <t>Average</t>
  </si>
  <si>
    <t>Gaussian Factor</t>
  </si>
  <si>
    <t>Normalized Gaussian Factor</t>
  </si>
  <si>
    <t>Index AHP G</t>
  </si>
  <si>
    <t>RANKING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</si>
</sst>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0" formatCode="_-* #,##0_-;\-* #,##0_-;_-* &quot;-&quot;??_-;_-@_-"/>
    <numFmt numFmtId="171" formatCode="_-* #,##0.000_-;\-* #,##0.000_-;_-* &quot;-&quot;??_-;_-@_-"/>
    <numFmt numFmtId="172" formatCode="_-* #,##0.0000_-;\-* #,##0.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70" fontId="0" fillId="0" borderId="0" xfId="1" applyNumberFormat="1" applyFont="1"/>
    <xf numFmtId="172" fontId="0" fillId="0" borderId="0" xfId="1" applyNumberFormat="1" applyFont="1"/>
    <xf numFmtId="171" fontId="0" fillId="0" borderId="0" xfId="0" applyNumberFormat="1"/>
    <xf numFmtId="17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52C1-ACB8-4BFD-8723-804FA8B23628}">
  <dimension ref="C4:M13"/>
  <sheetViews>
    <sheetView topLeftCell="B1" workbookViewId="0">
      <selection activeCell="C35" sqref="C35"/>
    </sheetView>
  </sheetViews>
  <sheetFormatPr defaultRowHeight="15" x14ac:dyDescent="0.25"/>
  <cols>
    <col min="3" max="3" width="21.7109375" bestFit="1" customWidth="1"/>
    <col min="4" max="6" width="16.42578125" bestFit="1" customWidth="1"/>
    <col min="7" max="10" width="16.42578125" customWidth="1"/>
  </cols>
  <sheetData>
    <row r="4" spans="3:13" x14ac:dyDescent="0.25">
      <c r="C4" t="s">
        <v>0</v>
      </c>
      <c r="D4" t="s">
        <v>1</v>
      </c>
      <c r="E4" t="s">
        <v>2</v>
      </c>
      <c r="F4" t="s">
        <v>3</v>
      </c>
      <c r="G4" t="s">
        <v>16</v>
      </c>
      <c r="H4" t="s">
        <v>17</v>
      </c>
      <c r="I4" t="s">
        <v>18</v>
      </c>
      <c r="J4" t="s">
        <v>19</v>
      </c>
      <c r="K4" t="s">
        <v>13</v>
      </c>
      <c r="L4" t="s">
        <v>14</v>
      </c>
      <c r="M4" t="s">
        <v>15</v>
      </c>
    </row>
    <row r="5" spans="3:13" x14ac:dyDescent="0.25">
      <c r="C5" t="s">
        <v>4</v>
      </c>
      <c r="D5" s="1">
        <v>4000</v>
      </c>
      <c r="E5" s="1">
        <v>9330</v>
      </c>
      <c r="F5" s="1">
        <v>10660</v>
      </c>
      <c r="G5" s="1">
        <f>SUM(D5:F5)</f>
        <v>23990</v>
      </c>
      <c r="H5" s="2">
        <f>D5/$G5</f>
        <v>0.16673614005835766</v>
      </c>
      <c r="I5" s="2">
        <f t="shared" ref="I5:J5" si="0">E5/$G5</f>
        <v>0.38891204668611923</v>
      </c>
      <c r="J5" s="2">
        <f t="shared" si="0"/>
        <v>0.44435181325552314</v>
      </c>
      <c r="K5" s="3">
        <f>AVERAGE($H5:$J5)</f>
        <v>0.33333333333333331</v>
      </c>
      <c r="L5" s="4">
        <f>STDEVA($H5:$J5)</f>
        <v>0.1469161683908283</v>
      </c>
      <c r="M5" s="3">
        <f>L5/K5</f>
        <v>0.44074850517248493</v>
      </c>
    </row>
    <row r="6" spans="3:13" x14ac:dyDescent="0.25">
      <c r="C6" t="s">
        <v>5</v>
      </c>
      <c r="D6" s="1">
        <v>11</v>
      </c>
      <c r="E6" s="1">
        <v>26</v>
      </c>
      <c r="F6" s="1">
        <v>30</v>
      </c>
      <c r="G6" s="1">
        <f t="shared" ref="G6:G13" si="1">SUM(D6:F6)</f>
        <v>67</v>
      </c>
      <c r="H6" s="2">
        <f t="shared" ref="H6:H13" si="2">D6/$G6</f>
        <v>0.16417910447761194</v>
      </c>
      <c r="I6" s="2">
        <f t="shared" ref="I6:I13" si="3">E6/$G6</f>
        <v>0.38805970149253732</v>
      </c>
      <c r="J6" s="2">
        <f t="shared" ref="J6:J13" si="4">F6/$G6</f>
        <v>0.44776119402985076</v>
      </c>
      <c r="K6" s="3">
        <f t="shared" ref="K6:M13" si="5">AVERAGE($H6:$J6)</f>
        <v>0.33333333333333331</v>
      </c>
      <c r="L6" s="4">
        <f t="shared" ref="L6:L13" si="6">STDEVA($H6:$J6)</f>
        <v>0.14950228061011669</v>
      </c>
      <c r="M6" s="3">
        <f t="shared" ref="M6:M13" si="7">L6/K6</f>
        <v>0.44850684183035011</v>
      </c>
    </row>
    <row r="7" spans="3:13" x14ac:dyDescent="0.25">
      <c r="C7" t="s">
        <v>6</v>
      </c>
      <c r="D7" s="1">
        <v>30</v>
      </c>
      <c r="E7" s="1">
        <v>25</v>
      </c>
      <c r="F7" s="1">
        <v>35</v>
      </c>
      <c r="G7" s="1">
        <f t="shared" si="1"/>
        <v>90</v>
      </c>
      <c r="H7" s="2">
        <f t="shared" si="2"/>
        <v>0.33333333333333331</v>
      </c>
      <c r="I7" s="2">
        <f t="shared" si="3"/>
        <v>0.27777777777777779</v>
      </c>
      <c r="J7" s="2">
        <f t="shared" si="4"/>
        <v>0.3888888888888889</v>
      </c>
      <c r="K7" s="3">
        <f t="shared" si="5"/>
        <v>0.33333333333333331</v>
      </c>
      <c r="L7" s="4">
        <f t="shared" si="6"/>
        <v>5.5555555555555677E-2</v>
      </c>
      <c r="M7" s="3">
        <f t="shared" si="7"/>
        <v>0.16666666666666705</v>
      </c>
    </row>
    <row r="8" spans="3:13" x14ac:dyDescent="0.25">
      <c r="C8" t="s">
        <v>7</v>
      </c>
      <c r="D8" s="1">
        <v>25</v>
      </c>
      <c r="E8" s="1">
        <v>25</v>
      </c>
      <c r="F8" s="1">
        <v>120</v>
      </c>
      <c r="G8" s="1">
        <f t="shared" si="1"/>
        <v>170</v>
      </c>
      <c r="H8" s="2">
        <f t="shared" si="2"/>
        <v>0.14705882352941177</v>
      </c>
      <c r="I8" s="2">
        <f t="shared" si="3"/>
        <v>0.14705882352941177</v>
      </c>
      <c r="J8" s="2">
        <f t="shared" si="4"/>
        <v>0.70588235294117652</v>
      </c>
      <c r="K8" s="3">
        <f t="shared" si="5"/>
        <v>0.33333333333333331</v>
      </c>
      <c r="L8" s="4">
        <f t="shared" si="6"/>
        <v>0.32263691513537918</v>
      </c>
      <c r="M8" s="3">
        <f t="shared" si="7"/>
        <v>0.96791074540613753</v>
      </c>
    </row>
    <row r="9" spans="3:13" x14ac:dyDescent="0.25">
      <c r="C9" t="s">
        <v>8</v>
      </c>
      <c r="D9" s="1">
        <v>1</v>
      </c>
      <c r="E9" s="1">
        <v>2</v>
      </c>
      <c r="F9" s="1">
        <v>2</v>
      </c>
      <c r="G9" s="1">
        <f t="shared" si="1"/>
        <v>5</v>
      </c>
      <c r="H9" s="2">
        <f t="shared" si="2"/>
        <v>0.2</v>
      </c>
      <c r="I9" s="2">
        <f t="shared" si="3"/>
        <v>0.4</v>
      </c>
      <c r="J9" s="2">
        <f t="shared" si="4"/>
        <v>0.4</v>
      </c>
      <c r="K9" s="3">
        <f t="shared" si="5"/>
        <v>0.33333333333333331</v>
      </c>
      <c r="L9" s="4">
        <f t="shared" si="6"/>
        <v>0.1154700538379254</v>
      </c>
      <c r="M9" s="3">
        <f t="shared" si="7"/>
        <v>0.34641016151377624</v>
      </c>
    </row>
    <row r="10" spans="3:13" x14ac:dyDescent="0.25">
      <c r="C10" t="s">
        <v>9</v>
      </c>
      <c r="D10" s="1">
        <v>0</v>
      </c>
      <c r="E10" s="1">
        <v>1</v>
      </c>
      <c r="F10" s="1">
        <v>1</v>
      </c>
      <c r="G10" s="1">
        <f t="shared" si="1"/>
        <v>2</v>
      </c>
      <c r="H10" s="2">
        <f t="shared" si="2"/>
        <v>0</v>
      </c>
      <c r="I10" s="2">
        <f t="shared" si="3"/>
        <v>0.5</v>
      </c>
      <c r="J10" s="2">
        <f t="shared" si="4"/>
        <v>0.5</v>
      </c>
      <c r="K10" s="3">
        <f t="shared" si="5"/>
        <v>0.33333333333333331</v>
      </c>
      <c r="L10" s="4">
        <f t="shared" si="6"/>
        <v>0.28867513459481292</v>
      </c>
      <c r="M10" s="3">
        <f t="shared" si="7"/>
        <v>0.86602540378443882</v>
      </c>
    </row>
    <row r="11" spans="3:13" x14ac:dyDescent="0.25">
      <c r="C11" t="s">
        <v>10</v>
      </c>
      <c r="D11" s="1">
        <v>290000000</v>
      </c>
      <c r="E11" s="1">
        <v>310000000</v>
      </c>
      <c r="F11" s="1">
        <v>310000000</v>
      </c>
      <c r="G11" s="1">
        <f t="shared" si="1"/>
        <v>910000000</v>
      </c>
      <c r="H11" s="2">
        <f t="shared" si="2"/>
        <v>0.31868131868131866</v>
      </c>
      <c r="I11" s="2">
        <f t="shared" si="3"/>
        <v>0.34065934065934067</v>
      </c>
      <c r="J11" s="2">
        <f t="shared" si="4"/>
        <v>0.34065934065934067</v>
      </c>
      <c r="K11" s="3">
        <f t="shared" si="5"/>
        <v>0.33333333333333331</v>
      </c>
      <c r="L11" s="4">
        <f t="shared" si="6"/>
        <v>1.2689016905266521E-2</v>
      </c>
      <c r="M11" s="3">
        <f t="shared" si="7"/>
        <v>3.8067050715799564E-2</v>
      </c>
    </row>
    <row r="12" spans="3:13" x14ac:dyDescent="0.25">
      <c r="C12" t="s">
        <v>11</v>
      </c>
      <c r="D12" s="1">
        <v>592000000</v>
      </c>
      <c r="E12" s="1">
        <v>633000000</v>
      </c>
      <c r="F12" s="1">
        <v>633000000</v>
      </c>
      <c r="G12" s="1">
        <f t="shared" si="1"/>
        <v>1858000000</v>
      </c>
      <c r="H12" s="2">
        <f t="shared" si="2"/>
        <v>0.31862217438105489</v>
      </c>
      <c r="I12" s="2">
        <f t="shared" si="3"/>
        <v>0.34068891280947255</v>
      </c>
      <c r="J12" s="2">
        <f t="shared" si="4"/>
        <v>0.34068891280947255</v>
      </c>
      <c r="K12" s="3">
        <f t="shared" si="5"/>
        <v>0.33333333333333331</v>
      </c>
      <c r="L12" s="4">
        <f t="shared" si="6"/>
        <v>1.2740237371783999E-2</v>
      </c>
      <c r="M12" s="3">
        <f t="shared" si="7"/>
        <v>3.8220712115352003E-2</v>
      </c>
    </row>
    <row r="13" spans="3:13" x14ac:dyDescent="0.25">
      <c r="C13" t="s">
        <v>12</v>
      </c>
      <c r="D13" s="1">
        <v>6</v>
      </c>
      <c r="E13" s="1">
        <v>8</v>
      </c>
      <c r="F13" s="1">
        <v>8</v>
      </c>
      <c r="G13" s="1">
        <f t="shared" si="1"/>
        <v>22</v>
      </c>
      <c r="H13" s="2">
        <f t="shared" si="2"/>
        <v>0.27272727272727271</v>
      </c>
      <c r="I13" s="2">
        <f t="shared" si="3"/>
        <v>0.36363636363636365</v>
      </c>
      <c r="J13" s="2">
        <f t="shared" si="4"/>
        <v>0.36363636363636365</v>
      </c>
      <c r="K13" s="3">
        <f t="shared" si="5"/>
        <v>0.33333333333333331</v>
      </c>
      <c r="L13" s="4">
        <f t="shared" si="6"/>
        <v>5.2486388108147798E-2</v>
      </c>
      <c r="M13" s="3">
        <f t="shared" si="7"/>
        <v>0.1574591643244434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0395-01E4-474E-976C-CCBDBCE99CB0}">
  <dimension ref="B2:N77"/>
  <sheetViews>
    <sheetView tabSelected="1" topLeftCell="A22" zoomScaleNormal="100" workbookViewId="0">
      <selection activeCell="B9" sqref="B9"/>
    </sheetView>
  </sheetViews>
  <sheetFormatPr defaultRowHeight="15" x14ac:dyDescent="0.25"/>
  <cols>
    <col min="2" max="2" width="38.5703125" bestFit="1" customWidth="1"/>
    <col min="3" max="11" width="10.28515625" bestFit="1" customWidth="1"/>
    <col min="13" max="13" width="12" bestFit="1" customWidth="1"/>
    <col min="14" max="14" width="8" customWidth="1"/>
  </cols>
  <sheetData>
    <row r="2" spans="2:11" x14ac:dyDescent="0.25">
      <c r="C2" s="5" t="s">
        <v>64</v>
      </c>
      <c r="D2" s="5"/>
      <c r="E2" s="5"/>
      <c r="F2" s="5"/>
      <c r="G2" s="5"/>
      <c r="H2" s="5"/>
      <c r="I2" s="5"/>
      <c r="J2" s="5"/>
      <c r="K2" s="5"/>
    </row>
    <row r="3" spans="2:11" x14ac:dyDescent="0.25">
      <c r="C3" s="6" t="s">
        <v>20</v>
      </c>
      <c r="D3" s="6" t="s">
        <v>20</v>
      </c>
      <c r="E3" s="6" t="s">
        <v>20</v>
      </c>
      <c r="F3" s="9" t="s">
        <v>21</v>
      </c>
      <c r="G3" s="6" t="s">
        <v>20</v>
      </c>
      <c r="H3" s="6" t="s">
        <v>20</v>
      </c>
      <c r="I3" s="9" t="s">
        <v>21</v>
      </c>
      <c r="J3" s="9" t="s">
        <v>21</v>
      </c>
      <c r="K3" s="9" t="s">
        <v>21</v>
      </c>
    </row>
    <row r="4" spans="2:11" x14ac:dyDescent="0.25">
      <c r="B4" s="5" t="s">
        <v>22</v>
      </c>
      <c r="C4" s="7" t="s">
        <v>55</v>
      </c>
      <c r="D4" s="7" t="s">
        <v>56</v>
      </c>
      <c r="E4" s="7" t="s">
        <v>57</v>
      </c>
      <c r="F4" s="7" t="s">
        <v>58</v>
      </c>
      <c r="G4" s="7" t="s">
        <v>59</v>
      </c>
      <c r="H4" s="7" t="s">
        <v>60</v>
      </c>
      <c r="I4" s="7" t="s">
        <v>61</v>
      </c>
      <c r="J4" s="7" t="s">
        <v>62</v>
      </c>
      <c r="K4" s="7" t="s">
        <v>63</v>
      </c>
    </row>
    <row r="5" spans="2:11" x14ac:dyDescent="0.25">
      <c r="B5" s="8" t="s">
        <v>23</v>
      </c>
      <c r="C5">
        <f ca="1">RANDBETWEEN(1,100)</f>
        <v>48</v>
      </c>
      <c r="D5">
        <f ca="1">RANDBETWEEN(100,500)</f>
        <v>443</v>
      </c>
      <c r="E5">
        <f ca="1">RANDBETWEEN(1,1000)</f>
        <v>164</v>
      </c>
      <c r="F5">
        <f ca="1">RANDBETWEEN(1,50)</f>
        <v>17</v>
      </c>
      <c r="G5">
        <f ca="1">RAND()</f>
        <v>0.26069482600394611</v>
      </c>
      <c r="H5">
        <f ca="1">RANDBETWEEN(1,100)</f>
        <v>96</v>
      </c>
      <c r="I5">
        <f ca="1">RANDBETWEEN(100,500)</f>
        <v>480</v>
      </c>
      <c r="J5">
        <f ca="1">RANDBETWEEN(1,1000)</f>
        <v>178</v>
      </c>
      <c r="K5">
        <f ca="1">RANDBETWEEN(1,50)</f>
        <v>42</v>
      </c>
    </row>
    <row r="6" spans="2:11" x14ac:dyDescent="0.25">
      <c r="B6" s="8" t="s">
        <v>24</v>
      </c>
      <c r="C6">
        <f t="shared" ref="C6:C36" ca="1" si="0">RANDBETWEEN(1,100)</f>
        <v>65</v>
      </c>
      <c r="D6">
        <f t="shared" ref="D6:D36" ca="1" si="1">RANDBETWEEN(100,500)</f>
        <v>301</v>
      </c>
      <c r="E6">
        <f t="shared" ref="E6:E36" ca="1" si="2">RANDBETWEEN(1,1000)</f>
        <v>697</v>
      </c>
      <c r="F6">
        <f t="shared" ref="F6:F36" ca="1" si="3">RANDBETWEEN(1,50)</f>
        <v>16</v>
      </c>
      <c r="G6">
        <f t="shared" ref="G6:G36" ca="1" si="4">RAND()</f>
        <v>0.78124481137699153</v>
      </c>
      <c r="H6">
        <f t="shared" ref="H6:H36" ca="1" si="5">RANDBETWEEN(1,100)</f>
        <v>44</v>
      </c>
      <c r="I6">
        <f t="shared" ref="I6:I36" ca="1" si="6">RANDBETWEEN(100,500)</f>
        <v>326</v>
      </c>
      <c r="J6">
        <f t="shared" ref="J6:J36" ca="1" si="7">RANDBETWEEN(1,1000)</f>
        <v>580</v>
      </c>
      <c r="K6">
        <f t="shared" ref="K6:K36" ca="1" si="8">RANDBETWEEN(1,50)</f>
        <v>47</v>
      </c>
    </row>
    <row r="7" spans="2:11" x14ac:dyDescent="0.25">
      <c r="B7" s="8" t="s">
        <v>25</v>
      </c>
      <c r="C7">
        <f t="shared" ca="1" si="0"/>
        <v>14</v>
      </c>
      <c r="D7">
        <f t="shared" ca="1" si="1"/>
        <v>395</v>
      </c>
      <c r="E7">
        <f t="shared" ca="1" si="2"/>
        <v>345</v>
      </c>
      <c r="F7">
        <f t="shared" ca="1" si="3"/>
        <v>23</v>
      </c>
      <c r="G7">
        <f t="shared" ca="1" si="4"/>
        <v>0.83424756989159143</v>
      </c>
      <c r="H7">
        <f t="shared" ca="1" si="5"/>
        <v>76</v>
      </c>
      <c r="I7">
        <f t="shared" ca="1" si="6"/>
        <v>201</v>
      </c>
      <c r="J7">
        <f t="shared" ca="1" si="7"/>
        <v>117</v>
      </c>
      <c r="K7">
        <f t="shared" ca="1" si="8"/>
        <v>25</v>
      </c>
    </row>
    <row r="8" spans="2:11" x14ac:dyDescent="0.25">
      <c r="B8" s="8" t="s">
        <v>26</v>
      </c>
      <c r="C8">
        <f t="shared" ca="1" si="0"/>
        <v>95</v>
      </c>
      <c r="D8">
        <f t="shared" ca="1" si="1"/>
        <v>287</v>
      </c>
      <c r="E8">
        <f t="shared" ca="1" si="2"/>
        <v>295</v>
      </c>
      <c r="F8">
        <f t="shared" ca="1" si="3"/>
        <v>30</v>
      </c>
      <c r="G8">
        <f t="shared" ca="1" si="4"/>
        <v>0.70011411001172297</v>
      </c>
      <c r="H8">
        <f t="shared" ca="1" si="5"/>
        <v>32</v>
      </c>
      <c r="I8">
        <f t="shared" ca="1" si="6"/>
        <v>201</v>
      </c>
      <c r="J8">
        <f t="shared" ca="1" si="7"/>
        <v>274</v>
      </c>
      <c r="K8">
        <f t="shared" ca="1" si="8"/>
        <v>33</v>
      </c>
    </row>
    <row r="9" spans="2:11" x14ac:dyDescent="0.25">
      <c r="B9" s="8" t="s">
        <v>27</v>
      </c>
      <c r="C9">
        <f t="shared" ca="1" si="0"/>
        <v>78</v>
      </c>
      <c r="D9">
        <f t="shared" ca="1" si="1"/>
        <v>350</v>
      </c>
      <c r="E9">
        <f t="shared" ca="1" si="2"/>
        <v>311</v>
      </c>
      <c r="F9">
        <f t="shared" ca="1" si="3"/>
        <v>34</v>
      </c>
      <c r="G9">
        <f t="shared" ca="1" si="4"/>
        <v>0.48452393133716165</v>
      </c>
      <c r="H9">
        <f t="shared" ca="1" si="5"/>
        <v>71</v>
      </c>
      <c r="I9">
        <f t="shared" ca="1" si="6"/>
        <v>288</v>
      </c>
      <c r="J9">
        <f t="shared" ca="1" si="7"/>
        <v>598</v>
      </c>
      <c r="K9">
        <f t="shared" ca="1" si="8"/>
        <v>16</v>
      </c>
    </row>
    <row r="10" spans="2:11" x14ac:dyDescent="0.25">
      <c r="B10" s="8" t="s">
        <v>28</v>
      </c>
      <c r="C10">
        <f t="shared" ca="1" si="0"/>
        <v>99</v>
      </c>
      <c r="D10">
        <f t="shared" ca="1" si="1"/>
        <v>325</v>
      </c>
      <c r="E10">
        <f t="shared" ca="1" si="2"/>
        <v>873</v>
      </c>
      <c r="F10">
        <f t="shared" ca="1" si="3"/>
        <v>46</v>
      </c>
      <c r="G10">
        <f t="shared" ca="1" si="4"/>
        <v>0.66232257435370701</v>
      </c>
      <c r="H10">
        <f t="shared" ca="1" si="5"/>
        <v>77</v>
      </c>
      <c r="I10">
        <f t="shared" ca="1" si="6"/>
        <v>431</v>
      </c>
      <c r="J10">
        <f t="shared" ca="1" si="7"/>
        <v>752</v>
      </c>
      <c r="K10">
        <f t="shared" ca="1" si="8"/>
        <v>1</v>
      </c>
    </row>
    <row r="11" spans="2:11" x14ac:dyDescent="0.25">
      <c r="B11" s="8" t="s">
        <v>29</v>
      </c>
      <c r="C11">
        <f t="shared" ca="1" si="0"/>
        <v>64</v>
      </c>
      <c r="D11">
        <f t="shared" ca="1" si="1"/>
        <v>375</v>
      </c>
      <c r="E11">
        <f t="shared" ca="1" si="2"/>
        <v>535</v>
      </c>
      <c r="F11">
        <f t="shared" ca="1" si="3"/>
        <v>31</v>
      </c>
      <c r="G11">
        <f t="shared" ca="1" si="4"/>
        <v>0.17492483484724786</v>
      </c>
      <c r="H11">
        <f t="shared" ca="1" si="5"/>
        <v>97</v>
      </c>
      <c r="I11">
        <f t="shared" ca="1" si="6"/>
        <v>224</v>
      </c>
      <c r="J11">
        <f t="shared" ca="1" si="7"/>
        <v>32</v>
      </c>
      <c r="K11">
        <f t="shared" ca="1" si="8"/>
        <v>44</v>
      </c>
    </row>
    <row r="12" spans="2:11" x14ac:dyDescent="0.25">
      <c r="B12" s="8" t="s">
        <v>30</v>
      </c>
      <c r="C12">
        <f t="shared" ca="1" si="0"/>
        <v>83</v>
      </c>
      <c r="D12">
        <f t="shared" ca="1" si="1"/>
        <v>475</v>
      </c>
      <c r="E12">
        <f t="shared" ca="1" si="2"/>
        <v>853</v>
      </c>
      <c r="F12">
        <f t="shared" ca="1" si="3"/>
        <v>30</v>
      </c>
      <c r="G12">
        <f t="shared" ca="1" si="4"/>
        <v>0.23191537805853291</v>
      </c>
      <c r="H12">
        <f t="shared" ca="1" si="5"/>
        <v>30</v>
      </c>
      <c r="I12">
        <f t="shared" ca="1" si="6"/>
        <v>273</v>
      </c>
      <c r="J12">
        <f t="shared" ca="1" si="7"/>
        <v>652</v>
      </c>
      <c r="K12">
        <f t="shared" ca="1" si="8"/>
        <v>6</v>
      </c>
    </row>
    <row r="13" spans="2:11" x14ac:dyDescent="0.25">
      <c r="B13" s="8" t="s">
        <v>31</v>
      </c>
      <c r="C13">
        <f t="shared" ca="1" si="0"/>
        <v>56</v>
      </c>
      <c r="D13">
        <f t="shared" ca="1" si="1"/>
        <v>126</v>
      </c>
      <c r="E13">
        <f t="shared" ca="1" si="2"/>
        <v>271</v>
      </c>
      <c r="F13">
        <f t="shared" ca="1" si="3"/>
        <v>13</v>
      </c>
      <c r="G13">
        <f t="shared" ca="1" si="4"/>
        <v>0.72881800762123494</v>
      </c>
      <c r="H13">
        <f t="shared" ca="1" si="5"/>
        <v>59</v>
      </c>
      <c r="I13">
        <f t="shared" ca="1" si="6"/>
        <v>184</v>
      </c>
      <c r="J13">
        <f t="shared" ca="1" si="7"/>
        <v>744</v>
      </c>
      <c r="K13">
        <f t="shared" ca="1" si="8"/>
        <v>6</v>
      </c>
    </row>
    <row r="14" spans="2:11" x14ac:dyDescent="0.25">
      <c r="B14" s="8" t="s">
        <v>32</v>
      </c>
      <c r="C14">
        <f t="shared" ca="1" si="0"/>
        <v>67</v>
      </c>
      <c r="D14">
        <f t="shared" ca="1" si="1"/>
        <v>249</v>
      </c>
      <c r="E14">
        <f t="shared" ca="1" si="2"/>
        <v>952</v>
      </c>
      <c r="F14">
        <f t="shared" ca="1" si="3"/>
        <v>29</v>
      </c>
      <c r="G14">
        <f t="shared" ca="1" si="4"/>
        <v>0.48405616689631814</v>
      </c>
      <c r="H14">
        <f t="shared" ca="1" si="5"/>
        <v>89</v>
      </c>
      <c r="I14">
        <f t="shared" ca="1" si="6"/>
        <v>225</v>
      </c>
      <c r="J14">
        <f t="shared" ca="1" si="7"/>
        <v>466</v>
      </c>
      <c r="K14">
        <f t="shared" ca="1" si="8"/>
        <v>30</v>
      </c>
    </row>
    <row r="15" spans="2:11" x14ac:dyDescent="0.25">
      <c r="B15" s="8" t="s">
        <v>33</v>
      </c>
      <c r="C15">
        <f t="shared" ca="1" si="0"/>
        <v>3</v>
      </c>
      <c r="D15">
        <f t="shared" ca="1" si="1"/>
        <v>428</v>
      </c>
      <c r="E15">
        <f t="shared" ca="1" si="2"/>
        <v>767</v>
      </c>
      <c r="F15">
        <f t="shared" ca="1" si="3"/>
        <v>36</v>
      </c>
      <c r="G15">
        <f t="shared" ca="1" si="4"/>
        <v>0.40458291174593186</v>
      </c>
      <c r="H15">
        <f t="shared" ca="1" si="5"/>
        <v>55</v>
      </c>
      <c r="I15">
        <f t="shared" ca="1" si="6"/>
        <v>463</v>
      </c>
      <c r="J15">
        <f t="shared" ca="1" si="7"/>
        <v>372</v>
      </c>
      <c r="K15">
        <f t="shared" ca="1" si="8"/>
        <v>41</v>
      </c>
    </row>
    <row r="16" spans="2:11" x14ac:dyDescent="0.25">
      <c r="B16" s="8" t="s">
        <v>34</v>
      </c>
      <c r="C16">
        <f t="shared" ca="1" si="0"/>
        <v>80</v>
      </c>
      <c r="D16">
        <f t="shared" ca="1" si="1"/>
        <v>464</v>
      </c>
      <c r="E16">
        <f t="shared" ca="1" si="2"/>
        <v>955</v>
      </c>
      <c r="F16">
        <f t="shared" ca="1" si="3"/>
        <v>47</v>
      </c>
      <c r="G16">
        <f t="shared" ca="1" si="4"/>
        <v>0.11536025025368679</v>
      </c>
      <c r="H16">
        <f t="shared" ca="1" si="5"/>
        <v>67</v>
      </c>
      <c r="I16">
        <f t="shared" ca="1" si="6"/>
        <v>483</v>
      </c>
      <c r="J16">
        <f t="shared" ca="1" si="7"/>
        <v>28</v>
      </c>
      <c r="K16">
        <f t="shared" ca="1" si="8"/>
        <v>27</v>
      </c>
    </row>
    <row r="17" spans="2:11" x14ac:dyDescent="0.25">
      <c r="B17" s="8" t="s">
        <v>35</v>
      </c>
      <c r="C17">
        <f t="shared" ca="1" si="0"/>
        <v>99</v>
      </c>
      <c r="D17">
        <f t="shared" ca="1" si="1"/>
        <v>355</v>
      </c>
      <c r="E17">
        <f t="shared" ca="1" si="2"/>
        <v>521</v>
      </c>
      <c r="F17">
        <f t="shared" ca="1" si="3"/>
        <v>22</v>
      </c>
      <c r="G17">
        <f t="shared" ca="1" si="4"/>
        <v>0.98411997493609116</v>
      </c>
      <c r="H17">
        <f t="shared" ca="1" si="5"/>
        <v>83</v>
      </c>
      <c r="I17">
        <f t="shared" ca="1" si="6"/>
        <v>357</v>
      </c>
      <c r="J17">
        <f t="shared" ca="1" si="7"/>
        <v>427</v>
      </c>
      <c r="K17">
        <f t="shared" ca="1" si="8"/>
        <v>11</v>
      </c>
    </row>
    <row r="18" spans="2:11" x14ac:dyDescent="0.25">
      <c r="B18" s="8" t="s">
        <v>36</v>
      </c>
      <c r="C18">
        <f t="shared" ca="1" si="0"/>
        <v>52</v>
      </c>
      <c r="D18">
        <f t="shared" ca="1" si="1"/>
        <v>484</v>
      </c>
      <c r="E18">
        <f t="shared" ca="1" si="2"/>
        <v>587</v>
      </c>
      <c r="F18">
        <f t="shared" ca="1" si="3"/>
        <v>45</v>
      </c>
      <c r="G18">
        <f t="shared" ca="1" si="4"/>
        <v>0.53833626561366477</v>
      </c>
      <c r="H18">
        <f t="shared" ca="1" si="5"/>
        <v>26</v>
      </c>
      <c r="I18">
        <f t="shared" ca="1" si="6"/>
        <v>172</v>
      </c>
      <c r="J18">
        <f t="shared" ca="1" si="7"/>
        <v>666</v>
      </c>
      <c r="K18">
        <f t="shared" ca="1" si="8"/>
        <v>44</v>
      </c>
    </row>
    <row r="19" spans="2:11" x14ac:dyDescent="0.25">
      <c r="B19" s="8" t="s">
        <v>37</v>
      </c>
      <c r="C19">
        <f t="shared" ca="1" si="0"/>
        <v>16</v>
      </c>
      <c r="D19">
        <f t="shared" ca="1" si="1"/>
        <v>394</v>
      </c>
      <c r="E19">
        <f t="shared" ca="1" si="2"/>
        <v>976</v>
      </c>
      <c r="F19">
        <f t="shared" ca="1" si="3"/>
        <v>10</v>
      </c>
      <c r="G19">
        <f t="shared" ca="1" si="4"/>
        <v>0.58521165618830961</v>
      </c>
      <c r="H19">
        <f t="shared" ca="1" si="5"/>
        <v>89</v>
      </c>
      <c r="I19">
        <f t="shared" ca="1" si="6"/>
        <v>381</v>
      </c>
      <c r="J19">
        <f t="shared" ca="1" si="7"/>
        <v>851</v>
      </c>
      <c r="K19">
        <f t="shared" ca="1" si="8"/>
        <v>47</v>
      </c>
    </row>
    <row r="20" spans="2:11" x14ac:dyDescent="0.25">
      <c r="B20" s="8" t="s">
        <v>38</v>
      </c>
      <c r="C20">
        <f t="shared" ca="1" si="0"/>
        <v>78</v>
      </c>
      <c r="D20">
        <f t="shared" ca="1" si="1"/>
        <v>448</v>
      </c>
      <c r="E20">
        <f t="shared" ca="1" si="2"/>
        <v>852</v>
      </c>
      <c r="F20">
        <f t="shared" ca="1" si="3"/>
        <v>3</v>
      </c>
      <c r="G20">
        <f t="shared" ca="1" si="4"/>
        <v>0.65863893009722863</v>
      </c>
      <c r="H20">
        <f t="shared" ca="1" si="5"/>
        <v>7</v>
      </c>
      <c r="I20">
        <f t="shared" ca="1" si="6"/>
        <v>211</v>
      </c>
      <c r="J20">
        <f t="shared" ca="1" si="7"/>
        <v>634</v>
      </c>
      <c r="K20">
        <f t="shared" ca="1" si="8"/>
        <v>26</v>
      </c>
    </row>
    <row r="21" spans="2:11" x14ac:dyDescent="0.25">
      <c r="B21" s="8" t="s">
        <v>39</v>
      </c>
      <c r="C21">
        <f t="shared" ca="1" si="0"/>
        <v>87</v>
      </c>
      <c r="D21">
        <f t="shared" ca="1" si="1"/>
        <v>150</v>
      </c>
      <c r="E21">
        <f t="shared" ca="1" si="2"/>
        <v>270</v>
      </c>
      <c r="F21">
        <f t="shared" ca="1" si="3"/>
        <v>11</v>
      </c>
      <c r="G21">
        <f t="shared" ca="1" si="4"/>
        <v>0.50422933616342491</v>
      </c>
      <c r="H21">
        <f t="shared" ca="1" si="5"/>
        <v>11</v>
      </c>
      <c r="I21">
        <f t="shared" ca="1" si="6"/>
        <v>500</v>
      </c>
      <c r="J21">
        <f t="shared" ca="1" si="7"/>
        <v>350</v>
      </c>
      <c r="K21">
        <f t="shared" ca="1" si="8"/>
        <v>46</v>
      </c>
    </row>
    <row r="22" spans="2:11" x14ac:dyDescent="0.25">
      <c r="B22" s="8" t="s">
        <v>40</v>
      </c>
      <c r="C22">
        <f t="shared" ca="1" si="0"/>
        <v>53</v>
      </c>
      <c r="D22">
        <f t="shared" ca="1" si="1"/>
        <v>257</v>
      </c>
      <c r="E22">
        <f t="shared" ca="1" si="2"/>
        <v>809</v>
      </c>
      <c r="F22">
        <f t="shared" ca="1" si="3"/>
        <v>46</v>
      </c>
      <c r="G22">
        <f t="shared" ca="1" si="4"/>
        <v>0.72110370819582725</v>
      </c>
      <c r="H22">
        <f t="shared" ca="1" si="5"/>
        <v>15</v>
      </c>
      <c r="I22">
        <f t="shared" ca="1" si="6"/>
        <v>285</v>
      </c>
      <c r="J22">
        <f t="shared" ca="1" si="7"/>
        <v>278</v>
      </c>
      <c r="K22">
        <f t="shared" ca="1" si="8"/>
        <v>47</v>
      </c>
    </row>
    <row r="23" spans="2:11" x14ac:dyDescent="0.25">
      <c r="B23" s="8" t="s">
        <v>41</v>
      </c>
      <c r="C23">
        <f t="shared" ca="1" si="0"/>
        <v>94</v>
      </c>
      <c r="D23">
        <f t="shared" ca="1" si="1"/>
        <v>393</v>
      </c>
      <c r="E23">
        <f t="shared" ca="1" si="2"/>
        <v>333</v>
      </c>
      <c r="F23">
        <f t="shared" ca="1" si="3"/>
        <v>26</v>
      </c>
      <c r="G23">
        <f t="shared" ca="1" si="4"/>
        <v>2.6522630815053239E-2</v>
      </c>
      <c r="H23">
        <f t="shared" ca="1" si="5"/>
        <v>87</v>
      </c>
      <c r="I23">
        <f t="shared" ca="1" si="6"/>
        <v>386</v>
      </c>
      <c r="J23">
        <f t="shared" ca="1" si="7"/>
        <v>179</v>
      </c>
      <c r="K23">
        <f t="shared" ca="1" si="8"/>
        <v>13</v>
      </c>
    </row>
    <row r="24" spans="2:11" x14ac:dyDescent="0.25">
      <c r="B24" s="8" t="s">
        <v>42</v>
      </c>
      <c r="C24">
        <f t="shared" ca="1" si="0"/>
        <v>48</v>
      </c>
      <c r="D24">
        <f t="shared" ca="1" si="1"/>
        <v>107</v>
      </c>
      <c r="E24">
        <f t="shared" ca="1" si="2"/>
        <v>330</v>
      </c>
      <c r="F24">
        <f t="shared" ca="1" si="3"/>
        <v>13</v>
      </c>
      <c r="G24">
        <f t="shared" ca="1" si="4"/>
        <v>0.14138610637360283</v>
      </c>
      <c r="H24">
        <f t="shared" ca="1" si="5"/>
        <v>98</v>
      </c>
      <c r="I24">
        <f t="shared" ca="1" si="6"/>
        <v>147</v>
      </c>
      <c r="J24">
        <f t="shared" ca="1" si="7"/>
        <v>343</v>
      </c>
      <c r="K24">
        <f t="shared" ca="1" si="8"/>
        <v>43</v>
      </c>
    </row>
    <row r="25" spans="2:11" x14ac:dyDescent="0.25">
      <c r="B25" s="8" t="s">
        <v>43</v>
      </c>
      <c r="C25">
        <f t="shared" ca="1" si="0"/>
        <v>59</v>
      </c>
      <c r="D25">
        <f t="shared" ca="1" si="1"/>
        <v>421</v>
      </c>
      <c r="E25">
        <f t="shared" ca="1" si="2"/>
        <v>636</v>
      </c>
      <c r="F25">
        <f t="shared" ca="1" si="3"/>
        <v>18</v>
      </c>
      <c r="G25">
        <f t="shared" ca="1" si="4"/>
        <v>0.38403282323303523</v>
      </c>
      <c r="H25">
        <f t="shared" ca="1" si="5"/>
        <v>35</v>
      </c>
      <c r="I25">
        <f t="shared" ca="1" si="6"/>
        <v>352</v>
      </c>
      <c r="J25">
        <f t="shared" ca="1" si="7"/>
        <v>161</v>
      </c>
      <c r="K25">
        <f t="shared" ca="1" si="8"/>
        <v>19</v>
      </c>
    </row>
    <row r="26" spans="2:11" x14ac:dyDescent="0.25">
      <c r="B26" s="8" t="s">
        <v>44</v>
      </c>
      <c r="C26">
        <f t="shared" ca="1" si="0"/>
        <v>63</v>
      </c>
      <c r="D26">
        <f t="shared" ca="1" si="1"/>
        <v>352</v>
      </c>
      <c r="E26">
        <f t="shared" ca="1" si="2"/>
        <v>346</v>
      </c>
      <c r="F26">
        <f t="shared" ca="1" si="3"/>
        <v>37</v>
      </c>
      <c r="G26">
        <f t="shared" ca="1" si="4"/>
        <v>0.32033227604975467</v>
      </c>
      <c r="H26">
        <f t="shared" ca="1" si="5"/>
        <v>22</v>
      </c>
      <c r="I26">
        <f t="shared" ca="1" si="6"/>
        <v>383</v>
      </c>
      <c r="J26">
        <f t="shared" ca="1" si="7"/>
        <v>610</v>
      </c>
      <c r="K26">
        <f t="shared" ca="1" si="8"/>
        <v>43</v>
      </c>
    </row>
    <row r="27" spans="2:11" x14ac:dyDescent="0.25">
      <c r="B27" s="8" t="s">
        <v>45</v>
      </c>
      <c r="C27">
        <f t="shared" ca="1" si="0"/>
        <v>10</v>
      </c>
      <c r="D27">
        <f t="shared" ca="1" si="1"/>
        <v>335</v>
      </c>
      <c r="E27">
        <f t="shared" ca="1" si="2"/>
        <v>150</v>
      </c>
      <c r="F27">
        <f t="shared" ca="1" si="3"/>
        <v>25</v>
      </c>
      <c r="G27">
        <f t="shared" ca="1" si="4"/>
        <v>0.46281272814794672</v>
      </c>
      <c r="H27">
        <f t="shared" ca="1" si="5"/>
        <v>94</v>
      </c>
      <c r="I27">
        <f t="shared" ca="1" si="6"/>
        <v>491</v>
      </c>
      <c r="J27">
        <f t="shared" ca="1" si="7"/>
        <v>281</v>
      </c>
      <c r="K27">
        <f t="shared" ca="1" si="8"/>
        <v>31</v>
      </c>
    </row>
    <row r="28" spans="2:11" x14ac:dyDescent="0.25">
      <c r="B28" s="8" t="s">
        <v>46</v>
      </c>
      <c r="C28">
        <f t="shared" ca="1" si="0"/>
        <v>40</v>
      </c>
      <c r="D28">
        <f t="shared" ca="1" si="1"/>
        <v>325</v>
      </c>
      <c r="E28">
        <f t="shared" ca="1" si="2"/>
        <v>362</v>
      </c>
      <c r="F28">
        <f t="shared" ca="1" si="3"/>
        <v>2</v>
      </c>
      <c r="G28">
        <f t="shared" ca="1" si="4"/>
        <v>0.61349740835547006</v>
      </c>
      <c r="H28">
        <f t="shared" ca="1" si="5"/>
        <v>77</v>
      </c>
      <c r="I28">
        <f t="shared" ca="1" si="6"/>
        <v>157</v>
      </c>
      <c r="J28">
        <f t="shared" ca="1" si="7"/>
        <v>376</v>
      </c>
      <c r="K28">
        <f t="shared" ca="1" si="8"/>
        <v>15</v>
      </c>
    </row>
    <row r="29" spans="2:11" x14ac:dyDescent="0.25">
      <c r="B29" s="8" t="s">
        <v>47</v>
      </c>
      <c r="C29">
        <f t="shared" ca="1" si="0"/>
        <v>22</v>
      </c>
      <c r="D29">
        <f t="shared" ca="1" si="1"/>
        <v>268</v>
      </c>
      <c r="E29">
        <f t="shared" ca="1" si="2"/>
        <v>27</v>
      </c>
      <c r="F29">
        <f t="shared" ca="1" si="3"/>
        <v>26</v>
      </c>
      <c r="G29">
        <f t="shared" ca="1" si="4"/>
        <v>0.52681639478576214</v>
      </c>
      <c r="H29">
        <f t="shared" ca="1" si="5"/>
        <v>24</v>
      </c>
      <c r="I29">
        <f t="shared" ca="1" si="6"/>
        <v>355</v>
      </c>
      <c r="J29">
        <f t="shared" ca="1" si="7"/>
        <v>246</v>
      </c>
      <c r="K29">
        <f t="shared" ca="1" si="8"/>
        <v>8</v>
      </c>
    </row>
    <row r="30" spans="2:11" x14ac:dyDescent="0.25">
      <c r="B30" s="8" t="s">
        <v>48</v>
      </c>
      <c r="C30">
        <f t="shared" ca="1" si="0"/>
        <v>19</v>
      </c>
      <c r="D30">
        <f t="shared" ca="1" si="1"/>
        <v>291</v>
      </c>
      <c r="E30">
        <f t="shared" ca="1" si="2"/>
        <v>581</v>
      </c>
      <c r="F30">
        <f t="shared" ca="1" si="3"/>
        <v>28</v>
      </c>
      <c r="G30">
        <f t="shared" ca="1" si="4"/>
        <v>0.99787786997074357</v>
      </c>
      <c r="H30">
        <f t="shared" ca="1" si="5"/>
        <v>58</v>
      </c>
      <c r="I30">
        <f t="shared" ca="1" si="6"/>
        <v>252</v>
      </c>
      <c r="J30">
        <f t="shared" ca="1" si="7"/>
        <v>841</v>
      </c>
      <c r="K30">
        <f t="shared" ca="1" si="8"/>
        <v>40</v>
      </c>
    </row>
    <row r="31" spans="2:11" x14ac:dyDescent="0.25">
      <c r="B31" s="8" t="s">
        <v>49</v>
      </c>
      <c r="C31">
        <f t="shared" ca="1" si="0"/>
        <v>94</v>
      </c>
      <c r="D31">
        <f t="shared" ca="1" si="1"/>
        <v>131</v>
      </c>
      <c r="E31">
        <f t="shared" ca="1" si="2"/>
        <v>232</v>
      </c>
      <c r="F31">
        <f t="shared" ca="1" si="3"/>
        <v>20</v>
      </c>
      <c r="G31">
        <f t="shared" ca="1" si="4"/>
        <v>6.2524247115530729E-2</v>
      </c>
      <c r="H31">
        <f t="shared" ca="1" si="5"/>
        <v>34</v>
      </c>
      <c r="I31">
        <f t="shared" ca="1" si="6"/>
        <v>384</v>
      </c>
      <c r="J31">
        <f t="shared" ca="1" si="7"/>
        <v>834</v>
      </c>
      <c r="K31">
        <f t="shared" ca="1" si="8"/>
        <v>7</v>
      </c>
    </row>
    <row r="32" spans="2:11" x14ac:dyDescent="0.25">
      <c r="B32" s="8" t="s">
        <v>50</v>
      </c>
      <c r="C32">
        <f t="shared" ca="1" si="0"/>
        <v>1</v>
      </c>
      <c r="D32">
        <f t="shared" ca="1" si="1"/>
        <v>194</v>
      </c>
      <c r="E32">
        <f t="shared" ca="1" si="2"/>
        <v>379</v>
      </c>
      <c r="F32">
        <f t="shared" ca="1" si="3"/>
        <v>12</v>
      </c>
      <c r="G32">
        <f t="shared" ca="1" si="4"/>
        <v>0.6273079387500321</v>
      </c>
      <c r="H32">
        <f t="shared" ca="1" si="5"/>
        <v>24</v>
      </c>
      <c r="I32">
        <f t="shared" ca="1" si="6"/>
        <v>430</v>
      </c>
      <c r="J32">
        <f t="shared" ca="1" si="7"/>
        <v>978</v>
      </c>
      <c r="K32">
        <f t="shared" ca="1" si="8"/>
        <v>40</v>
      </c>
    </row>
    <row r="33" spans="2:14" x14ac:dyDescent="0.25">
      <c r="B33" s="8" t="s">
        <v>51</v>
      </c>
      <c r="C33">
        <f t="shared" ca="1" si="0"/>
        <v>63</v>
      </c>
      <c r="D33">
        <f t="shared" ca="1" si="1"/>
        <v>462</v>
      </c>
      <c r="E33">
        <f t="shared" ca="1" si="2"/>
        <v>660</v>
      </c>
      <c r="F33">
        <f t="shared" ca="1" si="3"/>
        <v>23</v>
      </c>
      <c r="G33">
        <f t="shared" ca="1" si="4"/>
        <v>0.14719800645779368</v>
      </c>
      <c r="H33">
        <f t="shared" ca="1" si="5"/>
        <v>65</v>
      </c>
      <c r="I33">
        <f t="shared" ca="1" si="6"/>
        <v>424</v>
      </c>
      <c r="J33">
        <f t="shared" ca="1" si="7"/>
        <v>226</v>
      </c>
      <c r="K33">
        <f t="shared" ca="1" si="8"/>
        <v>23</v>
      </c>
    </row>
    <row r="34" spans="2:14" x14ac:dyDescent="0.25">
      <c r="B34" s="8" t="s">
        <v>52</v>
      </c>
      <c r="C34">
        <f t="shared" ca="1" si="0"/>
        <v>47</v>
      </c>
      <c r="D34">
        <f t="shared" ca="1" si="1"/>
        <v>456</v>
      </c>
      <c r="E34">
        <f t="shared" ca="1" si="2"/>
        <v>836</v>
      </c>
      <c r="F34">
        <f t="shared" ca="1" si="3"/>
        <v>39</v>
      </c>
      <c r="G34">
        <f t="shared" ca="1" si="4"/>
        <v>0.62326628847377219</v>
      </c>
      <c r="H34">
        <f t="shared" ca="1" si="5"/>
        <v>43</v>
      </c>
      <c r="I34">
        <f t="shared" ca="1" si="6"/>
        <v>255</v>
      </c>
      <c r="J34">
        <f t="shared" ca="1" si="7"/>
        <v>755</v>
      </c>
      <c r="K34">
        <f t="shared" ca="1" si="8"/>
        <v>5</v>
      </c>
    </row>
    <row r="35" spans="2:14" x14ac:dyDescent="0.25">
      <c r="B35" s="8" t="s">
        <v>53</v>
      </c>
      <c r="C35">
        <f t="shared" ca="1" si="0"/>
        <v>32</v>
      </c>
      <c r="D35">
        <f t="shared" ca="1" si="1"/>
        <v>208</v>
      </c>
      <c r="E35">
        <f t="shared" ca="1" si="2"/>
        <v>178</v>
      </c>
      <c r="F35">
        <f t="shared" ca="1" si="3"/>
        <v>45</v>
      </c>
      <c r="G35">
        <f t="shared" ca="1" si="4"/>
        <v>0.59773812730504028</v>
      </c>
      <c r="H35">
        <f t="shared" ca="1" si="5"/>
        <v>86</v>
      </c>
      <c r="I35">
        <f t="shared" ca="1" si="6"/>
        <v>290</v>
      </c>
      <c r="J35">
        <f t="shared" ca="1" si="7"/>
        <v>37</v>
      </c>
      <c r="K35">
        <f t="shared" ca="1" si="8"/>
        <v>38</v>
      </c>
    </row>
    <row r="36" spans="2:14" x14ac:dyDescent="0.25">
      <c r="B36" s="8" t="s">
        <v>54</v>
      </c>
      <c r="C36">
        <f t="shared" ca="1" si="0"/>
        <v>1</v>
      </c>
      <c r="D36">
        <f t="shared" ca="1" si="1"/>
        <v>386</v>
      </c>
      <c r="E36">
        <f t="shared" ca="1" si="2"/>
        <v>178</v>
      </c>
      <c r="F36">
        <f t="shared" ca="1" si="3"/>
        <v>46</v>
      </c>
      <c r="G36">
        <f t="shared" ca="1" si="4"/>
        <v>0.76419636186392526</v>
      </c>
      <c r="H36">
        <f t="shared" ca="1" si="5"/>
        <v>57</v>
      </c>
      <c r="I36">
        <f t="shared" ca="1" si="6"/>
        <v>392</v>
      </c>
      <c r="J36">
        <f t="shared" ca="1" si="7"/>
        <v>256</v>
      </c>
      <c r="K36">
        <f t="shared" ca="1" si="8"/>
        <v>16</v>
      </c>
    </row>
    <row r="38" spans="2:14" x14ac:dyDescent="0.25">
      <c r="B38" s="8" t="s">
        <v>65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63</v>
      </c>
      <c r="M38" t="s">
        <v>69</v>
      </c>
      <c r="N38" t="s">
        <v>70</v>
      </c>
    </row>
    <row r="39" spans="2:14" x14ac:dyDescent="0.25">
      <c r="B39" t="s">
        <v>23</v>
      </c>
      <c r="C39">
        <f ca="1">C5/SUM(C$5:C$36)</f>
        <v>2.7745664739884393E-2</v>
      </c>
      <c r="D39">
        <f t="shared" ref="D39:K39" ca="1" si="9">D5/SUM(D$5:D$36)</f>
        <v>4.1654913023037143E-2</v>
      </c>
      <c r="E39">
        <f t="shared" ca="1" si="9"/>
        <v>1.0085480597749216E-2</v>
      </c>
      <c r="F39">
        <f t="array" aca="1" ref="F39" ca="1">(1/F5)/SUM(1/F$5:F$36)</f>
        <v>2.7390956582732641E-2</v>
      </c>
      <c r="G39">
        <f t="shared" ca="1" si="9"/>
        <v>1.614214001595041E-2</v>
      </c>
      <c r="H39">
        <f t="shared" ca="1" si="9"/>
        <v>5.2516411378555797E-2</v>
      </c>
      <c r="I39">
        <f t="array" aca="1" ref="I39" ca="1">(1/I5)/SUM(1/I$5:I$36)</f>
        <v>1.86238581680645E-2</v>
      </c>
      <c r="J39">
        <f t="array" aca="1" ref="J39" ca="1">(1/J5)/SUM(1/J$5:J$36)</f>
        <v>3.1740682535092241E-2</v>
      </c>
      <c r="K39">
        <f t="array" aca="1" ref="K39" ca="1">(1/K5)/SUM(1/K$5:K$36)</f>
        <v>8.5947425940880867E-3</v>
      </c>
      <c r="M39">
        <f ca="1">SUMPRODUCT(C39:K39,$C$77:$K$77)</f>
        <v>2.3311974704697327E-2</v>
      </c>
      <c r="N39">
        <f ca="1">RANK(M39,$M$39:$M$70)</f>
        <v>19</v>
      </c>
    </row>
    <row r="40" spans="2:14" x14ac:dyDescent="0.25">
      <c r="B40" t="s">
        <v>24</v>
      </c>
      <c r="C40">
        <f t="shared" ref="C40:K70" ca="1" si="10">C6/SUM(C$5:C$36)</f>
        <v>3.7572254335260118E-2</v>
      </c>
      <c r="D40">
        <f t="shared" ca="1" si="10"/>
        <v>2.8302773859896567E-2</v>
      </c>
      <c r="E40">
        <f t="shared" ca="1" si="10"/>
        <v>4.2863292540434167E-2</v>
      </c>
      <c r="F40">
        <f t="array" aca="1" ref="F40" ca="1">(1/F6)/SUM(1/F$5:F$36)</f>
        <v>2.9102891369153432E-2</v>
      </c>
      <c r="G40">
        <f t="shared" ca="1" si="10"/>
        <v>4.837442815911995E-2</v>
      </c>
      <c r="H40">
        <f t="shared" ca="1" si="10"/>
        <v>2.4070021881838075E-2</v>
      </c>
      <c r="I40">
        <f t="array" aca="1" ref="I40" ca="1">(1/I6)/SUM(1/I$5:I$36)</f>
        <v>2.7421631658499881E-2</v>
      </c>
      <c r="J40">
        <f t="array" aca="1" ref="J40" ca="1">(1/J6)/SUM(1/J$5:J$36)</f>
        <v>9.7411060193903793E-3</v>
      </c>
      <c r="K40">
        <f t="array" aca="1" ref="K40" ca="1">(1/K6)/SUM(1/K$5:K$36)</f>
        <v>7.6804082755680776E-3</v>
      </c>
      <c r="M40">
        <f t="shared" ref="M40:M70" ca="1" si="11">SUMPRODUCT(C40:K40,$C$77:$K$77)</f>
        <v>2.2192931582242906E-2</v>
      </c>
      <c r="N40">
        <f t="shared" ref="N40:N70" ca="1" si="12">RANK(M40,$M$39:$M$70)</f>
        <v>22</v>
      </c>
    </row>
    <row r="41" spans="2:14" x14ac:dyDescent="0.25">
      <c r="B41" t="s">
        <v>25</v>
      </c>
      <c r="C41">
        <f t="shared" ca="1" si="10"/>
        <v>8.0924855491329474E-3</v>
      </c>
      <c r="D41">
        <f t="shared" ca="1" si="10"/>
        <v>3.7141513869299481E-2</v>
      </c>
      <c r="E41">
        <f t="shared" ca="1" si="10"/>
        <v>2.1216407355021217E-2</v>
      </c>
      <c r="F41">
        <f t="array" aca="1" ref="F41" ca="1">(1/F7)/SUM(1/F$5:F$36)</f>
        <v>2.0245489648106737E-2</v>
      </c>
      <c r="G41">
        <f t="shared" ca="1" si="10"/>
        <v>5.1656341967264839E-2</v>
      </c>
      <c r="H41">
        <f t="shared" ca="1" si="10"/>
        <v>4.1575492341356671E-2</v>
      </c>
      <c r="I41">
        <f t="array" aca="1" ref="I41" ca="1">(1/I7)/SUM(1/I$5:I$36)</f>
        <v>4.4474885177467463E-2</v>
      </c>
      <c r="J41">
        <f t="array" aca="1" ref="J41" ca="1">(1/J7)/SUM(1/J$5:J$36)</f>
        <v>4.8289243514926666E-2</v>
      </c>
      <c r="K41">
        <f t="array" aca="1" ref="K41" ca="1">(1/K7)/SUM(1/K$5:K$36)</f>
        <v>1.4439167558067987E-2</v>
      </c>
      <c r="M41">
        <f t="shared" ca="1" si="11"/>
        <v>2.8857153426484535E-2</v>
      </c>
      <c r="N41">
        <f t="shared" ca="1" si="12"/>
        <v>11</v>
      </c>
    </row>
    <row r="42" spans="2:14" x14ac:dyDescent="0.25">
      <c r="B42" t="s">
        <v>26</v>
      </c>
      <c r="C42">
        <f t="shared" ca="1" si="10"/>
        <v>5.4913294797687862E-2</v>
      </c>
      <c r="D42">
        <f t="shared" ca="1" si="10"/>
        <v>2.698636577338975E-2</v>
      </c>
      <c r="E42">
        <f t="shared" ca="1" si="10"/>
        <v>1.8141565709365967E-2</v>
      </c>
      <c r="F42">
        <f t="array" aca="1" ref="F42" ca="1">(1/F8)/SUM(1/F$5:F$36)</f>
        <v>1.5521542063548497E-2</v>
      </c>
      <c r="G42">
        <f t="shared" ca="1" si="10"/>
        <v>4.3350841150873759E-2</v>
      </c>
      <c r="H42">
        <f t="shared" ca="1" si="10"/>
        <v>1.7505470459518599E-2</v>
      </c>
      <c r="I42">
        <f t="array" aca="1" ref="I42" ca="1">(1/I8)/SUM(1/I$5:I$36)</f>
        <v>4.4474885177467463E-2</v>
      </c>
      <c r="J42">
        <f t="array" aca="1" ref="J42" ca="1">(1/J8)/SUM(1/J$5:J$36)</f>
        <v>2.061985945710372E-2</v>
      </c>
      <c r="K42">
        <f t="array" aca="1" ref="K42" ca="1">(1/K8)/SUM(1/K$5:K$36)</f>
        <v>1.0938763301566658E-2</v>
      </c>
      <c r="M42">
        <f t="shared" ca="1" si="11"/>
        <v>2.2257465423803954E-2</v>
      </c>
      <c r="N42">
        <f t="shared" ca="1" si="12"/>
        <v>21</v>
      </c>
    </row>
    <row r="43" spans="2:14" x14ac:dyDescent="0.25">
      <c r="B43" t="s">
        <v>27</v>
      </c>
      <c r="C43">
        <f t="shared" ca="1" si="10"/>
        <v>4.5086705202312137E-2</v>
      </c>
      <c r="D43">
        <f t="shared" ca="1" si="10"/>
        <v>3.2910202162670425E-2</v>
      </c>
      <c r="E43">
        <f t="shared" ca="1" si="10"/>
        <v>1.9125515035975649E-2</v>
      </c>
      <c r="F43">
        <f t="array" aca="1" ref="F43" ca="1">(1/F9)/SUM(1/F$5:F$36)</f>
        <v>1.369547829136632E-2</v>
      </c>
      <c r="G43">
        <f t="shared" ca="1" si="10"/>
        <v>3.0001566431567067E-2</v>
      </c>
      <c r="H43">
        <f t="shared" ca="1" si="10"/>
        <v>3.8840262582056896E-2</v>
      </c>
      <c r="I43">
        <f t="array" aca="1" ref="I43" ca="1">(1/I9)/SUM(1/I$5:I$36)</f>
        <v>3.1039763613440834E-2</v>
      </c>
      <c r="J43">
        <f t="array" aca="1" ref="J43" ca="1">(1/J9)/SUM(1/J$5:J$36)</f>
        <v>9.4478954703117388E-3</v>
      </c>
      <c r="K43">
        <f t="array" aca="1" ref="K43" ca="1">(1/K9)/SUM(1/K$5:K$36)</f>
        <v>2.2561199309481229E-2</v>
      </c>
      <c r="M43">
        <f t="shared" ca="1" si="11"/>
        <v>2.2099063165060127E-2</v>
      </c>
      <c r="N43">
        <f t="shared" ca="1" si="12"/>
        <v>23</v>
      </c>
    </row>
    <row r="44" spans="2:14" x14ac:dyDescent="0.25">
      <c r="B44" t="s">
        <v>28</v>
      </c>
      <c r="C44">
        <f t="shared" ca="1" si="10"/>
        <v>5.722543352601156E-2</v>
      </c>
      <c r="D44">
        <f t="shared" ca="1" si="10"/>
        <v>3.0559473436765398E-2</v>
      </c>
      <c r="E44">
        <f t="shared" ca="1" si="10"/>
        <v>5.3686735133140644E-2</v>
      </c>
      <c r="F44">
        <f t="array" aca="1" ref="F44" ca="1">(1/F10)/SUM(1/F$5:F$36)</f>
        <v>1.0122744824053368E-2</v>
      </c>
      <c r="G44">
        <f t="shared" ca="1" si="10"/>
        <v>4.1010801383455274E-2</v>
      </c>
      <c r="H44">
        <f t="shared" ca="1" si="10"/>
        <v>4.2122538293216633E-2</v>
      </c>
      <c r="I44">
        <f t="array" aca="1" ref="I44" ca="1">(1/I10)/SUM(1/I$5:I$36)</f>
        <v>2.0741187750976706E-2</v>
      </c>
      <c r="J44">
        <f t="array" aca="1" ref="J44" ca="1">(1/J10)/SUM(1/J$5:J$36)</f>
        <v>7.5130870894234304E-3</v>
      </c>
      <c r="K44">
        <f t="array" aca="1" ref="K44" ca="1">(1/K10)/SUM(1/K$5:K$36)</f>
        <v>0.36097918895169967</v>
      </c>
      <c r="M44">
        <f t="shared" ca="1" si="11"/>
        <v>0.11097943188169634</v>
      </c>
      <c r="N44">
        <f t="shared" ca="1" si="12"/>
        <v>1</v>
      </c>
    </row>
    <row r="45" spans="2:14" x14ac:dyDescent="0.25">
      <c r="B45" t="s">
        <v>29</v>
      </c>
      <c r="C45">
        <f t="shared" ca="1" si="10"/>
        <v>3.6994219653179193E-2</v>
      </c>
      <c r="D45">
        <f t="shared" ca="1" si="10"/>
        <v>3.5260930888575459E-2</v>
      </c>
      <c r="E45">
        <f t="shared" ca="1" si="10"/>
        <v>3.2900805608511163E-2</v>
      </c>
      <c r="F45">
        <f t="array" aca="1" ref="F45" ca="1">(1/F11)/SUM(1/F$5:F$36)</f>
        <v>1.5020847158272739E-2</v>
      </c>
      <c r="G45">
        <f t="shared" ca="1" si="10"/>
        <v>1.0831289671734932E-2</v>
      </c>
      <c r="H45">
        <f t="shared" ca="1" si="10"/>
        <v>5.3063457330415752E-2</v>
      </c>
      <c r="I45">
        <f t="array" aca="1" ref="I45" ca="1">(1/I11)/SUM(1/I$5:I$36)</f>
        <v>3.9908267502995358E-2</v>
      </c>
      <c r="J45">
        <f t="array" aca="1" ref="J45" ca="1">(1/J11)/SUM(1/J$5:J$36)</f>
        <v>0.17655754660145062</v>
      </c>
      <c r="K45">
        <f t="array" aca="1" ref="K45" ca="1">(1/K11)/SUM(1/K$5:K$36)</f>
        <v>8.2040724761749933E-3</v>
      </c>
      <c r="M45">
        <f t="shared" ca="1" si="11"/>
        <v>5.253157417797169E-2</v>
      </c>
      <c r="N45">
        <f t="shared" ca="1" si="12"/>
        <v>4</v>
      </c>
    </row>
    <row r="46" spans="2:14" x14ac:dyDescent="0.25">
      <c r="B46" t="s">
        <v>30</v>
      </c>
      <c r="C46">
        <f t="shared" ca="1" si="10"/>
        <v>4.797687861271676E-2</v>
      </c>
      <c r="D46">
        <f t="shared" ca="1" si="10"/>
        <v>4.4663845792195581E-2</v>
      </c>
      <c r="E46">
        <f t="shared" ca="1" si="10"/>
        <v>5.2456798474878545E-2</v>
      </c>
      <c r="F46">
        <f t="array" aca="1" ref="F46" ca="1">(1/F12)/SUM(1/F$5:F$36)</f>
        <v>1.5521542063548497E-2</v>
      </c>
      <c r="G46">
        <f t="shared" ca="1" si="10"/>
        <v>1.4360125829333666E-2</v>
      </c>
      <c r="H46">
        <f t="shared" ca="1" si="10"/>
        <v>1.6411378555798686E-2</v>
      </c>
      <c r="I46">
        <f t="array" aca="1" ref="I46" ca="1">(1/I12)/SUM(1/I$5:I$36)</f>
        <v>3.2745245130662862E-2</v>
      </c>
      <c r="J46">
        <f t="array" aca="1" ref="J46" ca="1">(1/J12)/SUM(1/J$5:J$36)</f>
        <v>8.6654010601938947E-3</v>
      </c>
      <c r="K46">
        <f t="array" aca="1" ref="K46" ca="1">(1/K12)/SUM(1/K$5:K$36)</f>
        <v>6.0163198158616607E-2</v>
      </c>
      <c r="M46">
        <f t="shared" ca="1" si="11"/>
        <v>3.2537649772406287E-2</v>
      </c>
      <c r="N46">
        <f t="shared" ca="1" si="12"/>
        <v>9</v>
      </c>
    </row>
    <row r="47" spans="2:14" x14ac:dyDescent="0.25">
      <c r="B47" t="s">
        <v>31</v>
      </c>
      <c r="C47">
        <f t="shared" ca="1" si="10"/>
        <v>3.236994219653179E-2</v>
      </c>
      <c r="D47">
        <f t="shared" ca="1" si="10"/>
        <v>1.1847672778561354E-2</v>
      </c>
      <c r="E47">
        <f t="shared" ca="1" si="10"/>
        <v>1.6665641719451448E-2</v>
      </c>
      <c r="F47">
        <f t="array" aca="1" ref="F47" ca="1">(1/F13)/SUM(1/F$5:F$36)</f>
        <v>3.5818943223573457E-2</v>
      </c>
      <c r="G47">
        <f t="shared" ca="1" si="10"/>
        <v>4.5128177284922057E-2</v>
      </c>
      <c r="H47">
        <f t="shared" ca="1" si="10"/>
        <v>3.2275711159737416E-2</v>
      </c>
      <c r="I47">
        <f t="array" aca="1" ref="I47" ca="1">(1/I13)/SUM(1/I$5:I$36)</f>
        <v>4.8583977829733484E-2</v>
      </c>
      <c r="J47">
        <f t="array" aca="1" ref="J47" ca="1">(1/J13)/SUM(1/J$5:J$36)</f>
        <v>7.5938729721054029E-3</v>
      </c>
      <c r="K47">
        <f t="array" aca="1" ref="K47" ca="1">(1/K13)/SUM(1/K$5:K$36)</f>
        <v>6.0163198158616607E-2</v>
      </c>
      <c r="M47">
        <f t="shared" ca="1" si="11"/>
        <v>3.4806448817439453E-2</v>
      </c>
      <c r="N47">
        <f t="shared" ca="1" si="12"/>
        <v>8</v>
      </c>
    </row>
    <row r="48" spans="2:14" x14ac:dyDescent="0.25">
      <c r="B48" t="s">
        <v>32</v>
      </c>
      <c r="C48">
        <f t="shared" ca="1" si="10"/>
        <v>3.8728323699421967E-2</v>
      </c>
      <c r="D48">
        <f t="shared" ca="1" si="10"/>
        <v>2.3413258110014105E-2</v>
      </c>
      <c r="E48">
        <f t="shared" ca="1" si="10"/>
        <v>5.8544984933275937E-2</v>
      </c>
      <c r="F48">
        <f t="array" aca="1" ref="F48" ca="1">(1/F14)/SUM(1/F$5:F$36)</f>
        <v>1.6056767651946722E-2</v>
      </c>
      <c r="G48">
        <f t="shared" ca="1" si="10"/>
        <v>2.9972602607411754E-2</v>
      </c>
      <c r="H48">
        <f t="shared" ca="1" si="10"/>
        <v>4.8687089715536105E-2</v>
      </c>
      <c r="I48">
        <f t="array" aca="1" ref="I48" ca="1">(1/I14)/SUM(1/I$5:I$36)</f>
        <v>3.9730897425204269E-2</v>
      </c>
      <c r="J48">
        <f t="array" aca="1" ref="J48" ca="1">(1/J14)/SUM(1/J$5:J$36)</f>
        <v>1.2124123371773432E-2</v>
      </c>
      <c r="K48">
        <f t="array" aca="1" ref="K48" ca="1">(1/K14)/SUM(1/K$5:K$36)</f>
        <v>1.2032639631723322E-2</v>
      </c>
      <c r="M48">
        <f t="shared" ca="1" si="11"/>
        <v>2.3345893122306303E-2</v>
      </c>
      <c r="N48">
        <f t="shared" ca="1" si="12"/>
        <v>18</v>
      </c>
    </row>
    <row r="49" spans="2:14" x14ac:dyDescent="0.25">
      <c r="B49" t="s">
        <v>33</v>
      </c>
      <c r="C49">
        <f t="shared" ca="1" si="10"/>
        <v>1.7341040462427746E-3</v>
      </c>
      <c r="D49">
        <f t="shared" ca="1" si="10"/>
        <v>4.024447578749412E-2</v>
      </c>
      <c r="E49">
        <f t="shared" ca="1" si="10"/>
        <v>4.7168070844351519E-2</v>
      </c>
      <c r="F49">
        <f t="array" aca="1" ref="F49" ca="1">(1/F15)/SUM(1/F$5:F$36)</f>
        <v>1.2934618386290413E-2</v>
      </c>
      <c r="G49">
        <f t="shared" ca="1" si="10"/>
        <v>2.5051644137213849E-2</v>
      </c>
      <c r="H49">
        <f t="shared" ca="1" si="10"/>
        <v>3.0087527352297593E-2</v>
      </c>
      <c r="I49">
        <f t="array" aca="1" ref="I49" ca="1">(1/I15)/SUM(1/I$5:I$36)</f>
        <v>1.9307671534926484E-2</v>
      </c>
      <c r="J49">
        <f t="array" aca="1" ref="J49" ca="1">(1/J15)/SUM(1/J$5:J$36)</f>
        <v>1.5187745944210806E-2</v>
      </c>
      <c r="K49">
        <f t="array" aca="1" ref="K49" ca="1">(1/K15)/SUM(1/K$5:K$36)</f>
        <v>8.8043704622365777E-3</v>
      </c>
      <c r="M49">
        <f t="shared" ca="1" si="11"/>
        <v>1.7279255421849594E-2</v>
      </c>
      <c r="N49">
        <f t="shared" ca="1" si="12"/>
        <v>31</v>
      </c>
    </row>
    <row r="50" spans="2:14" x14ac:dyDescent="0.25">
      <c r="B50" t="s">
        <v>34</v>
      </c>
      <c r="C50">
        <f t="shared" ca="1" si="10"/>
        <v>4.6242774566473986E-2</v>
      </c>
      <c r="D50">
        <f t="shared" ca="1" si="10"/>
        <v>4.3629525152797367E-2</v>
      </c>
      <c r="E50">
        <f t="shared" ca="1" si="10"/>
        <v>5.8729475432015253E-2</v>
      </c>
      <c r="F50">
        <f t="array" aca="1" ref="F50" ca="1">(1/F16)/SUM(1/F$5:F$36)</f>
        <v>9.9073672746054237E-3</v>
      </c>
      <c r="G50">
        <f t="shared" ca="1" si="10"/>
        <v>7.1430696972938921E-3</v>
      </c>
      <c r="H50">
        <f t="shared" ca="1" si="10"/>
        <v>3.665207877461707E-2</v>
      </c>
      <c r="I50">
        <f t="array" aca="1" ref="I50" ca="1">(1/I16)/SUM(1/I$5:I$36)</f>
        <v>1.8508182030374663E-2</v>
      </c>
      <c r="J50">
        <f t="array" aca="1" ref="J50" ca="1">(1/J16)/SUM(1/J$5:J$36)</f>
        <v>0.20178005325880069</v>
      </c>
      <c r="K50">
        <f t="array" aca="1" ref="K50" ca="1">(1/K16)/SUM(1/K$5:K$36)</f>
        <v>1.336959959080369E-2</v>
      </c>
      <c r="M50">
        <f t="shared" ca="1" si="11"/>
        <v>5.8440098920828333E-2</v>
      </c>
      <c r="N50">
        <f t="shared" ca="1" si="12"/>
        <v>3</v>
      </c>
    </row>
    <row r="51" spans="2:14" x14ac:dyDescent="0.25">
      <c r="B51" t="s">
        <v>35</v>
      </c>
      <c r="C51">
        <f t="shared" ca="1" si="10"/>
        <v>5.722543352601156E-2</v>
      </c>
      <c r="D51">
        <f t="shared" ca="1" si="10"/>
        <v>3.3380347907851431E-2</v>
      </c>
      <c r="E51">
        <f t="shared" ca="1" si="10"/>
        <v>3.203984994772769E-2</v>
      </c>
      <c r="F51">
        <f t="array" aca="1" ref="F51" ca="1">(1/F17)/SUM(1/F$5:F$36)</f>
        <v>2.1165739177566135E-2</v>
      </c>
      <c r="G51">
        <f t="shared" ca="1" si="10"/>
        <v>6.0936393220445167E-2</v>
      </c>
      <c r="H51">
        <f t="shared" ca="1" si="10"/>
        <v>4.5404814004376369E-2</v>
      </c>
      <c r="I51">
        <f t="array" aca="1" ref="I51" ca="1">(1/I17)/SUM(1/I$5:I$36)</f>
        <v>2.5040481570506892E-2</v>
      </c>
      <c r="J51">
        <f t="array" aca="1" ref="J51" ca="1">(1/J17)/SUM(1/J$5:J$36)</f>
        <v>1.323147890221644E-2</v>
      </c>
      <c r="K51">
        <f t="array" aca="1" ref="K51" ca="1">(1/K17)/SUM(1/K$5:K$36)</f>
        <v>3.2816289904699973E-2</v>
      </c>
      <c r="M51">
        <f t="shared" ca="1" si="11"/>
        <v>3.0792915839947924E-2</v>
      </c>
      <c r="N51">
        <f t="shared" ca="1" si="12"/>
        <v>10</v>
      </c>
    </row>
    <row r="52" spans="2:14" x14ac:dyDescent="0.25">
      <c r="B52" t="s">
        <v>36</v>
      </c>
      <c r="C52">
        <f t="shared" ca="1" si="10"/>
        <v>3.0057803468208091E-2</v>
      </c>
      <c r="D52">
        <f t="shared" ca="1" si="10"/>
        <v>4.5510108133521389E-2</v>
      </c>
      <c r="E52">
        <f t="shared" ca="1" si="10"/>
        <v>3.6098640919992618E-2</v>
      </c>
      <c r="F52">
        <f t="array" aca="1" ref="F52" ca="1">(1/F18)/SUM(1/F$5:F$36)</f>
        <v>1.0347694709032332E-2</v>
      </c>
      <c r="G52">
        <f t="shared" ca="1" si="10"/>
        <v>3.333360891124134E-2</v>
      </c>
      <c r="H52">
        <f t="shared" ca="1" si="10"/>
        <v>1.4223194748358862E-2</v>
      </c>
      <c r="I52">
        <f t="array" aca="1" ref="I52" ca="1">(1/I18)/SUM(1/I$5:I$36)</f>
        <v>5.1973557678319536E-2</v>
      </c>
      <c r="J52">
        <f t="array" aca="1" ref="J52" ca="1">(1/J18)/SUM(1/J$5:J$36)</f>
        <v>8.4832454823519816E-3</v>
      </c>
      <c r="K52">
        <f t="array" aca="1" ref="K52" ca="1">(1/K18)/SUM(1/K$5:K$36)</f>
        <v>8.2040724761749933E-3</v>
      </c>
      <c r="M52">
        <f t="shared" ca="1" si="11"/>
        <v>1.7941224191377923E-2</v>
      </c>
      <c r="N52">
        <f t="shared" ca="1" si="12"/>
        <v>29</v>
      </c>
    </row>
    <row r="53" spans="2:14" x14ac:dyDescent="0.25">
      <c r="B53" t="s">
        <v>37</v>
      </c>
      <c r="C53">
        <f t="shared" ca="1" si="10"/>
        <v>9.2485549132947983E-3</v>
      </c>
      <c r="D53">
        <f t="shared" ca="1" si="10"/>
        <v>3.7047484720263278E-2</v>
      </c>
      <c r="E53">
        <f t="shared" ca="1" si="10"/>
        <v>6.0020908923190452E-2</v>
      </c>
      <c r="F53">
        <f t="array" aca="1" ref="F53" ca="1">(1/F19)/SUM(1/F$5:F$36)</f>
        <v>4.6564626190645497E-2</v>
      </c>
      <c r="G53">
        <f t="shared" ca="1" si="10"/>
        <v>3.6236118061717636E-2</v>
      </c>
      <c r="H53">
        <f t="shared" ca="1" si="10"/>
        <v>4.8687089715536105E-2</v>
      </c>
      <c r="I53">
        <f t="array" aca="1" ref="I53" ca="1">(1/I19)/SUM(1/I$5:I$36)</f>
        <v>2.3463128400711183E-2</v>
      </c>
      <c r="J53">
        <f t="array" aca="1" ref="J53" ca="1">(1/J19)/SUM(1/J$5:J$36)</f>
        <v>6.6390616818406811E-3</v>
      </c>
      <c r="K53">
        <f t="array" aca="1" ref="K53" ca="1">(1/K19)/SUM(1/K$5:K$36)</f>
        <v>7.6804082755680776E-3</v>
      </c>
      <c r="M53">
        <f t="shared" ca="1" si="11"/>
        <v>2.4870435938132745E-2</v>
      </c>
      <c r="N53">
        <f t="shared" ca="1" si="12"/>
        <v>16</v>
      </c>
    </row>
    <row r="54" spans="2:14" x14ac:dyDescent="0.25">
      <c r="B54" t="s">
        <v>38</v>
      </c>
      <c r="C54">
        <f t="shared" ca="1" si="10"/>
        <v>4.5086705202312137E-2</v>
      </c>
      <c r="D54">
        <f t="shared" ca="1" si="10"/>
        <v>4.2125058768218149E-2</v>
      </c>
      <c r="E54">
        <f t="shared" ca="1" si="10"/>
        <v>5.2395301641965437E-2</v>
      </c>
      <c r="F54">
        <f t="array" aca="1" ref="F54" ca="1">(1/F20)/SUM(1/F$5:F$36)</f>
        <v>0.15521542063548496</v>
      </c>
      <c r="G54">
        <f t="shared" ca="1" si="10"/>
        <v>4.0782711312514916E-2</v>
      </c>
      <c r="H54">
        <f t="shared" ca="1" si="10"/>
        <v>3.8293216630196935E-3</v>
      </c>
      <c r="I54">
        <f t="array" aca="1" ref="I54" ca="1">(1/I20)/SUM(1/I$5:I$36)</f>
        <v>4.2367070714080385E-2</v>
      </c>
      <c r="J54">
        <f t="array" aca="1" ref="J54" ca="1">(1/J20)/SUM(1/J$5:J$36)</f>
        <v>8.9114219104833112E-3</v>
      </c>
      <c r="K54">
        <f t="array" aca="1" ref="K54" ca="1">(1/K20)/SUM(1/K$5:K$36)</f>
        <v>1.3883814959680758E-2</v>
      </c>
      <c r="M54">
        <f t="shared" ca="1" si="11"/>
        <v>4.7374381203207007E-2</v>
      </c>
      <c r="N54">
        <f t="shared" ca="1" si="12"/>
        <v>5</v>
      </c>
    </row>
    <row r="55" spans="2:14" x14ac:dyDescent="0.25">
      <c r="B55" t="s">
        <v>39</v>
      </c>
      <c r="C55">
        <f t="shared" ca="1" si="10"/>
        <v>5.0289017341040465E-2</v>
      </c>
      <c r="D55">
        <f t="shared" ca="1" si="10"/>
        <v>1.4104372355430184E-2</v>
      </c>
      <c r="E55">
        <f t="shared" ca="1" si="10"/>
        <v>1.6604144886538344E-2</v>
      </c>
      <c r="F55">
        <f t="array" aca="1" ref="F55" ca="1">(1/F21)/SUM(1/F$5:F$36)</f>
        <v>4.233147835513227E-2</v>
      </c>
      <c r="G55">
        <f t="shared" ca="1" si="10"/>
        <v>3.1221718778479051E-2</v>
      </c>
      <c r="H55">
        <f t="shared" ca="1" si="10"/>
        <v>6.0175054704595188E-3</v>
      </c>
      <c r="I55">
        <f t="array" aca="1" ref="I55" ca="1">(1/I21)/SUM(1/I$5:I$36)</f>
        <v>1.7878903841341921E-2</v>
      </c>
      <c r="J55">
        <f t="array" aca="1" ref="J55" ca="1">(1/J21)/SUM(1/J$5:J$36)</f>
        <v>1.6142404260704055E-2</v>
      </c>
      <c r="K55">
        <f t="array" aca="1" ref="K55" ca="1">(1/K21)/SUM(1/K$5:K$36)</f>
        <v>7.8473736728630356E-3</v>
      </c>
      <c r="M55">
        <f t="shared" ca="1" si="11"/>
        <v>2.1656895084625101E-2</v>
      </c>
      <c r="N55">
        <f t="shared" ca="1" si="12"/>
        <v>24</v>
      </c>
    </row>
    <row r="56" spans="2:14" x14ac:dyDescent="0.25">
      <c r="B56" t="s">
        <v>40</v>
      </c>
      <c r="C56">
        <f t="shared" ca="1" si="10"/>
        <v>3.0635838150289016E-2</v>
      </c>
      <c r="D56">
        <f t="shared" ca="1" si="10"/>
        <v>2.4165491302303714E-2</v>
      </c>
      <c r="E56">
        <f t="shared" ca="1" si="10"/>
        <v>4.9750937826701924E-2</v>
      </c>
      <c r="F56">
        <f t="array" aca="1" ref="F56" ca="1">(1/F22)/SUM(1/F$5:F$36)</f>
        <v>1.0122744824053368E-2</v>
      </c>
      <c r="G56">
        <f t="shared" ca="1" si="10"/>
        <v>4.4650510338635936E-2</v>
      </c>
      <c r="H56">
        <f t="shared" ca="1" si="10"/>
        <v>8.2056892778993428E-3</v>
      </c>
      <c r="I56">
        <f t="array" aca="1" ref="I56" ca="1">(1/I22)/SUM(1/I$5:I$36)</f>
        <v>3.1366497967266531E-2</v>
      </c>
      <c r="J56">
        <f t="array" aca="1" ref="J56" ca="1">(1/J22)/SUM(1/J$5:J$36)</f>
        <v>2.0323170831821655E-2</v>
      </c>
      <c r="K56">
        <f t="array" aca="1" ref="K56" ca="1">(1/K22)/SUM(1/K$5:K$36)</f>
        <v>7.6804082755680776E-3</v>
      </c>
      <c r="M56">
        <f t="shared" ca="1" si="11"/>
        <v>1.9578231057932178E-2</v>
      </c>
      <c r="N56">
        <f t="shared" ca="1" si="12"/>
        <v>26</v>
      </c>
    </row>
    <row r="57" spans="2:14" x14ac:dyDescent="0.25">
      <c r="B57" t="s">
        <v>41</v>
      </c>
      <c r="C57">
        <f t="shared" ca="1" si="10"/>
        <v>5.4335260115606937E-2</v>
      </c>
      <c r="D57">
        <f t="shared" ca="1" si="10"/>
        <v>3.6953455571227083E-2</v>
      </c>
      <c r="E57">
        <f t="shared" ca="1" si="10"/>
        <v>2.0478445360063956E-2</v>
      </c>
      <c r="F57">
        <f t="array" aca="1" ref="F57" ca="1">(1/F23)/SUM(1/F$5:F$36)</f>
        <v>1.7909471611786729E-2</v>
      </c>
      <c r="G57">
        <f t="shared" ca="1" si="10"/>
        <v>1.6422727937127136E-3</v>
      </c>
      <c r="H57">
        <f t="shared" ca="1" si="10"/>
        <v>4.7592997811816196E-2</v>
      </c>
      <c r="I57">
        <f t="array" aca="1" ref="I57" ca="1">(1/I23)/SUM(1/I$5:I$36)</f>
        <v>2.3159201867023214E-2</v>
      </c>
      <c r="J57">
        <f t="array" aca="1" ref="J57" ca="1">(1/J23)/SUM(1/J$5:J$36)</f>
        <v>3.1563360286292849E-2</v>
      </c>
      <c r="K57">
        <f t="array" aca="1" ref="K57" ca="1">(1/K23)/SUM(1/K$5:K$36)</f>
        <v>2.7767629919361516E-2</v>
      </c>
      <c r="M57">
        <f t="shared" ca="1" si="11"/>
        <v>2.7850354804822237E-2</v>
      </c>
      <c r="N57">
        <f t="shared" ca="1" si="12"/>
        <v>12</v>
      </c>
    </row>
    <row r="58" spans="2:14" x14ac:dyDescent="0.25">
      <c r="B58" t="s">
        <v>42</v>
      </c>
      <c r="C58">
        <f t="shared" ca="1" si="10"/>
        <v>2.7745664739884393E-2</v>
      </c>
      <c r="D58">
        <f t="shared" ca="1" si="10"/>
        <v>1.006111894687353E-2</v>
      </c>
      <c r="E58">
        <f t="shared" ca="1" si="10"/>
        <v>2.0293954861324643E-2</v>
      </c>
      <c r="F58">
        <f t="array" aca="1" ref="F58" ca="1">(1/F24)/SUM(1/F$5:F$36)</f>
        <v>3.5818943223573457E-2</v>
      </c>
      <c r="G58">
        <f t="shared" ca="1" si="10"/>
        <v>8.7545823612096129E-3</v>
      </c>
      <c r="H58">
        <f t="shared" ca="1" si="10"/>
        <v>5.3610503282275714E-2</v>
      </c>
      <c r="I58">
        <f t="array" aca="1" ref="I58" ca="1">(1/I24)/SUM(1/I$5:I$36)</f>
        <v>6.0812598099802453E-2</v>
      </c>
      <c r="J58">
        <f t="array" aca="1" ref="J58" ca="1">(1/J24)/SUM(1/J$5:J$36)</f>
        <v>1.6471841082351078E-2</v>
      </c>
      <c r="K58">
        <f t="array" aca="1" ref="K58" ca="1">(1/K24)/SUM(1/K$5:K$36)</f>
        <v>8.394864859341853E-3</v>
      </c>
      <c r="M58">
        <f t="shared" ca="1" si="11"/>
        <v>2.2799206460448466E-2</v>
      </c>
      <c r="N58">
        <f t="shared" ca="1" si="12"/>
        <v>20</v>
      </c>
    </row>
    <row r="59" spans="2:14" x14ac:dyDescent="0.25">
      <c r="B59" t="s">
        <v>43</v>
      </c>
      <c r="C59">
        <f t="shared" ca="1" si="10"/>
        <v>3.4104046242774563E-2</v>
      </c>
      <c r="D59">
        <f t="shared" ca="1" si="10"/>
        <v>3.9586271744240717E-2</v>
      </c>
      <c r="E59">
        <f t="shared" ca="1" si="10"/>
        <v>3.9111985732734764E-2</v>
      </c>
      <c r="F59">
        <f t="array" aca="1" ref="F59" ca="1">(1/F25)/SUM(1/F$5:F$36)</f>
        <v>2.5869236772580826E-2</v>
      </c>
      <c r="G59">
        <f t="shared" ca="1" si="10"/>
        <v>2.3779189247333025E-2</v>
      </c>
      <c r="H59">
        <f t="shared" ca="1" si="10"/>
        <v>1.9146608315098467E-2</v>
      </c>
      <c r="I59">
        <f t="array" aca="1" ref="I59" ca="1">(1/I25)/SUM(1/I$5:I$36)</f>
        <v>2.5396170229178866E-2</v>
      </c>
      <c r="J59">
        <f t="array" aca="1" ref="J59" ca="1">(1/J25)/SUM(1/J$5:J$36)</f>
        <v>3.5092183175443596E-2</v>
      </c>
      <c r="K59">
        <f t="array" aca="1" ref="K59" ca="1">(1/K25)/SUM(1/K$5:K$36)</f>
        <v>1.8998904681668403E-2</v>
      </c>
      <c r="M59">
        <f t="shared" ca="1" si="11"/>
        <v>2.7470438120115379E-2</v>
      </c>
      <c r="N59">
        <f t="shared" ca="1" si="12"/>
        <v>13</v>
      </c>
    </row>
    <row r="60" spans="2:14" x14ac:dyDescent="0.25">
      <c r="B60" t="s">
        <v>44</v>
      </c>
      <c r="C60">
        <f t="shared" ca="1" si="10"/>
        <v>3.6416184971098269E-2</v>
      </c>
      <c r="D60">
        <f t="shared" ca="1" si="10"/>
        <v>3.309826046074283E-2</v>
      </c>
      <c r="E60">
        <f t="shared" ca="1" si="10"/>
        <v>2.1277904187934321E-2</v>
      </c>
      <c r="F60">
        <f t="array" aca="1" ref="F60" ca="1">(1/F26)/SUM(1/F$5:F$36)</f>
        <v>1.2585034105579863E-2</v>
      </c>
      <c r="G60">
        <f t="shared" ca="1" si="10"/>
        <v>1.9834871795825163E-2</v>
      </c>
      <c r="H60">
        <f t="shared" ca="1" si="10"/>
        <v>1.2035010940919038E-2</v>
      </c>
      <c r="I60">
        <f t="array" aca="1" ref="I60" ca="1">(1/I26)/SUM(1/I$5:I$36)</f>
        <v>2.3340605536999896E-2</v>
      </c>
      <c r="J60">
        <f t="array" aca="1" ref="J60" ca="1">(1/J26)/SUM(1/J$5:J$36)</f>
        <v>9.2620352315515072E-3</v>
      </c>
      <c r="K60">
        <f t="array" aca="1" ref="K60" ca="1">(1/K26)/SUM(1/K$5:K$36)</f>
        <v>8.394864859341853E-3</v>
      </c>
      <c r="M60">
        <f t="shared" ca="1" si="11"/>
        <v>1.5022734236216024E-2</v>
      </c>
      <c r="N60">
        <f t="shared" ca="1" si="12"/>
        <v>32</v>
      </c>
    </row>
    <row r="61" spans="2:14" x14ac:dyDescent="0.25">
      <c r="B61" t="s">
        <v>45</v>
      </c>
      <c r="C61">
        <f t="shared" ca="1" si="10"/>
        <v>5.7803468208092483E-3</v>
      </c>
      <c r="D61">
        <f t="shared" ca="1" si="10"/>
        <v>3.1499764927127409E-2</v>
      </c>
      <c r="E61">
        <f t="shared" ca="1" si="10"/>
        <v>9.2245249369657459E-3</v>
      </c>
      <c r="F61">
        <f t="array" aca="1" ref="F61" ca="1">(1/F27)/SUM(1/F$5:F$36)</f>
        <v>1.8625850476258199E-2</v>
      </c>
      <c r="G61">
        <f t="shared" ca="1" si="10"/>
        <v>2.8657215693322066E-2</v>
      </c>
      <c r="H61">
        <f t="shared" ca="1" si="10"/>
        <v>5.1422319474835887E-2</v>
      </c>
      <c r="I61">
        <f t="array" aca="1" ref="I61" ca="1">(1/I27)/SUM(1/I$5:I$36)</f>
        <v>1.8206623056356334E-2</v>
      </c>
      <c r="J61">
        <f t="array" aca="1" ref="J61" ca="1">(1/J27)/SUM(1/J$5:J$36)</f>
        <v>2.0106197477745263E-2</v>
      </c>
      <c r="K61">
        <f t="array" aca="1" ref="K61" ca="1">(1/K27)/SUM(1/K$5:K$36)</f>
        <v>1.164448996618386E-2</v>
      </c>
      <c r="M61">
        <f t="shared" ca="1" si="11"/>
        <v>1.8822752693497272E-2</v>
      </c>
      <c r="N61">
        <f t="shared" ca="1" si="12"/>
        <v>28</v>
      </c>
    </row>
    <row r="62" spans="2:14" x14ac:dyDescent="0.25">
      <c r="B62" t="s">
        <v>46</v>
      </c>
      <c r="C62">
        <f t="shared" ca="1" si="10"/>
        <v>2.3121387283236993E-2</v>
      </c>
      <c r="D62">
        <f t="shared" ca="1" si="10"/>
        <v>3.0559473436765398E-2</v>
      </c>
      <c r="E62">
        <f t="shared" ca="1" si="10"/>
        <v>2.2261853514543999E-2</v>
      </c>
      <c r="F62">
        <f t="array" aca="1" ref="F62" ca="1">(1/F28)/SUM(1/F$5:F$36)</f>
        <v>0.23282313095322746</v>
      </c>
      <c r="G62">
        <f t="shared" ca="1" si="10"/>
        <v>3.7987562764083396E-2</v>
      </c>
      <c r="H62">
        <f t="shared" ca="1" si="10"/>
        <v>4.2122538293216633E-2</v>
      </c>
      <c r="I62">
        <f t="array" aca="1" ref="I62" ca="1">(1/I28)/SUM(1/I$5:I$36)</f>
        <v>5.6939184208095295E-2</v>
      </c>
      <c r="J62">
        <f t="array" aca="1" ref="J62" ca="1">(1/J28)/SUM(1/J$5:J$36)</f>
        <v>1.5026174178846861E-2</v>
      </c>
      <c r="K62">
        <f t="array" aca="1" ref="K62" ca="1">(1/K28)/SUM(1/K$5:K$36)</f>
        <v>2.4065279263446645E-2</v>
      </c>
      <c r="M62">
        <f t="shared" ca="1" si="11"/>
        <v>6.413730757866036E-2</v>
      </c>
      <c r="N62">
        <f t="shared" ca="1" si="12"/>
        <v>2</v>
      </c>
    </row>
    <row r="63" spans="2:14" x14ac:dyDescent="0.25">
      <c r="B63" t="s">
        <v>47</v>
      </c>
      <c r="C63">
        <f t="shared" ca="1" si="10"/>
        <v>1.2716763005780347E-2</v>
      </c>
      <c r="D63">
        <f t="shared" ca="1" si="10"/>
        <v>2.5199811941701927E-2</v>
      </c>
      <c r="E63">
        <f t="shared" ca="1" si="10"/>
        <v>1.6604144886538342E-3</v>
      </c>
      <c r="F63">
        <f t="array" aca="1" ref="F63" ca="1">(1/F29)/SUM(1/F$5:F$36)</f>
        <v>1.7909471611786729E-2</v>
      </c>
      <c r="G63">
        <f t="shared" ca="1" si="10"/>
        <v>3.2620302204238061E-2</v>
      </c>
      <c r="H63">
        <f t="shared" ca="1" si="10"/>
        <v>1.3129102844638949E-2</v>
      </c>
      <c r="I63">
        <f t="array" aca="1" ref="I63" ca="1">(1/I29)/SUM(1/I$5:I$36)</f>
        <v>2.5181554706115383E-2</v>
      </c>
      <c r="J63">
        <f t="array" aca="1" ref="J63" ca="1">(1/J29)/SUM(1/J$5:J$36)</f>
        <v>2.296683533027E-2</v>
      </c>
      <c r="K63">
        <f t="array" aca="1" ref="K63" ca="1">(1/K29)/SUM(1/K$5:K$36)</f>
        <v>4.5122398618962459E-2</v>
      </c>
      <c r="M63">
        <f t="shared" ca="1" si="11"/>
        <v>2.5656239672944295E-2</v>
      </c>
      <c r="N63">
        <f t="shared" ca="1" si="12"/>
        <v>15</v>
      </c>
    </row>
    <row r="64" spans="2:14" x14ac:dyDescent="0.25">
      <c r="B64" t="s">
        <v>48</v>
      </c>
      <c r="C64">
        <f t="shared" ca="1" si="10"/>
        <v>1.0982658959537572E-2</v>
      </c>
      <c r="D64">
        <f t="shared" ca="1" si="10"/>
        <v>2.7362482369534556E-2</v>
      </c>
      <c r="E64">
        <f t="shared" ca="1" si="10"/>
        <v>3.5729659922513993E-2</v>
      </c>
      <c r="F64">
        <f t="array" aca="1" ref="F64" ca="1">(1/F30)/SUM(1/F$5:F$36)</f>
        <v>1.6630223639516245E-2</v>
      </c>
      <c r="G64">
        <f t="shared" ca="1" si="10"/>
        <v>6.1788277668549808E-2</v>
      </c>
      <c r="H64">
        <f t="shared" ca="1" si="10"/>
        <v>3.1728665207877461E-2</v>
      </c>
      <c r="I64">
        <f t="array" aca="1" ref="I64" ca="1">(1/I30)/SUM(1/I$5:I$36)</f>
        <v>3.5474015558218094E-2</v>
      </c>
      <c r="J64">
        <f t="array" aca="1" ref="J64" ca="1">(1/J30)/SUM(1/J$5:J$36)</f>
        <v>6.7180041513037088E-3</v>
      </c>
      <c r="K64">
        <f t="array" aca="1" ref="K64" ca="1">(1/K30)/SUM(1/K$5:K$36)</f>
        <v>9.0244797237924931E-3</v>
      </c>
      <c r="M64">
        <f t="shared" ca="1" si="11"/>
        <v>1.8950870203107071E-2</v>
      </c>
      <c r="N64">
        <f t="shared" ca="1" si="12"/>
        <v>27</v>
      </c>
    </row>
    <row r="65" spans="2:14" x14ac:dyDescent="0.25">
      <c r="B65" t="s">
        <v>49</v>
      </c>
      <c r="C65">
        <f t="shared" ca="1" si="10"/>
        <v>5.4335260115606937E-2</v>
      </c>
      <c r="D65">
        <f t="shared" ca="1" si="10"/>
        <v>1.231781852374236E-2</v>
      </c>
      <c r="E65">
        <f t="shared" ca="1" si="10"/>
        <v>1.4267265235840354E-2</v>
      </c>
      <c r="F65">
        <f t="array" aca="1" ref="F65" ca="1">(1/F31)/SUM(1/F$5:F$36)</f>
        <v>2.3282313095322749E-2</v>
      </c>
      <c r="G65">
        <f t="shared" ca="1" si="10"/>
        <v>3.8714813285765149E-3</v>
      </c>
      <c r="H65">
        <f t="shared" ca="1" si="10"/>
        <v>1.8599562363238512E-2</v>
      </c>
      <c r="I65">
        <f t="array" aca="1" ref="I65" ca="1">(1/I31)/SUM(1/I$5:I$36)</f>
        <v>2.3279822710080625E-2</v>
      </c>
      <c r="J65">
        <f t="array" aca="1" ref="J65" ca="1">(1/J31)/SUM(1/J$5:J$36)</f>
        <v>6.7743902772738843E-3</v>
      </c>
      <c r="K65">
        <f t="array" aca="1" ref="K65" ca="1">(1/K31)/SUM(1/K$5:K$36)</f>
        <v>5.156845556452852E-2</v>
      </c>
      <c r="M65">
        <f t="shared" ca="1" si="11"/>
        <v>2.6788228291770133E-2</v>
      </c>
      <c r="N65">
        <f t="shared" ca="1" si="12"/>
        <v>14</v>
      </c>
    </row>
    <row r="66" spans="2:14" x14ac:dyDescent="0.25">
      <c r="B66" t="s">
        <v>50</v>
      </c>
      <c r="C66">
        <f t="shared" ca="1" si="10"/>
        <v>5.7803468208092489E-4</v>
      </c>
      <c r="D66">
        <f t="shared" ca="1" si="10"/>
        <v>1.8241654913023039E-2</v>
      </c>
      <c r="E66">
        <f t="shared" ca="1" si="10"/>
        <v>2.3307299674066785E-2</v>
      </c>
      <c r="F66">
        <f t="array" aca="1" ref="F66" ca="1">(1/F32)/SUM(1/F$5:F$36)</f>
        <v>3.8803855158871241E-2</v>
      </c>
      <c r="G66">
        <f t="shared" ca="1" si="10"/>
        <v>3.8842706376792401E-2</v>
      </c>
      <c r="H66">
        <f t="shared" ca="1" si="10"/>
        <v>1.3129102844638949E-2</v>
      </c>
      <c r="I66">
        <f t="array" aca="1" ref="I66" ca="1">(1/I32)/SUM(1/I$5:I$36)</f>
        <v>2.0789423071327817E-2</v>
      </c>
      <c r="J66">
        <f t="array" aca="1" ref="J66" ca="1">(1/J32)/SUM(1/J$5:J$36)</f>
        <v>5.7769340401292637E-3</v>
      </c>
      <c r="K66">
        <f t="array" aca="1" ref="K66" ca="1">(1/K32)/SUM(1/K$5:K$36)</f>
        <v>9.0244797237924931E-3</v>
      </c>
      <c r="M66">
        <f t="shared" ca="1" si="11"/>
        <v>1.7389146213021071E-2</v>
      </c>
      <c r="N66">
        <f t="shared" ca="1" si="12"/>
        <v>30</v>
      </c>
    </row>
    <row r="67" spans="2:14" x14ac:dyDescent="0.25">
      <c r="B67" t="s">
        <v>51</v>
      </c>
      <c r="C67">
        <f t="shared" ca="1" si="10"/>
        <v>3.6416184971098269E-2</v>
      </c>
      <c r="D67">
        <f t="shared" ca="1" si="10"/>
        <v>4.3441466854724962E-2</v>
      </c>
      <c r="E67">
        <f t="shared" ca="1" si="10"/>
        <v>4.0587909722649286E-2</v>
      </c>
      <c r="F67">
        <f t="array" aca="1" ref="F67" ca="1">(1/F33)/SUM(1/F$5:F$36)</f>
        <v>2.0245489648106737E-2</v>
      </c>
      <c r="G67">
        <f t="shared" ca="1" si="10"/>
        <v>9.1144533504263405E-3</v>
      </c>
      <c r="H67">
        <f t="shared" ca="1" si="10"/>
        <v>3.5557986870897153E-2</v>
      </c>
      <c r="I67">
        <f t="array" aca="1" ref="I67" ca="1">(1/I33)/SUM(1/I$5:I$36)</f>
        <v>2.1083613020450379E-2</v>
      </c>
      <c r="J67">
        <f t="array" aca="1" ref="J67" ca="1">(1/J33)/SUM(1/J$5:J$36)</f>
        <v>2.4999298633833714E-2</v>
      </c>
      <c r="K67">
        <f t="array" aca="1" ref="K67" ca="1">(1/K33)/SUM(1/K$5:K$36)</f>
        <v>1.5694747345726071E-2</v>
      </c>
      <c r="M67">
        <f t="shared" ca="1" si="11"/>
        <v>2.390081661713565E-2</v>
      </c>
      <c r="N67">
        <f t="shared" ca="1" si="12"/>
        <v>17</v>
      </c>
    </row>
    <row r="68" spans="2:14" x14ac:dyDescent="0.25">
      <c r="B68" t="s">
        <v>52</v>
      </c>
      <c r="C68">
        <f t="shared" ca="1" si="10"/>
        <v>2.7167630057803469E-2</v>
      </c>
      <c r="D68">
        <f t="shared" ref="D68:K70" ca="1" si="13">D34/SUM(D$5:D$36)</f>
        <v>4.2877291960507755E-2</v>
      </c>
      <c r="E68">
        <f t="shared" ca="1" si="13"/>
        <v>5.1411352315355756E-2</v>
      </c>
      <c r="F68">
        <f t="array" aca="1" ref="F68" ca="1">(1/F34)/SUM(1/F$5:F$36)</f>
        <v>1.1939647741191151E-2</v>
      </c>
      <c r="G68">
        <f t="shared" ca="1" si="13"/>
        <v>3.8592448687927092E-2</v>
      </c>
      <c r="H68">
        <f t="shared" ca="1" si="13"/>
        <v>2.3522975929978117E-2</v>
      </c>
      <c r="I68">
        <f t="array" aca="1" ref="I68" ca="1">(1/I34)/SUM(1/I$5:I$36)</f>
        <v>3.5056674198709649E-2</v>
      </c>
      <c r="J68">
        <f t="array" aca="1" ref="J68" ca="1">(1/J34)/SUM(1/J$5:J$36)</f>
        <v>7.483233763240291E-3</v>
      </c>
      <c r="K68">
        <f t="array" aca="1" ref="K68" ca="1">(1/K34)/SUM(1/K$5:K$36)</f>
        <v>7.2195837790339945E-2</v>
      </c>
      <c r="M68">
        <f t="shared" ca="1" si="11"/>
        <v>3.5215532679381184E-2</v>
      </c>
      <c r="N68">
        <f t="shared" ca="1" si="12"/>
        <v>7</v>
      </c>
    </row>
    <row r="69" spans="2:14" x14ac:dyDescent="0.25">
      <c r="B69" t="s">
        <v>53</v>
      </c>
      <c r="C69">
        <f t="shared" ca="1" si="10"/>
        <v>1.8497109826589597E-2</v>
      </c>
      <c r="D69">
        <f t="shared" ca="1" si="13"/>
        <v>1.9558062999529856E-2</v>
      </c>
      <c r="E69">
        <f t="shared" ca="1" si="13"/>
        <v>1.0946436258532685E-2</v>
      </c>
      <c r="F69">
        <f t="array" aca="1" ref="F69" ca="1">(1/F35)/SUM(1/F$5:F$36)</f>
        <v>1.0347694709032332E-2</v>
      </c>
      <c r="G69">
        <f t="shared" ca="1" si="13"/>
        <v>3.7011753135767642E-2</v>
      </c>
      <c r="H69">
        <f t="shared" ca="1" si="13"/>
        <v>4.7045951859956234E-2</v>
      </c>
      <c r="I69">
        <f t="array" aca="1" ref="I69" ca="1">(1/I35)/SUM(1/I$5:I$36)</f>
        <v>3.0825696278175725E-2</v>
      </c>
      <c r="J69">
        <f t="array" aca="1" ref="J69" ca="1">(1/J35)/SUM(1/J$5:J$36)</f>
        <v>0.15269841868233566</v>
      </c>
      <c r="K69">
        <f t="array" aca="1" ref="K69" ca="1">(1/K35)/SUM(1/K$5:K$36)</f>
        <v>9.4994523408342014E-3</v>
      </c>
      <c r="M69">
        <f t="shared" ca="1" si="11"/>
        <v>4.4597979103260722E-2</v>
      </c>
      <c r="N69">
        <f t="shared" ca="1" si="12"/>
        <v>6</v>
      </c>
    </row>
    <row r="70" spans="2:14" x14ac:dyDescent="0.25">
      <c r="B70" t="s">
        <v>54</v>
      </c>
      <c r="C70">
        <f t="shared" ca="1" si="10"/>
        <v>5.7803468208092489E-4</v>
      </c>
      <c r="D70">
        <f t="shared" ca="1" si="13"/>
        <v>3.6295251527973672E-2</v>
      </c>
      <c r="E70">
        <f t="shared" ca="1" si="13"/>
        <v>1.0946436258532685E-2</v>
      </c>
      <c r="F70">
        <f t="array" aca="1" ref="F70" ca="1">(1/F36)/SUM(1/F$5:F$36)</f>
        <v>1.0122744824053368E-2</v>
      </c>
      <c r="G70">
        <f t="shared" ca="1" si="13"/>
        <v>4.7318793633060692E-2</v>
      </c>
      <c r="H70">
        <f t="shared" ca="1" si="13"/>
        <v>3.1181619256017507E-2</v>
      </c>
      <c r="I70">
        <f t="array" aca="1" ref="I70" ca="1">(1/I36)/SUM(1/I$5:I$36)</f>
        <v>2.2804724287425918E-2</v>
      </c>
      <c r="J70">
        <f t="array" aca="1" ref="J70" ca="1">(1/J36)/SUM(1/J$5:J$36)</f>
        <v>2.2069693325181328E-2</v>
      </c>
      <c r="K70">
        <f t="array" aca="1" ref="K70" ca="1">(1/K36)/SUM(1/K$5:K$36)</f>
        <v>2.2561199309481229E-2</v>
      </c>
      <c r="M70">
        <f t="shared" ca="1" si="11"/>
        <v>2.0545369593610439E-2</v>
      </c>
      <c r="N70">
        <f t="shared" ca="1" si="12"/>
        <v>25</v>
      </c>
    </row>
    <row r="73" spans="2:14" x14ac:dyDescent="0.25">
      <c r="B73" t="s">
        <v>66</v>
      </c>
      <c r="C73">
        <f ca="1">AVERAGE(C39:C70)</f>
        <v>3.125E-2</v>
      </c>
      <c r="D73">
        <f t="shared" ref="D73:K73" ca="1" si="14">AVERAGE(D39:D70)</f>
        <v>3.1249999999999997E-2</v>
      </c>
      <c r="E73">
        <f t="shared" ca="1" si="14"/>
        <v>3.1249999999999997E-2</v>
      </c>
      <c r="F73">
        <f t="shared" ca="1" si="14"/>
        <v>3.1249999999999993E-2</v>
      </c>
      <c r="G73">
        <f t="shared" ca="1" si="14"/>
        <v>3.1250000000000007E-2</v>
      </c>
      <c r="H73">
        <f t="shared" ca="1" si="14"/>
        <v>3.125E-2</v>
      </c>
      <c r="I73">
        <f t="shared" ca="1" si="14"/>
        <v>3.125E-2</v>
      </c>
      <c r="J73">
        <f t="shared" ca="1" si="14"/>
        <v>3.1250000000000007E-2</v>
      </c>
      <c r="K73">
        <f t="shared" ca="1" si="14"/>
        <v>3.124999999999999E-2</v>
      </c>
    </row>
    <row r="74" spans="2:14" x14ac:dyDescent="0.25">
      <c r="B74" t="s">
        <v>14</v>
      </c>
      <c r="C74">
        <f ca="1">STDEVA(C39:C70)</f>
        <v>1.7838557348497357E-2</v>
      </c>
      <c r="D74">
        <f t="shared" ref="D74:K74" ca="1" si="15">STDEVA(D39:D70)</f>
        <v>1.0357056338727204E-2</v>
      </c>
      <c r="E74">
        <f t="shared" ca="1" si="15"/>
        <v>1.7328595876783936E-2</v>
      </c>
      <c r="F74">
        <f t="shared" ca="1" si="15"/>
        <v>4.4959642822510276E-2</v>
      </c>
      <c r="G74">
        <f t="shared" ca="1" si="15"/>
        <v>1.6140500426753402E-2</v>
      </c>
      <c r="H74">
        <f t="shared" ca="1" si="15"/>
        <v>1.5733113487241442E-2</v>
      </c>
      <c r="I74">
        <f t="shared" ca="1" si="15"/>
        <v>1.2052610769604816E-2</v>
      </c>
      <c r="J74">
        <f t="shared" ca="1" si="15"/>
        <v>4.9038820785169912E-2</v>
      </c>
      <c r="K74">
        <f t="shared" ca="1" si="15"/>
        <v>6.2772966765742483E-2</v>
      </c>
    </row>
    <row r="75" spans="2:14" x14ac:dyDescent="0.25">
      <c r="B75" t="s">
        <v>67</v>
      </c>
      <c r="C75">
        <f ca="1">C74/C73</f>
        <v>0.57083383515191544</v>
      </c>
      <c r="D75">
        <f t="shared" ref="D75:K75" ca="1" si="16">D74/D73</f>
        <v>0.33142580283927059</v>
      </c>
      <c r="E75">
        <f t="shared" ca="1" si="16"/>
        <v>0.55451506805708606</v>
      </c>
      <c r="F75">
        <f t="shared" ca="1" si="16"/>
        <v>1.4387085703203291</v>
      </c>
      <c r="G75">
        <f t="shared" ca="1" si="16"/>
        <v>0.51649601365610875</v>
      </c>
      <c r="H75">
        <f t="shared" ca="1" si="16"/>
        <v>0.50345963159172613</v>
      </c>
      <c r="I75">
        <f t="shared" ca="1" si="16"/>
        <v>0.3856835446273541</v>
      </c>
      <c r="J75">
        <f t="shared" ca="1" si="16"/>
        <v>1.5692422651254367</v>
      </c>
      <c r="K75">
        <f t="shared" ca="1" si="16"/>
        <v>2.0087349365037603</v>
      </c>
    </row>
    <row r="77" spans="2:14" x14ac:dyDescent="0.25">
      <c r="B77" t="s">
        <v>68</v>
      </c>
      <c r="C77">
        <f ca="1">C75/SUM($C$75:$K$75)</f>
        <v>7.244911972360106E-2</v>
      </c>
      <c r="D77">
        <f t="shared" ref="D77:K77" ca="1" si="17">D75/SUM($C$75:$K$75)</f>
        <v>4.2063918062955674E-2</v>
      </c>
      <c r="E77">
        <f t="shared" ca="1" si="17"/>
        <v>7.037797355427805E-2</v>
      </c>
      <c r="F77">
        <f t="shared" ca="1" si="17"/>
        <v>0.18259809254433731</v>
      </c>
      <c r="G77">
        <f t="shared" ca="1" si="17"/>
        <v>6.5552669140881689E-2</v>
      </c>
      <c r="H77">
        <f t="shared" ca="1" si="17"/>
        <v>6.3898116893302132E-2</v>
      </c>
      <c r="I77">
        <f t="shared" ca="1" si="17"/>
        <v>4.8950205084976647E-2</v>
      </c>
      <c r="J77">
        <f t="shared" ca="1" si="17"/>
        <v>0.19916517511816978</v>
      </c>
      <c r="K77">
        <f t="shared" ca="1" si="17"/>
        <v>0.25494472987749767</v>
      </c>
    </row>
  </sheetData>
  <phoneticPr fontId="3" type="noConversion"/>
  <conditionalFormatting sqref="N39:N7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article example</vt:lpstr>
      <vt:lpstr>our context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Barbosa</dc:creator>
  <cp:lastModifiedBy>Adriano Barbosa</cp:lastModifiedBy>
  <dcterms:created xsi:type="dcterms:W3CDTF">2024-07-16T18:05:47Z</dcterms:created>
  <dcterms:modified xsi:type="dcterms:W3CDTF">2024-07-16T21:52:25Z</dcterms:modified>
</cp:coreProperties>
</file>