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bayswater\AFFORDABLE_HOME_LONDON\AHP\"/>
    </mc:Choice>
  </mc:AlternateContent>
  <xr:revisionPtr revIDLastSave="0" documentId="13_ncr:1_{7687A5FD-B92F-4D4B-ABCF-3634798B7495}" xr6:coauthVersionLast="47" xr6:coauthVersionMax="47" xr10:uidLastSave="{00000000-0000-0000-0000-000000000000}"/>
  <bookViews>
    <workbookView xWindow="-120" yWindow="-120" windowWidth="20730" windowHeight="11040" activeTab="1" xr2:uid="{466D1257-3C2C-4B7F-8506-A7EF68F8EFC2}"/>
  </bookViews>
  <sheets>
    <sheet name="article example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K5" i="2"/>
  <c r="J5" i="2"/>
  <c r="F5" i="2"/>
  <c r="E5" i="2"/>
  <c r="C5" i="2"/>
  <c r="I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5" i="2"/>
  <c r="D5" i="2"/>
  <c r="K70" i="2" l="1" a="1"/>
  <c r="K70" i="2" s="1"/>
  <c r="K55" i="2" a="1"/>
  <c r="K55" i="2" s="1"/>
  <c r="K63" i="2" a="1"/>
  <c r="K63" i="2" s="1"/>
  <c r="K47" i="2" a="1"/>
  <c r="K47" i="2" s="1"/>
  <c r="K60" i="2" a="1"/>
  <c r="K60" i="2" s="1"/>
  <c r="K52" i="2" a="1"/>
  <c r="K52" i="2" s="1"/>
  <c r="K44" i="2" a="1"/>
  <c r="K44" i="2" s="1"/>
  <c r="K67" i="2" a="1"/>
  <c r="K67" i="2" s="1"/>
  <c r="K43" i="2" a="1"/>
  <c r="K43" i="2" s="1"/>
  <c r="K68" i="2" a="1"/>
  <c r="K68" i="2" s="1"/>
  <c r="K59" i="2" a="1"/>
  <c r="K59" i="2" s="1"/>
  <c r="K51" i="2" a="1"/>
  <c r="K51" i="2" s="1"/>
  <c r="J66" i="2" a="1"/>
  <c r="J66" i="2" s="1"/>
  <c r="J58" i="2" a="1"/>
  <c r="J58" i="2" s="1"/>
  <c r="J42" i="2" a="1"/>
  <c r="J42" i="2" s="1"/>
  <c r="K65" i="2" a="1"/>
  <c r="K65" i="2" s="1"/>
  <c r="K57" i="2" a="1"/>
  <c r="K57" i="2" s="1"/>
  <c r="K49" i="2" a="1"/>
  <c r="K49" i="2" s="1"/>
  <c r="K41" i="2" a="1"/>
  <c r="K41" i="2" s="1"/>
  <c r="K64" i="2" a="1"/>
  <c r="K64" i="2" s="1"/>
  <c r="K56" i="2" a="1"/>
  <c r="K56" i="2" s="1"/>
  <c r="K48" i="2" a="1"/>
  <c r="K48" i="2" s="1"/>
  <c r="K40" i="2" a="1"/>
  <c r="K40" i="2" s="1"/>
  <c r="F58" i="2" a="1"/>
  <c r="F58" i="2" s="1"/>
  <c r="J48" i="2" a="1"/>
  <c r="J48" i="2" s="1"/>
  <c r="J69" i="2" a="1"/>
  <c r="J69" i="2" s="1"/>
  <c r="K39" i="2" a="1"/>
  <c r="K39" i="2" s="1"/>
  <c r="I43" i="2" a="1"/>
  <c r="I43" i="2" s="1"/>
  <c r="F66" i="2" a="1"/>
  <c r="F66" i="2" s="1"/>
  <c r="J64" i="2" a="1"/>
  <c r="J64" i="2" s="1"/>
  <c r="J62" i="2" a="1"/>
  <c r="J62" i="2" s="1"/>
  <c r="J54" i="2" a="1"/>
  <c r="J54" i="2" s="1"/>
  <c r="J46" i="2" a="1"/>
  <c r="J46" i="2" s="1"/>
  <c r="K46" i="2" a="1"/>
  <c r="K46" i="2" s="1"/>
  <c r="F50" i="2" a="1"/>
  <c r="F50" i="2" s="1"/>
  <c r="J56" i="2" a="1"/>
  <c r="J56" i="2" s="1"/>
  <c r="J70" i="2" a="1"/>
  <c r="J70" i="2" s="1"/>
  <c r="K42" i="2" a="1"/>
  <c r="K42" i="2" s="1"/>
  <c r="K45" i="2" a="1"/>
  <c r="K45" i="2" s="1"/>
  <c r="K53" i="2" a="1"/>
  <c r="K53" i="2" s="1"/>
  <c r="K61" i="2" a="1"/>
  <c r="K61" i="2" s="1"/>
  <c r="K69" i="2" a="1"/>
  <c r="K69" i="2" s="1"/>
  <c r="K66" i="2" a="1"/>
  <c r="K66" i="2" s="1"/>
  <c r="J50" i="2" a="1"/>
  <c r="J50" i="2" s="1"/>
  <c r="K50" i="2" a="1"/>
  <c r="K50" i="2" s="1"/>
  <c r="K54" i="2" a="1"/>
  <c r="K54" i="2" s="1"/>
  <c r="K58" i="2" a="1"/>
  <c r="K58" i="2" s="1"/>
  <c r="K62" i="2" a="1"/>
  <c r="K62" i="2" s="1"/>
  <c r="J65" i="2" a="1"/>
  <c r="J65" i="2" s="1"/>
  <c r="J57" i="2" a="1"/>
  <c r="J57" i="2" s="1"/>
  <c r="J49" i="2" a="1"/>
  <c r="J49" i="2" s="1"/>
  <c r="J41" i="2" a="1"/>
  <c r="J41" i="2" s="1"/>
  <c r="F42" i="2" a="1"/>
  <c r="F42" i="2" s="1"/>
  <c r="I65" i="2" a="1"/>
  <c r="I65" i="2" s="1"/>
  <c r="I57" i="2" a="1"/>
  <c r="I57" i="2" s="1"/>
  <c r="I49" i="2" a="1"/>
  <c r="I49" i="2" s="1"/>
  <c r="I41" i="2" a="1"/>
  <c r="I41" i="2" s="1"/>
  <c r="J39" i="2" a="1"/>
  <c r="J39" i="2" s="1"/>
  <c r="J43" i="2" a="1"/>
  <c r="J43" i="2" s="1"/>
  <c r="J47" i="2" a="1"/>
  <c r="J47" i="2" s="1"/>
  <c r="J51" i="2" a="1"/>
  <c r="J51" i="2" s="1"/>
  <c r="J55" i="2" a="1"/>
  <c r="J55" i="2" s="1"/>
  <c r="J59" i="2" a="1"/>
  <c r="J59" i="2" s="1"/>
  <c r="J63" i="2" a="1"/>
  <c r="J63" i="2" s="1"/>
  <c r="J67" i="2" a="1"/>
  <c r="J67" i="2" s="1"/>
  <c r="J44" i="2" a="1"/>
  <c r="J44" i="2" s="1"/>
  <c r="J60" i="2" a="1"/>
  <c r="J60" i="2" s="1"/>
  <c r="J68" i="2" a="1"/>
  <c r="J68" i="2" s="1"/>
  <c r="J40" i="2" a="1"/>
  <c r="J40" i="2" s="1"/>
  <c r="J52" i="2" a="1"/>
  <c r="J52" i="2" s="1"/>
  <c r="I70" i="2" a="1"/>
  <c r="I70" i="2" s="1"/>
  <c r="I62" i="2" a="1"/>
  <c r="I62" i="2" s="1"/>
  <c r="I54" i="2" a="1"/>
  <c r="I54" i="2" s="1"/>
  <c r="I46" i="2" a="1"/>
  <c r="I46" i="2" s="1"/>
  <c r="I45" i="2" a="1"/>
  <c r="I45" i="2" s="1"/>
  <c r="J53" i="2" a="1"/>
  <c r="J53" i="2" s="1"/>
  <c r="I69" i="2" a="1"/>
  <c r="I69" i="2" s="1"/>
  <c r="I61" i="2" a="1"/>
  <c r="I61" i="2" s="1"/>
  <c r="I53" i="2" a="1"/>
  <c r="I53" i="2" s="1"/>
  <c r="J45" i="2" a="1"/>
  <c r="J45" i="2" s="1"/>
  <c r="J61" i="2" a="1"/>
  <c r="J61" i="2" s="1"/>
  <c r="I66" i="2" a="1"/>
  <c r="I66" i="2" s="1"/>
  <c r="I58" i="2" a="1"/>
  <c r="I58" i="2" s="1"/>
  <c r="I50" i="2" a="1"/>
  <c r="I50" i="2" s="1"/>
  <c r="I42" i="2" a="1"/>
  <c r="I42" i="2" s="1"/>
  <c r="I59" i="2" a="1"/>
  <c r="I59" i="2" s="1"/>
  <c r="F65" i="2" a="1"/>
  <c r="F65" i="2" s="1"/>
  <c r="F57" i="2" a="1"/>
  <c r="F57" i="2" s="1"/>
  <c r="F49" i="2" a="1"/>
  <c r="F49" i="2" s="1"/>
  <c r="F41" i="2" a="1"/>
  <c r="F41" i="2" s="1"/>
  <c r="I67" i="2" a="1"/>
  <c r="I67" i="2" s="1"/>
  <c r="I48" i="2" a="1"/>
  <c r="I48" i="2" s="1"/>
  <c r="I52" i="2" a="1"/>
  <c r="I52" i="2" s="1"/>
  <c r="I56" i="2" a="1"/>
  <c r="I56" i="2" s="1"/>
  <c r="I60" i="2" a="1"/>
  <c r="I60" i="2" s="1"/>
  <c r="I64" i="2" a="1"/>
  <c r="I64" i="2" s="1"/>
  <c r="I68" i="2" a="1"/>
  <c r="I68" i="2" s="1"/>
  <c r="I47" i="2" a="1"/>
  <c r="I47" i="2" s="1"/>
  <c r="F63" i="2" a="1"/>
  <c r="F63" i="2" s="1"/>
  <c r="F55" i="2" a="1"/>
  <c r="F55" i="2" s="1"/>
  <c r="F47" i="2" a="1"/>
  <c r="F47" i="2" s="1"/>
  <c r="I51" i="2" a="1"/>
  <c r="I51" i="2" s="1"/>
  <c r="F70" i="2" a="1"/>
  <c r="F70" i="2" s="1"/>
  <c r="F62" i="2" a="1"/>
  <c r="F62" i="2" s="1"/>
  <c r="F54" i="2" a="1"/>
  <c r="F54" i="2" s="1"/>
  <c r="F46" i="2" a="1"/>
  <c r="F46" i="2" s="1"/>
  <c r="I63" i="2" a="1"/>
  <c r="I63" i="2" s="1"/>
  <c r="I40" i="2" a="1"/>
  <c r="I40" i="2" s="1"/>
  <c r="F39" i="2" a="1"/>
  <c r="F39" i="2" s="1"/>
  <c r="F69" i="2" a="1"/>
  <c r="F69" i="2" s="1"/>
  <c r="F53" i="2" a="1"/>
  <c r="F53" i="2" s="1"/>
  <c r="F45" i="2" a="1"/>
  <c r="F45" i="2" s="1"/>
  <c r="I39" i="2" a="1"/>
  <c r="I39" i="2" s="1"/>
  <c r="I55" i="2" a="1"/>
  <c r="I55" i="2" s="1"/>
  <c r="I44" i="2" a="1"/>
  <c r="I44" i="2" s="1"/>
  <c r="F61" i="2" a="1"/>
  <c r="F61" i="2" s="1"/>
  <c r="F67" i="2" a="1"/>
  <c r="F67" i="2" s="1"/>
  <c r="F59" i="2" a="1"/>
  <c r="F59" i="2" s="1"/>
  <c r="F51" i="2" a="1"/>
  <c r="F51" i="2" s="1"/>
  <c r="F43" i="2" a="1"/>
  <c r="F43" i="2" s="1"/>
  <c r="F60" i="2" a="1"/>
  <c r="F60" i="2" s="1"/>
  <c r="F44" i="2" a="1"/>
  <c r="F44" i="2" s="1"/>
  <c r="F56" i="2" a="1"/>
  <c r="F56" i="2" s="1"/>
  <c r="F68" i="2" a="1"/>
  <c r="F68" i="2" s="1"/>
  <c r="F48" i="2" a="1"/>
  <c r="F48" i="2" s="1"/>
  <c r="F52" i="2" a="1"/>
  <c r="F52" i="2" s="1"/>
  <c r="F64" i="2" a="1"/>
  <c r="F64" i="2" s="1"/>
  <c r="F40" i="2" a="1"/>
  <c r="F40" i="2" s="1"/>
  <c r="D52" i="2"/>
  <c r="D44" i="2"/>
  <c r="E68" i="2"/>
  <c r="G44" i="2"/>
  <c r="H40" i="2"/>
  <c r="H50" i="2"/>
  <c r="H48" i="2"/>
  <c r="E60" i="2"/>
  <c r="G60" i="2"/>
  <c r="E43" i="2"/>
  <c r="H44" i="2"/>
  <c r="H52" i="2"/>
  <c r="H58" i="2"/>
  <c r="H64" i="2"/>
  <c r="D58" i="2"/>
  <c r="D42" i="2"/>
  <c r="E58" i="2"/>
  <c r="E42" i="2"/>
  <c r="G66" i="2"/>
  <c r="G58" i="2"/>
  <c r="G50" i="2"/>
  <c r="G42" i="2"/>
  <c r="D49" i="2"/>
  <c r="E65" i="2"/>
  <c r="E57" i="2"/>
  <c r="E49" i="2"/>
  <c r="E41" i="2"/>
  <c r="D60" i="2"/>
  <c r="E44" i="2"/>
  <c r="G68" i="2"/>
  <c r="G52" i="2"/>
  <c r="E51" i="2"/>
  <c r="H42" i="2"/>
  <c r="H46" i="2"/>
  <c r="H54" i="2"/>
  <c r="H56" i="2"/>
  <c r="H62" i="2"/>
  <c r="D66" i="2"/>
  <c r="D50" i="2"/>
  <c r="E66" i="2"/>
  <c r="E50" i="2"/>
  <c r="D48" i="2"/>
  <c r="D40" i="2"/>
  <c r="E64" i="2"/>
  <c r="E56" i="2"/>
  <c r="E48" i="2"/>
  <c r="E40" i="2"/>
  <c r="G40" i="2"/>
  <c r="C63" i="2"/>
  <c r="D39" i="2"/>
  <c r="D63" i="2"/>
  <c r="D55" i="2"/>
  <c r="D47" i="2"/>
  <c r="E39" i="2"/>
  <c r="E63" i="2"/>
  <c r="E55" i="2"/>
  <c r="E47" i="2"/>
  <c r="G67" i="2"/>
  <c r="G63" i="2"/>
  <c r="G55" i="2"/>
  <c r="G4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E70" i="2"/>
  <c r="D68" i="2"/>
  <c r="E52" i="2"/>
  <c r="E59" i="2"/>
  <c r="D70" i="2"/>
  <c r="D62" i="2"/>
  <c r="D54" i="2"/>
  <c r="D46" i="2"/>
  <c r="E62" i="2"/>
  <c r="E54" i="2"/>
  <c r="E46" i="2"/>
  <c r="G70" i="2"/>
  <c r="G62" i="2"/>
  <c r="G54" i="2"/>
  <c r="G46" i="2"/>
  <c r="E69" i="2"/>
  <c r="E61" i="2"/>
  <c r="E53" i="2"/>
  <c r="E45" i="2"/>
  <c r="E67" i="2"/>
  <c r="H60" i="2"/>
  <c r="H66" i="2"/>
  <c r="H68" i="2"/>
  <c r="H70" i="2"/>
  <c r="C70" i="2"/>
  <c r="C69" i="2"/>
  <c r="C61" i="2"/>
  <c r="C53" i="2"/>
  <c r="C45" i="2"/>
  <c r="C68" i="2"/>
  <c r="C44" i="2"/>
  <c r="C67" i="2"/>
  <c r="C59" i="2"/>
  <c r="C51" i="2"/>
  <c r="C43" i="2"/>
  <c r="C54" i="2"/>
  <c r="C66" i="2"/>
  <c r="G69" i="2"/>
  <c r="G65" i="2"/>
  <c r="G64" i="2"/>
  <c r="G61" i="2"/>
  <c r="G59" i="2"/>
  <c r="G57" i="2"/>
  <c r="G56" i="2"/>
  <c r="G53" i="2"/>
  <c r="G51" i="2"/>
  <c r="G49" i="2"/>
  <c r="G48" i="2"/>
  <c r="G45" i="2"/>
  <c r="G43" i="2"/>
  <c r="G41" i="2"/>
  <c r="G39" i="2"/>
  <c r="C62" i="2"/>
  <c r="C52" i="2"/>
  <c r="C50" i="2"/>
  <c r="C65" i="2"/>
  <c r="C57" i="2"/>
  <c r="C49" i="2"/>
  <c r="C41" i="2"/>
  <c r="C55" i="2"/>
  <c r="C60" i="2"/>
  <c r="C58" i="2"/>
  <c r="C42" i="2"/>
  <c r="C64" i="2"/>
  <c r="C56" i="2"/>
  <c r="C48" i="2"/>
  <c r="C40" i="2"/>
  <c r="C47" i="2"/>
  <c r="D69" i="2"/>
  <c r="D67" i="2"/>
  <c r="D65" i="2"/>
  <c r="D64" i="2"/>
  <c r="D61" i="2"/>
  <c r="D59" i="2"/>
  <c r="D57" i="2"/>
  <c r="D56" i="2"/>
  <c r="D53" i="2"/>
  <c r="D51" i="2"/>
  <c r="D45" i="2"/>
  <c r="D43" i="2"/>
  <c r="D41" i="2"/>
  <c r="C39" i="2"/>
  <c r="C46" i="2"/>
  <c r="H74" i="2" l="1"/>
  <c r="F74" i="2"/>
  <c r="K74" i="2"/>
  <c r="E74" i="2"/>
  <c r="D74" i="2"/>
  <c r="J74" i="2"/>
  <c r="G74" i="2"/>
  <c r="I74" i="2"/>
  <c r="C74" i="2"/>
  <c r="G73" i="2"/>
  <c r="H73" i="2"/>
  <c r="E73" i="2"/>
  <c r="F73" i="2"/>
  <c r="K73" i="2"/>
  <c r="D73" i="2"/>
  <c r="J73" i="2"/>
  <c r="I73" i="2"/>
  <c r="C73" i="2"/>
  <c r="D75" i="2" l="1"/>
  <c r="K75" i="2"/>
  <c r="F75" i="2"/>
  <c r="I75" i="2"/>
  <c r="G75" i="2"/>
  <c r="H75" i="2"/>
  <c r="J75" i="2"/>
  <c r="E75" i="2"/>
  <c r="C75" i="2"/>
  <c r="E77" i="2" l="1"/>
  <c r="G77" i="2"/>
  <c r="J77" i="2"/>
  <c r="I77" i="2"/>
  <c r="F77" i="2"/>
  <c r="K77" i="2"/>
  <c r="H77" i="2"/>
  <c r="D77" i="2"/>
  <c r="C77" i="2"/>
  <c r="M39" i="2" l="1"/>
  <c r="M56" i="2"/>
  <c r="M46" i="2"/>
  <c r="M58" i="2"/>
  <c r="M68" i="2"/>
  <c r="M44" i="2"/>
  <c r="M62" i="2"/>
  <c r="M48" i="2"/>
  <c r="M63" i="2"/>
  <c r="M43" i="2"/>
  <c r="M50" i="2"/>
  <c r="M57" i="2"/>
  <c r="M69" i="2"/>
  <c r="M60" i="2"/>
  <c r="M47" i="2"/>
  <c r="M59" i="2"/>
  <c r="M55" i="2"/>
  <c r="M49" i="2"/>
  <c r="M70" i="2"/>
  <c r="M61" i="2"/>
  <c r="M66" i="2"/>
  <c r="M54" i="2"/>
  <c r="M52" i="2"/>
  <c r="M65" i="2"/>
  <c r="M42" i="2"/>
  <c r="M40" i="2"/>
  <c r="M51" i="2"/>
  <c r="M45" i="2"/>
  <c r="M53" i="2"/>
  <c r="M41" i="2"/>
  <c r="M64" i="2"/>
  <c r="M67" i="2"/>
  <c r="N51" i="2" l="1"/>
  <c r="N48" i="2"/>
  <c r="N47" i="2"/>
  <c r="N62" i="2"/>
  <c r="N59" i="2"/>
  <c r="N41" i="2"/>
  <c r="N44" i="2"/>
  <c r="N65" i="2"/>
  <c r="N64" i="2"/>
  <c r="N54" i="2"/>
  <c r="N60" i="2"/>
  <c r="N53" i="2"/>
  <c r="N66" i="2"/>
  <c r="N69" i="2"/>
  <c r="N68" i="2"/>
  <c r="N67" i="2"/>
  <c r="N52" i="2"/>
  <c r="N45" i="2"/>
  <c r="N61" i="2"/>
  <c r="N57" i="2"/>
  <c r="N58" i="2"/>
  <c r="N70" i="2"/>
  <c r="N50" i="2"/>
  <c r="N46" i="2"/>
  <c r="N40" i="2"/>
  <c r="N49" i="2"/>
  <c r="N43" i="2"/>
  <c r="N56" i="2"/>
  <c r="N42" i="2"/>
  <c r="N55" i="2"/>
  <c r="N63" i="2"/>
  <c r="N39" i="2"/>
  <c r="M6" i="1" l="1"/>
  <c r="M7" i="1"/>
  <c r="M8" i="1"/>
  <c r="M9" i="1"/>
  <c r="M10" i="1"/>
  <c r="M11" i="1"/>
  <c r="M12" i="1"/>
  <c r="M13" i="1"/>
  <c r="M5" i="1"/>
  <c r="L6" i="1"/>
  <c r="L7" i="1"/>
  <c r="L8" i="1"/>
  <c r="L9" i="1"/>
  <c r="L10" i="1"/>
  <c r="L11" i="1"/>
  <c r="L12" i="1"/>
  <c r="L13" i="1"/>
  <c r="L5" i="1"/>
  <c r="K6" i="1"/>
  <c r="K7" i="1"/>
  <c r="K8" i="1"/>
  <c r="K9" i="1"/>
  <c r="K10" i="1"/>
  <c r="K11" i="1"/>
  <c r="K12" i="1"/>
  <c r="K13" i="1"/>
  <c r="K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H12" i="1"/>
  <c r="I12" i="1"/>
  <c r="J12" i="1"/>
  <c r="H13" i="1"/>
  <c r="I13" i="1"/>
  <c r="J13" i="1"/>
  <c r="I5" i="1"/>
  <c r="J5" i="1"/>
  <c r="H5" i="1"/>
  <c r="G6" i="1"/>
  <c r="G7" i="1"/>
  <c r="G8" i="1"/>
  <c r="G9" i="1"/>
  <c r="G10" i="1"/>
  <c r="G11" i="1"/>
  <c r="I11" i="1" s="1"/>
  <c r="G12" i="1"/>
  <c r="G13" i="1"/>
  <c r="G5" i="1"/>
  <c r="J11" i="1" l="1"/>
</calcChain>
</file>

<file path=xl/sharedStrings.xml><?xml version="1.0" encoding="utf-8"?>
<sst xmlns="http://schemas.openxmlformats.org/spreadsheetml/2006/main" count="120" uniqueCount="71">
  <si>
    <t xml:space="preserve"> </t>
  </si>
  <si>
    <t>Model 1</t>
  </si>
  <si>
    <t>Model 2</t>
  </si>
  <si>
    <t>Model 3</t>
  </si>
  <si>
    <t>Action Radius (C1)</t>
  </si>
  <si>
    <t>Fuel Endurance (C2)</t>
  </si>
  <si>
    <t>Autonomy (C3)</t>
  </si>
  <si>
    <t>Primary Cannon (C4)</t>
  </si>
  <si>
    <t>Secondary Cannon (C5)</t>
  </si>
  <si>
    <t>AAW Missiles (C6)</t>
  </si>
  <si>
    <t>Initial Cost (C7)</t>
  </si>
  <si>
    <t>Life Cycle Cost (C8)</t>
  </si>
  <si>
    <t>Construction Time (C9)</t>
  </si>
  <si>
    <t>Mean</t>
  </si>
  <si>
    <t>Std</t>
  </si>
  <si>
    <t>gausian</t>
  </si>
  <si>
    <t>Tot</t>
  </si>
  <si>
    <t>w1</t>
  </si>
  <si>
    <t>w2</t>
  </si>
  <si>
    <t>w3</t>
  </si>
  <si>
    <t>MAX</t>
  </si>
  <si>
    <t>MIN</t>
  </si>
  <si>
    <t>Boroughs/Things that matter</t>
  </si>
  <si>
    <t>Camden</t>
  </si>
  <si>
    <t>Royal Borough of Greenwich</t>
  </si>
  <si>
    <t>Hackney</t>
  </si>
  <si>
    <t>Hammersmith and Fulham</t>
  </si>
  <si>
    <t>Islington</t>
  </si>
  <si>
    <t>Royal Borough of Kensington and Chelsea</t>
  </si>
  <si>
    <t>Lambeth</t>
  </si>
  <si>
    <t>Lewisham</t>
  </si>
  <si>
    <t>Southwark</t>
  </si>
  <si>
    <t>Tower Hamlets</t>
  </si>
  <si>
    <t>Wandsworth</t>
  </si>
  <si>
    <t>City of 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</si>
  <si>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</si>
  <si>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</si>
  <si>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</si>
  <si>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</si>
  <si>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</si>
  <si>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</si>
  <si>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</si>
  <si>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</si>
  <si>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</si>
  <si>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</si>
  <si>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</si>
  <si>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</si>
  <si>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</si>
  <si>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Royal Borough of Kingston upon Thames</t>
  </si>
  <si>
    <t>Merton</t>
  </si>
  <si>
    <t>Newham</t>
  </si>
  <si>
    <t>Redbridge</t>
  </si>
  <si>
    <t>Richmond upon Thames</t>
  </si>
  <si>
    <t>Sutton</t>
  </si>
  <si>
    <t>Waltham Forest</t>
  </si>
  <si>
    <t>Criterion 1</t>
  </si>
  <si>
    <t>Criterion 2</t>
  </si>
  <si>
    <t>Criterion 3</t>
  </si>
  <si>
    <t>Criterion 4</t>
  </si>
  <si>
    <t>Criterion 5</t>
  </si>
  <si>
    <t>Criterion 6</t>
  </si>
  <si>
    <t>Criterion 7</t>
  </si>
  <si>
    <t>Criterion 8</t>
  </si>
  <si>
    <t>Criterion 9</t>
  </si>
  <si>
    <t>What is the better direction for each criterion?</t>
  </si>
  <si>
    <t>Normalized Matrix</t>
  </si>
  <si>
    <t>Average</t>
  </si>
  <si>
    <t>Gaussian Factor</t>
  </si>
  <si>
    <t>Normalized Gaussian Factor</t>
  </si>
  <si>
    <t>Index AHP G</t>
  </si>
  <si>
    <t>RANKING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</si>
</sst>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1" formatCode="_-* #,##0.000_-;\-* #,##0.000_-;_-* &quot;-&quot;??_-;_-@_-"/>
    <numFmt numFmtId="172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70" fontId="0" fillId="0" borderId="0" xfId="1" applyNumberFormat="1" applyFont="1"/>
    <xf numFmtId="172" fontId="0" fillId="0" borderId="0" xfId="1" applyNumberFormat="1" applyFont="1"/>
    <xf numFmtId="171" fontId="0" fillId="0" borderId="0" xfId="0" applyNumberFormat="1"/>
    <xf numFmtId="17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2C1-ACB8-4BFD-8723-804FA8B23628}">
  <dimension ref="C4:M13"/>
  <sheetViews>
    <sheetView topLeftCell="B1" workbookViewId="0">
      <selection activeCell="C35" sqref="C35"/>
    </sheetView>
  </sheetViews>
  <sheetFormatPr defaultRowHeight="15" x14ac:dyDescent="0.25"/>
  <cols>
    <col min="3" max="3" width="21.7109375" bestFit="1" customWidth="1"/>
    <col min="4" max="6" width="16.42578125" bestFit="1" customWidth="1"/>
    <col min="7" max="10" width="16.42578125" customWidth="1"/>
  </cols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16</v>
      </c>
      <c r="H4" t="s">
        <v>17</v>
      </c>
      <c r="I4" t="s">
        <v>18</v>
      </c>
      <c r="J4" t="s">
        <v>19</v>
      </c>
      <c r="K4" t="s">
        <v>13</v>
      </c>
      <c r="L4" t="s">
        <v>14</v>
      </c>
      <c r="M4" t="s">
        <v>15</v>
      </c>
    </row>
    <row r="5" spans="3:13" x14ac:dyDescent="0.25">
      <c r="C5" t="s">
        <v>4</v>
      </c>
      <c r="D5" s="1">
        <v>4000</v>
      </c>
      <c r="E5" s="1">
        <v>9330</v>
      </c>
      <c r="F5" s="1">
        <v>10660</v>
      </c>
      <c r="G5" s="1">
        <f>SUM(D5:F5)</f>
        <v>23990</v>
      </c>
      <c r="H5" s="2">
        <f>D5/$G5</f>
        <v>0.16673614005835766</v>
      </c>
      <c r="I5" s="2">
        <f t="shared" ref="I5:J5" si="0">E5/$G5</f>
        <v>0.38891204668611923</v>
      </c>
      <c r="J5" s="2">
        <f t="shared" si="0"/>
        <v>0.44435181325552314</v>
      </c>
      <c r="K5" s="3">
        <f>AVERAGE($H5:$J5)</f>
        <v>0.33333333333333331</v>
      </c>
      <c r="L5" s="4">
        <f>STDEVA($H5:$J5)</f>
        <v>0.1469161683908283</v>
      </c>
      <c r="M5" s="3">
        <f>L5/K5</f>
        <v>0.44074850517248493</v>
      </c>
    </row>
    <row r="6" spans="3:13" x14ac:dyDescent="0.25">
      <c r="C6" t="s">
        <v>5</v>
      </c>
      <c r="D6" s="1">
        <v>11</v>
      </c>
      <c r="E6" s="1">
        <v>26</v>
      </c>
      <c r="F6" s="1">
        <v>30</v>
      </c>
      <c r="G6" s="1">
        <f t="shared" ref="G6:G13" si="1">SUM(D6:F6)</f>
        <v>67</v>
      </c>
      <c r="H6" s="2">
        <f t="shared" ref="H6:H13" si="2">D6/$G6</f>
        <v>0.16417910447761194</v>
      </c>
      <c r="I6" s="2">
        <f t="shared" ref="I6:I13" si="3">E6/$G6</f>
        <v>0.38805970149253732</v>
      </c>
      <c r="J6" s="2">
        <f t="shared" ref="J6:J13" si="4">F6/$G6</f>
        <v>0.44776119402985076</v>
      </c>
      <c r="K6" s="3">
        <f t="shared" ref="K6:M13" si="5">AVERAGE($H6:$J6)</f>
        <v>0.33333333333333331</v>
      </c>
      <c r="L6" s="4">
        <f t="shared" ref="L6:L13" si="6">STDEVA($H6:$J6)</f>
        <v>0.14950228061011669</v>
      </c>
      <c r="M6" s="3">
        <f t="shared" ref="M6:M13" si="7">L6/K6</f>
        <v>0.44850684183035011</v>
      </c>
    </row>
    <row r="7" spans="3:13" x14ac:dyDescent="0.25">
      <c r="C7" t="s">
        <v>6</v>
      </c>
      <c r="D7" s="1">
        <v>30</v>
      </c>
      <c r="E7" s="1">
        <v>25</v>
      </c>
      <c r="F7" s="1">
        <v>35</v>
      </c>
      <c r="G7" s="1">
        <f t="shared" si="1"/>
        <v>90</v>
      </c>
      <c r="H7" s="2">
        <f t="shared" si="2"/>
        <v>0.33333333333333331</v>
      </c>
      <c r="I7" s="2">
        <f t="shared" si="3"/>
        <v>0.27777777777777779</v>
      </c>
      <c r="J7" s="2">
        <f t="shared" si="4"/>
        <v>0.3888888888888889</v>
      </c>
      <c r="K7" s="3">
        <f t="shared" si="5"/>
        <v>0.33333333333333331</v>
      </c>
      <c r="L7" s="4">
        <f t="shared" si="6"/>
        <v>5.5555555555555677E-2</v>
      </c>
      <c r="M7" s="3">
        <f t="shared" si="7"/>
        <v>0.16666666666666705</v>
      </c>
    </row>
    <row r="8" spans="3:13" x14ac:dyDescent="0.25">
      <c r="C8" t="s">
        <v>7</v>
      </c>
      <c r="D8" s="1">
        <v>25</v>
      </c>
      <c r="E8" s="1">
        <v>25</v>
      </c>
      <c r="F8" s="1">
        <v>120</v>
      </c>
      <c r="G8" s="1">
        <f t="shared" si="1"/>
        <v>170</v>
      </c>
      <c r="H8" s="2">
        <f t="shared" si="2"/>
        <v>0.14705882352941177</v>
      </c>
      <c r="I8" s="2">
        <f t="shared" si="3"/>
        <v>0.14705882352941177</v>
      </c>
      <c r="J8" s="2">
        <f t="shared" si="4"/>
        <v>0.70588235294117652</v>
      </c>
      <c r="K8" s="3">
        <f t="shared" si="5"/>
        <v>0.33333333333333331</v>
      </c>
      <c r="L8" s="4">
        <f t="shared" si="6"/>
        <v>0.32263691513537918</v>
      </c>
      <c r="M8" s="3">
        <f t="shared" si="7"/>
        <v>0.96791074540613753</v>
      </c>
    </row>
    <row r="9" spans="3:13" x14ac:dyDescent="0.25">
      <c r="C9" t="s">
        <v>8</v>
      </c>
      <c r="D9" s="1">
        <v>1</v>
      </c>
      <c r="E9" s="1">
        <v>2</v>
      </c>
      <c r="F9" s="1">
        <v>2</v>
      </c>
      <c r="G9" s="1">
        <f t="shared" si="1"/>
        <v>5</v>
      </c>
      <c r="H9" s="2">
        <f t="shared" si="2"/>
        <v>0.2</v>
      </c>
      <c r="I9" s="2">
        <f t="shared" si="3"/>
        <v>0.4</v>
      </c>
      <c r="J9" s="2">
        <f t="shared" si="4"/>
        <v>0.4</v>
      </c>
      <c r="K9" s="3">
        <f t="shared" si="5"/>
        <v>0.33333333333333331</v>
      </c>
      <c r="L9" s="4">
        <f t="shared" si="6"/>
        <v>0.1154700538379254</v>
      </c>
      <c r="M9" s="3">
        <f t="shared" si="7"/>
        <v>0.34641016151377624</v>
      </c>
    </row>
    <row r="10" spans="3:13" x14ac:dyDescent="0.25">
      <c r="C10" t="s">
        <v>9</v>
      </c>
      <c r="D10" s="1">
        <v>0</v>
      </c>
      <c r="E10" s="1">
        <v>1</v>
      </c>
      <c r="F10" s="1">
        <v>1</v>
      </c>
      <c r="G10" s="1">
        <f t="shared" si="1"/>
        <v>2</v>
      </c>
      <c r="H10" s="2">
        <f t="shared" si="2"/>
        <v>0</v>
      </c>
      <c r="I10" s="2">
        <f t="shared" si="3"/>
        <v>0.5</v>
      </c>
      <c r="J10" s="2">
        <f t="shared" si="4"/>
        <v>0.5</v>
      </c>
      <c r="K10" s="3">
        <f t="shared" si="5"/>
        <v>0.33333333333333331</v>
      </c>
      <c r="L10" s="4">
        <f t="shared" si="6"/>
        <v>0.28867513459481292</v>
      </c>
      <c r="M10" s="3">
        <f t="shared" si="7"/>
        <v>0.86602540378443882</v>
      </c>
    </row>
    <row r="11" spans="3:13" x14ac:dyDescent="0.25">
      <c r="C11" t="s">
        <v>10</v>
      </c>
      <c r="D11" s="1">
        <v>290000000</v>
      </c>
      <c r="E11" s="1">
        <v>310000000</v>
      </c>
      <c r="F11" s="1">
        <v>310000000</v>
      </c>
      <c r="G11" s="1">
        <f t="shared" si="1"/>
        <v>910000000</v>
      </c>
      <c r="H11" s="2">
        <f t="shared" si="2"/>
        <v>0.31868131868131866</v>
      </c>
      <c r="I11" s="2">
        <f t="shared" si="3"/>
        <v>0.34065934065934067</v>
      </c>
      <c r="J11" s="2">
        <f t="shared" si="4"/>
        <v>0.34065934065934067</v>
      </c>
      <c r="K11" s="3">
        <f t="shared" si="5"/>
        <v>0.33333333333333331</v>
      </c>
      <c r="L11" s="4">
        <f t="shared" si="6"/>
        <v>1.2689016905266521E-2</v>
      </c>
      <c r="M11" s="3">
        <f t="shared" si="7"/>
        <v>3.8067050715799564E-2</v>
      </c>
    </row>
    <row r="12" spans="3:13" x14ac:dyDescent="0.25">
      <c r="C12" t="s">
        <v>11</v>
      </c>
      <c r="D12" s="1">
        <v>592000000</v>
      </c>
      <c r="E12" s="1">
        <v>633000000</v>
      </c>
      <c r="F12" s="1">
        <v>633000000</v>
      </c>
      <c r="G12" s="1">
        <f t="shared" si="1"/>
        <v>1858000000</v>
      </c>
      <c r="H12" s="2">
        <f t="shared" si="2"/>
        <v>0.31862217438105489</v>
      </c>
      <c r="I12" s="2">
        <f t="shared" si="3"/>
        <v>0.34068891280947255</v>
      </c>
      <c r="J12" s="2">
        <f t="shared" si="4"/>
        <v>0.34068891280947255</v>
      </c>
      <c r="K12" s="3">
        <f t="shared" si="5"/>
        <v>0.33333333333333331</v>
      </c>
      <c r="L12" s="4">
        <f t="shared" si="6"/>
        <v>1.2740237371783999E-2</v>
      </c>
      <c r="M12" s="3">
        <f t="shared" si="7"/>
        <v>3.8220712115352003E-2</v>
      </c>
    </row>
    <row r="13" spans="3:13" x14ac:dyDescent="0.25">
      <c r="C13" t="s">
        <v>12</v>
      </c>
      <c r="D13" s="1">
        <v>6</v>
      </c>
      <c r="E13" s="1">
        <v>8</v>
      </c>
      <c r="F13" s="1">
        <v>8</v>
      </c>
      <c r="G13" s="1">
        <f t="shared" si="1"/>
        <v>22</v>
      </c>
      <c r="H13" s="2">
        <f t="shared" si="2"/>
        <v>0.27272727272727271</v>
      </c>
      <c r="I13" s="2">
        <f t="shared" si="3"/>
        <v>0.36363636363636365</v>
      </c>
      <c r="J13" s="2">
        <f t="shared" si="4"/>
        <v>0.36363636363636365</v>
      </c>
      <c r="K13" s="3">
        <f t="shared" si="5"/>
        <v>0.33333333333333331</v>
      </c>
      <c r="L13" s="4">
        <f t="shared" si="6"/>
        <v>5.2486388108147798E-2</v>
      </c>
      <c r="M13" s="3">
        <f t="shared" si="7"/>
        <v>0.1574591643244434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395-01E4-474E-976C-CCBDBCE99CB0}">
  <dimension ref="B2:N77"/>
  <sheetViews>
    <sheetView tabSelected="1" topLeftCell="A25" zoomScaleNormal="100" workbookViewId="0">
      <selection activeCell="M44" sqref="M44"/>
    </sheetView>
  </sheetViews>
  <sheetFormatPr defaultRowHeight="15" x14ac:dyDescent="0.25"/>
  <cols>
    <col min="2" max="2" width="38.5703125" bestFit="1" customWidth="1"/>
    <col min="3" max="11" width="10.28515625" bestFit="1" customWidth="1"/>
    <col min="13" max="13" width="12" bestFit="1" customWidth="1"/>
    <col min="14" max="14" width="8" customWidth="1"/>
  </cols>
  <sheetData>
    <row r="2" spans="2:11" x14ac:dyDescent="0.25">
      <c r="C2" s="5" t="s">
        <v>64</v>
      </c>
      <c r="D2" s="5"/>
      <c r="E2" s="5"/>
      <c r="F2" s="5"/>
      <c r="G2" s="5"/>
      <c r="H2" s="5"/>
      <c r="I2" s="5"/>
      <c r="J2" s="5"/>
      <c r="K2" s="5"/>
    </row>
    <row r="3" spans="2:11" x14ac:dyDescent="0.25">
      <c r="C3" s="6" t="s">
        <v>20</v>
      </c>
      <c r="D3" s="6" t="s">
        <v>20</v>
      </c>
      <c r="E3" s="6" t="s">
        <v>20</v>
      </c>
      <c r="F3" s="9" t="s">
        <v>21</v>
      </c>
      <c r="G3" s="6" t="s">
        <v>20</v>
      </c>
      <c r="H3" s="6" t="s">
        <v>20</v>
      </c>
      <c r="I3" s="9" t="s">
        <v>21</v>
      </c>
      <c r="J3" s="9" t="s">
        <v>21</v>
      </c>
      <c r="K3" s="9" t="s">
        <v>21</v>
      </c>
    </row>
    <row r="4" spans="2:11" x14ac:dyDescent="0.25">
      <c r="B4" s="5" t="s">
        <v>22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</row>
    <row r="5" spans="2:11" x14ac:dyDescent="0.25">
      <c r="B5" s="8" t="s">
        <v>23</v>
      </c>
      <c r="C5">
        <f ca="1">RANDBETWEEN(1,100)</f>
        <v>11</v>
      </c>
      <c r="D5">
        <f ca="1">RANDBETWEEN(100,500)</f>
        <v>294</v>
      </c>
      <c r="E5">
        <f ca="1">RANDBETWEEN(1,1000)</f>
        <v>839</v>
      </c>
      <c r="F5">
        <f ca="1">RANDBETWEEN(1,50)</f>
        <v>10</v>
      </c>
      <c r="G5">
        <f ca="1">RAND()</f>
        <v>9.8626269849060311E-2</v>
      </c>
      <c r="H5">
        <f ca="1">RANDBETWEEN(1,100)</f>
        <v>4</v>
      </c>
      <c r="I5">
        <f ca="1">RANDBETWEEN(100,500)</f>
        <v>172</v>
      </c>
      <c r="J5">
        <f ca="1">RANDBETWEEN(1,1000)</f>
        <v>751</v>
      </c>
      <c r="K5">
        <f ca="1">RANDBETWEEN(1,50)</f>
        <v>31</v>
      </c>
    </row>
    <row r="6" spans="2:11" x14ac:dyDescent="0.25">
      <c r="B6" s="8" t="s">
        <v>24</v>
      </c>
      <c r="C6">
        <f t="shared" ref="C6:C36" ca="1" si="0">RANDBETWEEN(1,100)</f>
        <v>4</v>
      </c>
      <c r="D6">
        <f t="shared" ref="D6:D36" ca="1" si="1">RANDBETWEEN(100,500)</f>
        <v>406</v>
      </c>
      <c r="E6">
        <f t="shared" ref="E6:E36" ca="1" si="2">RANDBETWEEN(1,1000)</f>
        <v>991</v>
      </c>
      <c r="F6">
        <f t="shared" ref="F6:F36" ca="1" si="3">RANDBETWEEN(1,50)</f>
        <v>33</v>
      </c>
      <c r="G6">
        <f t="shared" ref="G6:G36" ca="1" si="4">RAND()</f>
        <v>0.57858047625821396</v>
      </c>
      <c r="H6">
        <f t="shared" ref="H6:H36" ca="1" si="5">RANDBETWEEN(1,100)</f>
        <v>49</v>
      </c>
      <c r="I6">
        <f t="shared" ref="I6:I36" ca="1" si="6">RANDBETWEEN(100,500)</f>
        <v>456</v>
      </c>
      <c r="J6">
        <f t="shared" ref="J6:J36" ca="1" si="7">RANDBETWEEN(1,1000)</f>
        <v>205</v>
      </c>
      <c r="K6">
        <f t="shared" ref="K6:K36" ca="1" si="8">RANDBETWEEN(1,50)</f>
        <v>10</v>
      </c>
    </row>
    <row r="7" spans="2:11" x14ac:dyDescent="0.25">
      <c r="B7" s="8" t="s">
        <v>25</v>
      </c>
      <c r="C7">
        <f t="shared" ca="1" si="0"/>
        <v>64</v>
      </c>
      <c r="D7">
        <f t="shared" ca="1" si="1"/>
        <v>449</v>
      </c>
      <c r="E7">
        <f t="shared" ca="1" si="2"/>
        <v>484</v>
      </c>
      <c r="F7">
        <f t="shared" ca="1" si="3"/>
        <v>39</v>
      </c>
      <c r="G7">
        <f t="shared" ca="1" si="4"/>
        <v>0.86473480755027554</v>
      </c>
      <c r="H7">
        <f t="shared" ca="1" si="5"/>
        <v>78</v>
      </c>
      <c r="I7">
        <f t="shared" ca="1" si="6"/>
        <v>400</v>
      </c>
      <c r="J7">
        <f t="shared" ca="1" si="7"/>
        <v>426</v>
      </c>
      <c r="K7">
        <f t="shared" ca="1" si="8"/>
        <v>7</v>
      </c>
    </row>
    <row r="8" spans="2:11" x14ac:dyDescent="0.25">
      <c r="B8" s="8" t="s">
        <v>26</v>
      </c>
      <c r="C8">
        <f t="shared" ca="1" si="0"/>
        <v>43</v>
      </c>
      <c r="D8">
        <f t="shared" ca="1" si="1"/>
        <v>363</v>
      </c>
      <c r="E8">
        <f t="shared" ca="1" si="2"/>
        <v>348</v>
      </c>
      <c r="F8">
        <f t="shared" ca="1" si="3"/>
        <v>6</v>
      </c>
      <c r="G8">
        <f t="shared" ca="1" si="4"/>
        <v>0.61750284179702208</v>
      </c>
      <c r="H8">
        <f t="shared" ca="1" si="5"/>
        <v>96</v>
      </c>
      <c r="I8">
        <f t="shared" ca="1" si="6"/>
        <v>429</v>
      </c>
      <c r="J8">
        <f t="shared" ca="1" si="7"/>
        <v>884</v>
      </c>
      <c r="K8">
        <f t="shared" ca="1" si="8"/>
        <v>15</v>
      </c>
    </row>
    <row r="9" spans="2:11" x14ac:dyDescent="0.25">
      <c r="B9" s="8" t="s">
        <v>27</v>
      </c>
      <c r="C9">
        <f t="shared" ca="1" si="0"/>
        <v>26</v>
      </c>
      <c r="D9">
        <f t="shared" ca="1" si="1"/>
        <v>344</v>
      </c>
      <c r="E9">
        <f t="shared" ca="1" si="2"/>
        <v>172</v>
      </c>
      <c r="F9">
        <f t="shared" ca="1" si="3"/>
        <v>1</v>
      </c>
      <c r="G9">
        <f t="shared" ca="1" si="4"/>
        <v>8.3193114457258077E-2</v>
      </c>
      <c r="H9">
        <f t="shared" ca="1" si="5"/>
        <v>52</v>
      </c>
      <c r="I9">
        <f t="shared" ca="1" si="6"/>
        <v>469</v>
      </c>
      <c r="J9">
        <f t="shared" ca="1" si="7"/>
        <v>174</v>
      </c>
      <c r="K9">
        <f t="shared" ca="1" si="8"/>
        <v>1</v>
      </c>
    </row>
    <row r="10" spans="2:11" x14ac:dyDescent="0.25">
      <c r="B10" s="8" t="s">
        <v>28</v>
      </c>
      <c r="C10">
        <f t="shared" ca="1" si="0"/>
        <v>28</v>
      </c>
      <c r="D10">
        <f t="shared" ca="1" si="1"/>
        <v>365</v>
      </c>
      <c r="E10">
        <f t="shared" ca="1" si="2"/>
        <v>459</v>
      </c>
      <c r="F10">
        <f t="shared" ca="1" si="3"/>
        <v>24</v>
      </c>
      <c r="G10">
        <f t="shared" ca="1" si="4"/>
        <v>0.27758018299067588</v>
      </c>
      <c r="H10">
        <f t="shared" ca="1" si="5"/>
        <v>60</v>
      </c>
      <c r="I10">
        <f t="shared" ca="1" si="6"/>
        <v>441</v>
      </c>
      <c r="J10">
        <f t="shared" ca="1" si="7"/>
        <v>472</v>
      </c>
      <c r="K10">
        <f t="shared" ca="1" si="8"/>
        <v>3</v>
      </c>
    </row>
    <row r="11" spans="2:11" x14ac:dyDescent="0.25">
      <c r="B11" s="8" t="s">
        <v>29</v>
      </c>
      <c r="C11">
        <f t="shared" ca="1" si="0"/>
        <v>88</v>
      </c>
      <c r="D11">
        <f t="shared" ca="1" si="1"/>
        <v>366</v>
      </c>
      <c r="E11">
        <f t="shared" ca="1" si="2"/>
        <v>892</v>
      </c>
      <c r="F11">
        <f t="shared" ca="1" si="3"/>
        <v>50</v>
      </c>
      <c r="G11">
        <f t="shared" ca="1" si="4"/>
        <v>8.1289515066973683E-2</v>
      </c>
      <c r="H11">
        <f t="shared" ca="1" si="5"/>
        <v>65</v>
      </c>
      <c r="I11">
        <f t="shared" ca="1" si="6"/>
        <v>241</v>
      </c>
      <c r="J11">
        <f t="shared" ca="1" si="7"/>
        <v>504</v>
      </c>
      <c r="K11">
        <f t="shared" ca="1" si="8"/>
        <v>42</v>
      </c>
    </row>
    <row r="12" spans="2:11" x14ac:dyDescent="0.25">
      <c r="B12" s="8" t="s">
        <v>30</v>
      </c>
      <c r="C12">
        <f t="shared" ca="1" si="0"/>
        <v>18</v>
      </c>
      <c r="D12">
        <f t="shared" ca="1" si="1"/>
        <v>322</v>
      </c>
      <c r="E12">
        <f t="shared" ca="1" si="2"/>
        <v>460</v>
      </c>
      <c r="F12">
        <f t="shared" ca="1" si="3"/>
        <v>46</v>
      </c>
      <c r="G12">
        <f t="shared" ca="1" si="4"/>
        <v>0.18785834686019809</v>
      </c>
      <c r="H12">
        <f t="shared" ca="1" si="5"/>
        <v>61</v>
      </c>
      <c r="I12">
        <f t="shared" ca="1" si="6"/>
        <v>116</v>
      </c>
      <c r="J12">
        <f t="shared" ca="1" si="7"/>
        <v>855</v>
      </c>
      <c r="K12">
        <f t="shared" ca="1" si="8"/>
        <v>19</v>
      </c>
    </row>
    <row r="13" spans="2:11" x14ac:dyDescent="0.25">
      <c r="B13" s="8" t="s">
        <v>31</v>
      </c>
      <c r="C13">
        <f t="shared" ca="1" si="0"/>
        <v>95</v>
      </c>
      <c r="D13">
        <f t="shared" ca="1" si="1"/>
        <v>182</v>
      </c>
      <c r="E13">
        <f t="shared" ca="1" si="2"/>
        <v>525</v>
      </c>
      <c r="F13">
        <f t="shared" ca="1" si="3"/>
        <v>5</v>
      </c>
      <c r="G13">
        <f t="shared" ca="1" si="4"/>
        <v>0.5667252673750226</v>
      </c>
      <c r="H13">
        <f t="shared" ca="1" si="5"/>
        <v>19</v>
      </c>
      <c r="I13">
        <f t="shared" ca="1" si="6"/>
        <v>160</v>
      </c>
      <c r="J13">
        <f t="shared" ca="1" si="7"/>
        <v>549</v>
      </c>
      <c r="K13">
        <f t="shared" ca="1" si="8"/>
        <v>15</v>
      </c>
    </row>
    <row r="14" spans="2:11" x14ac:dyDescent="0.25">
      <c r="B14" s="8" t="s">
        <v>32</v>
      </c>
      <c r="C14">
        <f t="shared" ca="1" si="0"/>
        <v>81</v>
      </c>
      <c r="D14">
        <f t="shared" ca="1" si="1"/>
        <v>229</v>
      </c>
      <c r="E14">
        <f t="shared" ca="1" si="2"/>
        <v>128</v>
      </c>
      <c r="F14">
        <f t="shared" ca="1" si="3"/>
        <v>18</v>
      </c>
      <c r="G14">
        <f t="shared" ca="1" si="4"/>
        <v>0.71735911024324528</v>
      </c>
      <c r="H14">
        <f t="shared" ca="1" si="5"/>
        <v>26</v>
      </c>
      <c r="I14">
        <f t="shared" ca="1" si="6"/>
        <v>201</v>
      </c>
      <c r="J14">
        <f t="shared" ca="1" si="7"/>
        <v>705</v>
      </c>
      <c r="K14">
        <f t="shared" ca="1" si="8"/>
        <v>50</v>
      </c>
    </row>
    <row r="15" spans="2:11" x14ac:dyDescent="0.25">
      <c r="B15" s="8" t="s">
        <v>33</v>
      </c>
      <c r="C15">
        <f t="shared" ca="1" si="0"/>
        <v>10</v>
      </c>
      <c r="D15">
        <f t="shared" ca="1" si="1"/>
        <v>341</v>
      </c>
      <c r="E15">
        <f t="shared" ca="1" si="2"/>
        <v>344</v>
      </c>
      <c r="F15">
        <f t="shared" ca="1" si="3"/>
        <v>14</v>
      </c>
      <c r="G15">
        <f t="shared" ca="1" si="4"/>
        <v>0.30742452767241979</v>
      </c>
      <c r="H15">
        <f t="shared" ca="1" si="5"/>
        <v>88</v>
      </c>
      <c r="I15">
        <f t="shared" ca="1" si="6"/>
        <v>433</v>
      </c>
      <c r="J15">
        <f t="shared" ca="1" si="7"/>
        <v>701</v>
      </c>
      <c r="K15">
        <f t="shared" ca="1" si="8"/>
        <v>33</v>
      </c>
    </row>
    <row r="16" spans="2:11" x14ac:dyDescent="0.25">
      <c r="B16" s="8" t="s">
        <v>34</v>
      </c>
      <c r="C16">
        <f t="shared" ca="1" si="0"/>
        <v>47</v>
      </c>
      <c r="D16">
        <f t="shared" ca="1" si="1"/>
        <v>360</v>
      </c>
      <c r="E16">
        <f t="shared" ca="1" si="2"/>
        <v>25</v>
      </c>
      <c r="F16">
        <f t="shared" ca="1" si="3"/>
        <v>45</v>
      </c>
      <c r="G16">
        <f t="shared" ca="1" si="4"/>
        <v>0.61372113390114658</v>
      </c>
      <c r="H16">
        <f t="shared" ca="1" si="5"/>
        <v>62</v>
      </c>
      <c r="I16">
        <f t="shared" ca="1" si="6"/>
        <v>255</v>
      </c>
      <c r="J16">
        <f t="shared" ca="1" si="7"/>
        <v>533</v>
      </c>
      <c r="K16">
        <f t="shared" ca="1" si="8"/>
        <v>35</v>
      </c>
    </row>
    <row r="17" spans="2:11" x14ac:dyDescent="0.25">
      <c r="B17" s="8" t="s">
        <v>35</v>
      </c>
      <c r="C17">
        <f t="shared" ca="1" si="0"/>
        <v>91</v>
      </c>
      <c r="D17">
        <f t="shared" ca="1" si="1"/>
        <v>196</v>
      </c>
      <c r="E17">
        <f t="shared" ca="1" si="2"/>
        <v>923</v>
      </c>
      <c r="F17">
        <f t="shared" ca="1" si="3"/>
        <v>46</v>
      </c>
      <c r="G17">
        <f t="shared" ca="1" si="4"/>
        <v>0.63851009820393123</v>
      </c>
      <c r="H17">
        <f t="shared" ca="1" si="5"/>
        <v>39</v>
      </c>
      <c r="I17">
        <f t="shared" ca="1" si="6"/>
        <v>458</v>
      </c>
      <c r="J17">
        <f t="shared" ca="1" si="7"/>
        <v>798</v>
      </c>
      <c r="K17">
        <f t="shared" ca="1" si="8"/>
        <v>38</v>
      </c>
    </row>
    <row r="18" spans="2:11" x14ac:dyDescent="0.25">
      <c r="B18" s="8" t="s">
        <v>36</v>
      </c>
      <c r="C18">
        <f t="shared" ca="1" si="0"/>
        <v>100</v>
      </c>
      <c r="D18">
        <f t="shared" ca="1" si="1"/>
        <v>425</v>
      </c>
      <c r="E18">
        <f t="shared" ca="1" si="2"/>
        <v>242</v>
      </c>
      <c r="F18">
        <f t="shared" ca="1" si="3"/>
        <v>24</v>
      </c>
      <c r="G18">
        <f t="shared" ca="1" si="4"/>
        <v>0.46420693934189294</v>
      </c>
      <c r="H18">
        <f t="shared" ca="1" si="5"/>
        <v>67</v>
      </c>
      <c r="I18">
        <f t="shared" ca="1" si="6"/>
        <v>371</v>
      </c>
      <c r="J18">
        <f t="shared" ca="1" si="7"/>
        <v>419</v>
      </c>
      <c r="K18">
        <f t="shared" ca="1" si="8"/>
        <v>50</v>
      </c>
    </row>
    <row r="19" spans="2:11" x14ac:dyDescent="0.25">
      <c r="B19" s="8" t="s">
        <v>37</v>
      </c>
      <c r="C19">
        <f t="shared" ca="1" si="0"/>
        <v>87</v>
      </c>
      <c r="D19">
        <f t="shared" ca="1" si="1"/>
        <v>170</v>
      </c>
      <c r="E19">
        <f t="shared" ca="1" si="2"/>
        <v>770</v>
      </c>
      <c r="F19">
        <f t="shared" ca="1" si="3"/>
        <v>44</v>
      </c>
      <c r="G19">
        <f t="shared" ca="1" si="4"/>
        <v>0.66347472040666267</v>
      </c>
      <c r="H19">
        <f t="shared" ca="1" si="5"/>
        <v>48</v>
      </c>
      <c r="I19">
        <f t="shared" ca="1" si="6"/>
        <v>466</v>
      </c>
      <c r="J19">
        <f t="shared" ca="1" si="7"/>
        <v>930</v>
      </c>
      <c r="K19">
        <f t="shared" ca="1" si="8"/>
        <v>34</v>
      </c>
    </row>
    <row r="20" spans="2:11" x14ac:dyDescent="0.25">
      <c r="B20" s="8" t="s">
        <v>38</v>
      </c>
      <c r="C20">
        <f t="shared" ca="1" si="0"/>
        <v>83</v>
      </c>
      <c r="D20">
        <f t="shared" ca="1" si="1"/>
        <v>453</v>
      </c>
      <c r="E20">
        <f t="shared" ca="1" si="2"/>
        <v>616</v>
      </c>
      <c r="F20">
        <f t="shared" ca="1" si="3"/>
        <v>33</v>
      </c>
      <c r="G20">
        <f t="shared" ca="1" si="4"/>
        <v>0.99519425783545479</v>
      </c>
      <c r="H20">
        <f t="shared" ca="1" si="5"/>
        <v>42</v>
      </c>
      <c r="I20">
        <f t="shared" ca="1" si="6"/>
        <v>354</v>
      </c>
      <c r="J20">
        <f t="shared" ca="1" si="7"/>
        <v>202</v>
      </c>
      <c r="K20">
        <f t="shared" ca="1" si="8"/>
        <v>8</v>
      </c>
    </row>
    <row r="21" spans="2:11" x14ac:dyDescent="0.25">
      <c r="B21" s="8" t="s">
        <v>39</v>
      </c>
      <c r="C21">
        <f t="shared" ca="1" si="0"/>
        <v>94</v>
      </c>
      <c r="D21">
        <f t="shared" ca="1" si="1"/>
        <v>101</v>
      </c>
      <c r="E21">
        <f t="shared" ca="1" si="2"/>
        <v>87</v>
      </c>
      <c r="F21">
        <f t="shared" ca="1" si="3"/>
        <v>8</v>
      </c>
      <c r="G21">
        <f t="shared" ca="1" si="4"/>
        <v>0.29373292311877375</v>
      </c>
      <c r="H21">
        <f t="shared" ca="1" si="5"/>
        <v>74</v>
      </c>
      <c r="I21">
        <f t="shared" ca="1" si="6"/>
        <v>398</v>
      </c>
      <c r="J21">
        <f t="shared" ca="1" si="7"/>
        <v>569</v>
      </c>
      <c r="K21">
        <f t="shared" ca="1" si="8"/>
        <v>50</v>
      </c>
    </row>
    <row r="22" spans="2:11" x14ac:dyDescent="0.25">
      <c r="B22" s="8" t="s">
        <v>40</v>
      </c>
      <c r="C22">
        <f t="shared" ca="1" si="0"/>
        <v>51</v>
      </c>
      <c r="D22">
        <f t="shared" ca="1" si="1"/>
        <v>454</v>
      </c>
      <c r="E22">
        <f t="shared" ca="1" si="2"/>
        <v>24</v>
      </c>
      <c r="F22">
        <f t="shared" ca="1" si="3"/>
        <v>10</v>
      </c>
      <c r="G22">
        <f t="shared" ca="1" si="4"/>
        <v>0.42554683522345327</v>
      </c>
      <c r="H22">
        <f t="shared" ca="1" si="5"/>
        <v>9</v>
      </c>
      <c r="I22">
        <f t="shared" ca="1" si="6"/>
        <v>365</v>
      </c>
      <c r="J22">
        <f t="shared" ca="1" si="7"/>
        <v>277</v>
      </c>
      <c r="K22">
        <f t="shared" ca="1" si="8"/>
        <v>29</v>
      </c>
    </row>
    <row r="23" spans="2:11" x14ac:dyDescent="0.25">
      <c r="B23" s="8" t="s">
        <v>41</v>
      </c>
      <c r="C23">
        <f t="shared" ca="1" si="0"/>
        <v>21</v>
      </c>
      <c r="D23">
        <f t="shared" ca="1" si="1"/>
        <v>274</v>
      </c>
      <c r="E23">
        <f t="shared" ca="1" si="2"/>
        <v>669</v>
      </c>
      <c r="F23">
        <f t="shared" ca="1" si="3"/>
        <v>13</v>
      </c>
      <c r="G23">
        <f t="shared" ca="1" si="4"/>
        <v>0.20030548331022657</v>
      </c>
      <c r="H23">
        <f t="shared" ca="1" si="5"/>
        <v>21</v>
      </c>
      <c r="I23">
        <f t="shared" ca="1" si="6"/>
        <v>362</v>
      </c>
      <c r="J23">
        <f t="shared" ca="1" si="7"/>
        <v>811</v>
      </c>
      <c r="K23">
        <f t="shared" ca="1" si="8"/>
        <v>20</v>
      </c>
    </row>
    <row r="24" spans="2:11" x14ac:dyDescent="0.25">
      <c r="B24" s="8" t="s">
        <v>42</v>
      </c>
      <c r="C24">
        <f t="shared" ca="1" si="0"/>
        <v>13</v>
      </c>
      <c r="D24">
        <f t="shared" ca="1" si="1"/>
        <v>247</v>
      </c>
      <c r="E24">
        <f t="shared" ca="1" si="2"/>
        <v>152</v>
      </c>
      <c r="F24">
        <f t="shared" ca="1" si="3"/>
        <v>24</v>
      </c>
      <c r="G24">
        <f t="shared" ca="1" si="4"/>
        <v>0.29609965678190897</v>
      </c>
      <c r="H24">
        <f t="shared" ca="1" si="5"/>
        <v>43</v>
      </c>
      <c r="I24">
        <f t="shared" ca="1" si="6"/>
        <v>374</v>
      </c>
      <c r="J24">
        <f t="shared" ca="1" si="7"/>
        <v>324</v>
      </c>
      <c r="K24">
        <f t="shared" ca="1" si="8"/>
        <v>22</v>
      </c>
    </row>
    <row r="25" spans="2:11" x14ac:dyDescent="0.25">
      <c r="B25" s="8" t="s">
        <v>43</v>
      </c>
      <c r="C25">
        <f t="shared" ca="1" si="0"/>
        <v>5</v>
      </c>
      <c r="D25">
        <f t="shared" ca="1" si="1"/>
        <v>463</v>
      </c>
      <c r="E25">
        <f t="shared" ca="1" si="2"/>
        <v>400</v>
      </c>
      <c r="F25">
        <f t="shared" ca="1" si="3"/>
        <v>5</v>
      </c>
      <c r="G25">
        <f t="shared" ca="1" si="4"/>
        <v>0.44418709485587715</v>
      </c>
      <c r="H25">
        <f t="shared" ca="1" si="5"/>
        <v>84</v>
      </c>
      <c r="I25">
        <f t="shared" ca="1" si="6"/>
        <v>416</v>
      </c>
      <c r="J25">
        <f t="shared" ca="1" si="7"/>
        <v>302</v>
      </c>
      <c r="K25">
        <f t="shared" ca="1" si="8"/>
        <v>10</v>
      </c>
    </row>
    <row r="26" spans="2:11" x14ac:dyDescent="0.25">
      <c r="B26" s="8" t="s">
        <v>44</v>
      </c>
      <c r="C26">
        <f t="shared" ca="1" si="0"/>
        <v>60</v>
      </c>
      <c r="D26">
        <f t="shared" ca="1" si="1"/>
        <v>100</v>
      </c>
      <c r="E26">
        <f t="shared" ca="1" si="2"/>
        <v>516</v>
      </c>
      <c r="F26">
        <f t="shared" ca="1" si="3"/>
        <v>43</v>
      </c>
      <c r="G26">
        <f t="shared" ca="1" si="4"/>
        <v>0.63535723791663434</v>
      </c>
      <c r="H26">
        <f t="shared" ca="1" si="5"/>
        <v>53</v>
      </c>
      <c r="I26">
        <f t="shared" ca="1" si="6"/>
        <v>240</v>
      </c>
      <c r="J26">
        <f t="shared" ca="1" si="7"/>
        <v>469</v>
      </c>
      <c r="K26">
        <f t="shared" ca="1" si="8"/>
        <v>22</v>
      </c>
    </row>
    <row r="27" spans="2:11" x14ac:dyDescent="0.25">
      <c r="B27" s="8" t="s">
        <v>45</v>
      </c>
      <c r="C27">
        <f t="shared" ca="1" si="0"/>
        <v>86</v>
      </c>
      <c r="D27">
        <f t="shared" ca="1" si="1"/>
        <v>417</v>
      </c>
      <c r="E27">
        <f t="shared" ca="1" si="2"/>
        <v>429</v>
      </c>
      <c r="F27">
        <f t="shared" ca="1" si="3"/>
        <v>47</v>
      </c>
      <c r="G27">
        <f t="shared" ca="1" si="4"/>
        <v>0.69055864665775668</v>
      </c>
      <c r="H27">
        <f t="shared" ca="1" si="5"/>
        <v>40</v>
      </c>
      <c r="I27">
        <f t="shared" ca="1" si="6"/>
        <v>423</v>
      </c>
      <c r="J27">
        <f t="shared" ca="1" si="7"/>
        <v>513</v>
      </c>
      <c r="K27">
        <f t="shared" ca="1" si="8"/>
        <v>14</v>
      </c>
    </row>
    <row r="28" spans="2:11" x14ac:dyDescent="0.25">
      <c r="B28" s="8" t="s">
        <v>46</v>
      </c>
      <c r="C28">
        <f t="shared" ca="1" si="0"/>
        <v>74</v>
      </c>
      <c r="D28">
        <f t="shared" ca="1" si="1"/>
        <v>407</v>
      </c>
      <c r="E28">
        <f t="shared" ca="1" si="2"/>
        <v>391</v>
      </c>
      <c r="F28">
        <f t="shared" ca="1" si="3"/>
        <v>44</v>
      </c>
      <c r="G28">
        <f t="shared" ca="1" si="4"/>
        <v>0.58205396274145471</v>
      </c>
      <c r="H28">
        <f t="shared" ca="1" si="5"/>
        <v>29</v>
      </c>
      <c r="I28">
        <f t="shared" ca="1" si="6"/>
        <v>212</v>
      </c>
      <c r="J28">
        <f t="shared" ca="1" si="7"/>
        <v>581</v>
      </c>
      <c r="K28">
        <f t="shared" ca="1" si="8"/>
        <v>20</v>
      </c>
    </row>
    <row r="29" spans="2:11" x14ac:dyDescent="0.25">
      <c r="B29" s="8" t="s">
        <v>47</v>
      </c>
      <c r="C29">
        <f t="shared" ca="1" si="0"/>
        <v>88</v>
      </c>
      <c r="D29">
        <f t="shared" ca="1" si="1"/>
        <v>116</v>
      </c>
      <c r="E29">
        <f t="shared" ca="1" si="2"/>
        <v>594</v>
      </c>
      <c r="F29">
        <f t="shared" ca="1" si="3"/>
        <v>50</v>
      </c>
      <c r="G29">
        <f t="shared" ca="1" si="4"/>
        <v>0.93599962844287854</v>
      </c>
      <c r="H29">
        <f t="shared" ca="1" si="5"/>
        <v>43</v>
      </c>
      <c r="I29">
        <f t="shared" ca="1" si="6"/>
        <v>303</v>
      </c>
      <c r="J29">
        <f t="shared" ca="1" si="7"/>
        <v>780</v>
      </c>
      <c r="K29">
        <f t="shared" ca="1" si="8"/>
        <v>33</v>
      </c>
    </row>
    <row r="30" spans="2:11" x14ac:dyDescent="0.25">
      <c r="B30" s="8" t="s">
        <v>48</v>
      </c>
      <c r="C30">
        <f t="shared" ca="1" si="0"/>
        <v>41</v>
      </c>
      <c r="D30">
        <f t="shared" ca="1" si="1"/>
        <v>409</v>
      </c>
      <c r="E30">
        <f t="shared" ca="1" si="2"/>
        <v>574</v>
      </c>
      <c r="F30">
        <f t="shared" ca="1" si="3"/>
        <v>20</v>
      </c>
      <c r="G30">
        <f t="shared" ca="1" si="4"/>
        <v>0.48402384483966521</v>
      </c>
      <c r="H30">
        <f t="shared" ca="1" si="5"/>
        <v>71</v>
      </c>
      <c r="I30">
        <f t="shared" ca="1" si="6"/>
        <v>292</v>
      </c>
      <c r="J30">
        <f t="shared" ca="1" si="7"/>
        <v>883</v>
      </c>
      <c r="K30">
        <f t="shared" ca="1" si="8"/>
        <v>42</v>
      </c>
    </row>
    <row r="31" spans="2:11" x14ac:dyDescent="0.25">
      <c r="B31" s="8" t="s">
        <v>49</v>
      </c>
      <c r="C31">
        <f t="shared" ca="1" si="0"/>
        <v>25</v>
      </c>
      <c r="D31">
        <f t="shared" ca="1" si="1"/>
        <v>390</v>
      </c>
      <c r="E31">
        <f t="shared" ca="1" si="2"/>
        <v>207</v>
      </c>
      <c r="F31">
        <f t="shared" ca="1" si="3"/>
        <v>43</v>
      </c>
      <c r="G31">
        <f t="shared" ca="1" si="4"/>
        <v>0.93962424987879722</v>
      </c>
      <c r="H31">
        <f t="shared" ca="1" si="5"/>
        <v>5</v>
      </c>
      <c r="I31">
        <f t="shared" ca="1" si="6"/>
        <v>147</v>
      </c>
      <c r="J31">
        <f t="shared" ca="1" si="7"/>
        <v>529</v>
      </c>
      <c r="K31">
        <f t="shared" ca="1" si="8"/>
        <v>33</v>
      </c>
    </row>
    <row r="32" spans="2:11" x14ac:dyDescent="0.25">
      <c r="B32" s="8" t="s">
        <v>50</v>
      </c>
      <c r="C32">
        <f t="shared" ca="1" si="0"/>
        <v>45</v>
      </c>
      <c r="D32">
        <f t="shared" ca="1" si="1"/>
        <v>359</v>
      </c>
      <c r="E32">
        <f t="shared" ca="1" si="2"/>
        <v>705</v>
      </c>
      <c r="F32">
        <f t="shared" ca="1" si="3"/>
        <v>10</v>
      </c>
      <c r="G32">
        <f t="shared" ca="1" si="4"/>
        <v>0.39480146496523227</v>
      </c>
      <c r="H32">
        <f t="shared" ca="1" si="5"/>
        <v>61</v>
      </c>
      <c r="I32">
        <f t="shared" ca="1" si="6"/>
        <v>482</v>
      </c>
      <c r="J32">
        <f t="shared" ca="1" si="7"/>
        <v>335</v>
      </c>
      <c r="K32">
        <f t="shared" ca="1" si="8"/>
        <v>9</v>
      </c>
    </row>
    <row r="33" spans="2:14" x14ac:dyDescent="0.25">
      <c r="B33" s="8" t="s">
        <v>51</v>
      </c>
      <c r="C33">
        <f t="shared" ca="1" si="0"/>
        <v>24</v>
      </c>
      <c r="D33">
        <f t="shared" ca="1" si="1"/>
        <v>375</v>
      </c>
      <c r="E33">
        <f t="shared" ca="1" si="2"/>
        <v>473</v>
      </c>
      <c r="F33">
        <f t="shared" ca="1" si="3"/>
        <v>38</v>
      </c>
      <c r="G33">
        <f t="shared" ca="1" si="4"/>
        <v>0.1812304488325216</v>
      </c>
      <c r="H33">
        <f t="shared" ca="1" si="5"/>
        <v>10</v>
      </c>
      <c r="I33">
        <f t="shared" ca="1" si="6"/>
        <v>190</v>
      </c>
      <c r="J33">
        <f t="shared" ca="1" si="7"/>
        <v>107</v>
      </c>
      <c r="K33">
        <f t="shared" ca="1" si="8"/>
        <v>35</v>
      </c>
    </row>
    <row r="34" spans="2:14" x14ac:dyDescent="0.25">
      <c r="B34" s="8" t="s">
        <v>52</v>
      </c>
      <c r="C34">
        <f t="shared" ca="1" si="0"/>
        <v>20</v>
      </c>
      <c r="D34">
        <f t="shared" ca="1" si="1"/>
        <v>297</v>
      </c>
      <c r="E34">
        <f t="shared" ca="1" si="2"/>
        <v>1</v>
      </c>
      <c r="F34">
        <f t="shared" ca="1" si="3"/>
        <v>14</v>
      </c>
      <c r="G34">
        <f t="shared" ca="1" si="4"/>
        <v>5.9088091411391819E-2</v>
      </c>
      <c r="H34">
        <f t="shared" ca="1" si="5"/>
        <v>33</v>
      </c>
      <c r="I34">
        <f t="shared" ca="1" si="6"/>
        <v>415</v>
      </c>
      <c r="J34">
        <f t="shared" ca="1" si="7"/>
        <v>835</v>
      </c>
      <c r="K34">
        <f t="shared" ca="1" si="8"/>
        <v>3</v>
      </c>
    </row>
    <row r="35" spans="2:14" x14ac:dyDescent="0.25">
      <c r="B35" s="8" t="s">
        <v>53</v>
      </c>
      <c r="C35">
        <f t="shared" ca="1" si="0"/>
        <v>91</v>
      </c>
      <c r="D35">
        <f t="shared" ca="1" si="1"/>
        <v>307</v>
      </c>
      <c r="E35">
        <f t="shared" ca="1" si="2"/>
        <v>637</v>
      </c>
      <c r="F35">
        <f t="shared" ca="1" si="3"/>
        <v>25</v>
      </c>
      <c r="G35">
        <f t="shared" ca="1" si="4"/>
        <v>1.776470346994985E-2</v>
      </c>
      <c r="H35">
        <f t="shared" ca="1" si="5"/>
        <v>43</v>
      </c>
      <c r="I35">
        <f t="shared" ca="1" si="6"/>
        <v>280</v>
      </c>
      <c r="J35">
        <f t="shared" ca="1" si="7"/>
        <v>411</v>
      </c>
      <c r="K35">
        <f t="shared" ca="1" si="8"/>
        <v>19</v>
      </c>
    </row>
    <row r="36" spans="2:14" x14ac:dyDescent="0.25">
      <c r="B36" s="8" t="s">
        <v>54</v>
      </c>
      <c r="C36">
        <f t="shared" ca="1" si="0"/>
        <v>64</v>
      </c>
      <c r="D36">
        <f t="shared" ca="1" si="1"/>
        <v>422</v>
      </c>
      <c r="E36">
        <f t="shared" ca="1" si="2"/>
        <v>857</v>
      </c>
      <c r="F36">
        <f t="shared" ca="1" si="3"/>
        <v>38</v>
      </c>
      <c r="G36">
        <f t="shared" ca="1" si="4"/>
        <v>5.7666546701521049E-2</v>
      </c>
      <c r="H36">
        <f t="shared" ca="1" si="5"/>
        <v>90</v>
      </c>
      <c r="I36">
        <f t="shared" ca="1" si="6"/>
        <v>316</v>
      </c>
      <c r="J36">
        <f t="shared" ca="1" si="7"/>
        <v>464</v>
      </c>
      <c r="K36">
        <f t="shared" ca="1" si="8"/>
        <v>38</v>
      </c>
    </row>
    <row r="38" spans="2:14" x14ac:dyDescent="0.25">
      <c r="B38" s="8" t="s">
        <v>65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M38" t="s">
        <v>69</v>
      </c>
      <c r="N38" t="s">
        <v>70</v>
      </c>
    </row>
    <row r="39" spans="2:14" x14ac:dyDescent="0.25">
      <c r="B39" t="s">
        <v>23</v>
      </c>
      <c r="C39">
        <f ca="1">C5/SUM(C$5:C$36)</f>
        <v>6.5554231227651968E-3</v>
      </c>
      <c r="D39">
        <f t="shared" ref="D39:K39" ca="1" si="9">D5/SUM(D$5:D$36)</f>
        <v>2.8261078535037971E-2</v>
      </c>
      <c r="E39">
        <f t="shared" ca="1" si="9"/>
        <v>5.6180527655015404E-2</v>
      </c>
      <c r="F39">
        <f t="array" aca="1" ref="F39" ca="1">(1/F5)/SUM(1/F$5:F$36)</f>
        <v>3.5213445391146687E-2</v>
      </c>
      <c r="G39">
        <f t="shared" ca="1" si="9"/>
        <v>6.8518907995201344E-3</v>
      </c>
      <c r="H39">
        <f t="shared" ca="1" si="9"/>
        <v>2.5559105431309905E-3</v>
      </c>
      <c r="I39">
        <f t="array" aca="1" ref="I39" ca="1">(1/I5)/SUM(1/I$5:I$36)</f>
        <v>5.2066126052161037E-2</v>
      </c>
      <c r="J39">
        <f t="array" aca="1" ref="J39" ca="1">(1/J5)/SUM(1/J$5:J$36)</f>
        <v>1.7040987908024992E-2</v>
      </c>
      <c r="K39">
        <f t="array" aca="1" ref="K39" ca="1">(1/K5)/SUM(1/K$5:K$36)</f>
        <v>1.0237326689147945E-2</v>
      </c>
      <c r="M39">
        <f ca="1">SUMPRODUCT(C39:K39,$C$77:$K$77)</f>
        <v>2.3049736486458094E-2</v>
      </c>
      <c r="N39">
        <f ca="1">RANK(M39,$M$39:$M$70)</f>
        <v>16</v>
      </c>
    </row>
    <row r="40" spans="2:14" x14ac:dyDescent="0.25">
      <c r="B40" t="s">
        <v>24</v>
      </c>
      <c r="C40">
        <f t="shared" ref="C40:K70" ca="1" si="10">C6/SUM(C$5:C$36)</f>
        <v>2.3837902264600714E-3</v>
      </c>
      <c r="D40">
        <f t="shared" ca="1" si="10"/>
        <v>3.9027203691242913E-2</v>
      </c>
      <c r="E40">
        <f t="shared" ca="1" si="10"/>
        <v>6.6358644703361461E-2</v>
      </c>
      <c r="F40">
        <f t="array" aca="1" ref="F40" ca="1">(1/F6)/SUM(1/F$5:F$36)</f>
        <v>1.0670741027620207E-2</v>
      </c>
      <c r="G40">
        <f t="shared" ca="1" si="10"/>
        <v>4.0195885417980304E-2</v>
      </c>
      <c r="H40">
        <f t="shared" ca="1" si="10"/>
        <v>3.1309904153354634E-2</v>
      </c>
      <c r="I40">
        <f t="array" aca="1" ref="I40" ca="1">(1/I6)/SUM(1/I$5:I$36)</f>
        <v>1.9638977370551969E-2</v>
      </c>
      <c r="J40">
        <f t="array" aca="1" ref="J40" ca="1">(1/J6)/SUM(1/J$5:J$36)</f>
        <v>6.2428204482569596E-2</v>
      </c>
      <c r="K40">
        <f t="array" aca="1" ref="K40" ca="1">(1/K6)/SUM(1/K$5:K$36)</f>
        <v>3.1735712736358633E-2</v>
      </c>
      <c r="M40">
        <f t="shared" ref="M40:M70" ca="1" si="11">SUMPRODUCT(C40:K40,$C$77:$K$77)</f>
        <v>2.9792790695962995E-2</v>
      </c>
      <c r="N40">
        <f t="shared" ref="N40:N70" ca="1" si="12">RANK(M40,$M$39:$M$70)</f>
        <v>10</v>
      </c>
    </row>
    <row r="41" spans="2:14" x14ac:dyDescent="0.25">
      <c r="B41" t="s">
        <v>25</v>
      </c>
      <c r="C41">
        <f t="shared" ca="1" si="10"/>
        <v>3.8140643623361142E-2</v>
      </c>
      <c r="D41">
        <f t="shared" ca="1" si="10"/>
        <v>4.3160626742285879E-2</v>
      </c>
      <c r="E41">
        <f t="shared" ca="1" si="10"/>
        <v>3.2409267443417704E-2</v>
      </c>
      <c r="F41">
        <f t="array" aca="1" ref="F41" ca="1">(1/F7)/SUM(1/F$5:F$36)</f>
        <v>9.0290885618324827E-3</v>
      </c>
      <c r="G41">
        <f t="shared" ca="1" si="10"/>
        <v>6.0075966382449567E-2</v>
      </c>
      <c r="H41">
        <f t="shared" ca="1" si="10"/>
        <v>4.984025559105431E-2</v>
      </c>
      <c r="I41">
        <f t="array" aca="1" ref="I41" ca="1">(1/I7)/SUM(1/I$5:I$36)</f>
        <v>2.2388434202429249E-2</v>
      </c>
      <c r="J41">
        <f t="array" aca="1" ref="J41" ca="1">(1/J7)/SUM(1/J$5:J$36)</f>
        <v>3.0041741593724809E-2</v>
      </c>
      <c r="K41">
        <f t="array" aca="1" ref="K41" ca="1">(1/K7)/SUM(1/K$5:K$36)</f>
        <v>4.5336732480512329E-2</v>
      </c>
      <c r="M41">
        <f t="shared" ca="1" si="11"/>
        <v>3.3092512124722043E-2</v>
      </c>
      <c r="N41">
        <f t="shared" ca="1" si="12"/>
        <v>9</v>
      </c>
    </row>
    <row r="42" spans="2:14" x14ac:dyDescent="0.25">
      <c r="B42" t="s">
        <v>26</v>
      </c>
      <c r="C42">
        <f t="shared" ca="1" si="10"/>
        <v>2.562574493444577E-2</v>
      </c>
      <c r="D42">
        <f t="shared" ca="1" si="10"/>
        <v>3.4893780640199941E-2</v>
      </c>
      <c r="E42">
        <f t="shared" ca="1" si="10"/>
        <v>2.3302531137002813E-2</v>
      </c>
      <c r="F42">
        <f t="array" aca="1" ref="F42" ca="1">(1/F8)/SUM(1/F$5:F$36)</f>
        <v>5.8689075651911143E-2</v>
      </c>
      <c r="G42">
        <f t="shared" ca="1" si="10"/>
        <v>4.2899949951081567E-2</v>
      </c>
      <c r="H42">
        <f t="shared" ca="1" si="10"/>
        <v>6.1341853035143772E-2</v>
      </c>
      <c r="I42">
        <f t="array" aca="1" ref="I42" ca="1">(1/I8)/SUM(1/I$5:I$36)</f>
        <v>2.0874996925341956E-2</v>
      </c>
      <c r="J42">
        <f t="array" aca="1" ref="J42" ca="1">(1/J8)/SUM(1/J$5:J$36)</f>
        <v>1.4477128867564219E-2</v>
      </c>
      <c r="K42">
        <f t="array" aca="1" ref="K42" ca="1">(1/K8)/SUM(1/K$5:K$36)</f>
        <v>2.1157141824239088E-2</v>
      </c>
      <c r="M42">
        <f t="shared" ca="1" si="11"/>
        <v>3.5753029644857014E-2</v>
      </c>
      <c r="N42">
        <f t="shared" ca="1" si="12"/>
        <v>7</v>
      </c>
    </row>
    <row r="43" spans="2:14" x14ac:dyDescent="0.25">
      <c r="B43" t="s">
        <v>27</v>
      </c>
      <c r="C43">
        <f t="shared" ca="1" si="10"/>
        <v>1.5494636471990465E-2</v>
      </c>
      <c r="D43">
        <f t="shared" ca="1" si="10"/>
        <v>3.3067384408343746E-2</v>
      </c>
      <c r="E43">
        <f t="shared" ca="1" si="10"/>
        <v>1.1517342975760011E-2</v>
      </c>
      <c r="F43">
        <f t="array" aca="1" ref="F43" ca="1">(1/F9)/SUM(1/F$5:F$36)</f>
        <v>0.35213445391146686</v>
      </c>
      <c r="G43">
        <f t="shared" ca="1" si="10"/>
        <v>5.7796988206640885E-3</v>
      </c>
      <c r="H43">
        <f t="shared" ca="1" si="10"/>
        <v>3.3226837060702875E-2</v>
      </c>
      <c r="I43">
        <f t="array" aca="1" ref="I43" ca="1">(1/I9)/SUM(1/I$5:I$36)</f>
        <v>1.9094613392263749E-2</v>
      </c>
      <c r="J43">
        <f t="array" aca="1" ref="J43" ca="1">(1/J9)/SUM(1/J$5:J$36)</f>
        <v>7.3550470798429704E-2</v>
      </c>
      <c r="K43">
        <f t="array" aca="1" ref="K43" ca="1">(1/K9)/SUM(1/K$5:K$36)</f>
        <v>0.31735712736358634</v>
      </c>
      <c r="M43">
        <f t="shared" ca="1" si="11"/>
        <v>0.18055972631490183</v>
      </c>
      <c r="N43">
        <f t="shared" ca="1" si="12"/>
        <v>1</v>
      </c>
    </row>
    <row r="44" spans="2:14" x14ac:dyDescent="0.25">
      <c r="B44" t="s">
        <v>28</v>
      </c>
      <c r="C44">
        <f t="shared" ca="1" si="10"/>
        <v>1.6686531585220502E-2</v>
      </c>
      <c r="D44">
        <f t="shared" ca="1" si="10"/>
        <v>3.5086032875132171E-2</v>
      </c>
      <c r="E44">
        <f t="shared" ca="1" si="10"/>
        <v>3.0735235034150262E-2</v>
      </c>
      <c r="F44">
        <f t="array" aca="1" ref="F44" ca="1">(1/F10)/SUM(1/F$5:F$36)</f>
        <v>1.4672268912977786E-2</v>
      </c>
      <c r="G44">
        <f t="shared" ca="1" si="10"/>
        <v>1.9284406729299503E-2</v>
      </c>
      <c r="H44">
        <f t="shared" ca="1" si="10"/>
        <v>3.8338658146964855E-2</v>
      </c>
      <c r="I44">
        <f t="array" aca="1" ref="I44" ca="1">(1/I10)/SUM(1/I$5:I$36)</f>
        <v>2.0306969798121768E-2</v>
      </c>
      <c r="J44">
        <f t="array" aca="1" ref="J44" ca="1">(1/J10)/SUM(1/J$5:J$36)</f>
        <v>2.7113944743488914E-2</v>
      </c>
      <c r="K44">
        <f t="array" aca="1" ref="K44" ca="1">(1/K10)/SUM(1/K$5:K$36)</f>
        <v>0.10578570912119543</v>
      </c>
      <c r="M44">
        <f t="shared" ca="1" si="11"/>
        <v>4.2338152052679032E-2</v>
      </c>
      <c r="N44">
        <f t="shared" ca="1" si="12"/>
        <v>2</v>
      </c>
    </row>
    <row r="45" spans="2:14" x14ac:dyDescent="0.25">
      <c r="B45" t="s">
        <v>29</v>
      </c>
      <c r="C45">
        <f t="shared" ca="1" si="10"/>
        <v>5.2443384982121574E-2</v>
      </c>
      <c r="D45">
        <f t="shared" ca="1" si="10"/>
        <v>3.5182158992598286E-2</v>
      </c>
      <c r="E45">
        <f t="shared" ca="1" si="10"/>
        <v>5.9729476362662383E-2</v>
      </c>
      <c r="F45">
        <f t="array" aca="1" ref="F45" ca="1">(1/F11)/SUM(1/F$5:F$36)</f>
        <v>7.0426890782293375E-3</v>
      </c>
      <c r="G45">
        <f t="shared" ca="1" si="10"/>
        <v>5.6474495206730877E-3</v>
      </c>
      <c r="H45">
        <f t="shared" ca="1" si="10"/>
        <v>4.1533546325878593E-2</v>
      </c>
      <c r="I45">
        <f t="array" aca="1" ref="I45" ca="1">(1/I11)/SUM(1/I$5:I$36)</f>
        <v>3.7159226891998749E-2</v>
      </c>
      <c r="J45">
        <f t="array" aca="1" ref="J45" ca="1">(1/J11)/SUM(1/J$5:J$36)</f>
        <v>2.5392424442315015E-2</v>
      </c>
      <c r="K45">
        <f t="array" aca="1" ref="K45" ca="1">(1/K11)/SUM(1/K$5:K$36)</f>
        <v>7.5561220800853882E-3</v>
      </c>
      <c r="M45">
        <f t="shared" ca="1" si="11"/>
        <v>2.1876902101289099E-2</v>
      </c>
      <c r="N45">
        <f t="shared" ca="1" si="12"/>
        <v>24</v>
      </c>
    </row>
    <row r="46" spans="2:14" x14ac:dyDescent="0.25">
      <c r="B46" t="s">
        <v>30</v>
      </c>
      <c r="C46">
        <f t="shared" ca="1" si="10"/>
        <v>1.0727056019070322E-2</v>
      </c>
      <c r="D46">
        <f t="shared" ca="1" si="10"/>
        <v>3.0952609824089206E-2</v>
      </c>
      <c r="E46">
        <f t="shared" ca="1" si="10"/>
        <v>3.0802196330520958E-2</v>
      </c>
      <c r="F46">
        <f t="array" aca="1" ref="F46" ca="1">(1/F12)/SUM(1/F$5:F$36)</f>
        <v>7.6550968241623227E-3</v>
      </c>
      <c r="G46">
        <f t="shared" ca="1" si="10"/>
        <v>1.3051136177353029E-2</v>
      </c>
      <c r="H46">
        <f t="shared" ca="1" si="10"/>
        <v>3.8977635782747606E-2</v>
      </c>
      <c r="I46">
        <f t="array" aca="1" ref="I46" ca="1">(1/I12)/SUM(1/I$5:I$36)</f>
        <v>7.7201497249756029E-2</v>
      </c>
      <c r="J46">
        <f t="array" aca="1" ref="J46" ca="1">(1/J12)/SUM(1/J$5:J$36)</f>
        <v>1.4968165987048851E-2</v>
      </c>
      <c r="K46">
        <f t="array" aca="1" ref="K46" ca="1">(1/K12)/SUM(1/K$5:K$36)</f>
        <v>1.6703006703346648E-2</v>
      </c>
      <c r="M46">
        <f t="shared" ca="1" si="11"/>
        <v>2.0313740080826977E-2</v>
      </c>
      <c r="N46">
        <f t="shared" ca="1" si="12"/>
        <v>29</v>
      </c>
    </row>
    <row r="47" spans="2:14" x14ac:dyDescent="0.25">
      <c r="B47" t="s">
        <v>31</v>
      </c>
      <c r="C47">
        <f t="shared" ca="1" si="10"/>
        <v>5.6615017878426696E-2</v>
      </c>
      <c r="D47">
        <f t="shared" ca="1" si="10"/>
        <v>1.7494953378833028E-2</v>
      </c>
      <c r="E47">
        <f t="shared" ca="1" si="10"/>
        <v>3.5154680594616315E-2</v>
      </c>
      <c r="F47">
        <f t="array" aca="1" ref="F47" ca="1">(1/F13)/SUM(1/F$5:F$36)</f>
        <v>7.0426890782293375E-2</v>
      </c>
      <c r="G47">
        <f t="shared" ca="1" si="10"/>
        <v>3.9372265131038038E-2</v>
      </c>
      <c r="H47">
        <f t="shared" ca="1" si="10"/>
        <v>1.2140575079872205E-2</v>
      </c>
      <c r="I47">
        <f t="array" aca="1" ref="I47" ca="1">(1/I13)/SUM(1/I$5:I$36)</f>
        <v>5.5971085506073118E-2</v>
      </c>
      <c r="J47">
        <f t="array" aca="1" ref="J47" ca="1">(1/J13)/SUM(1/J$5:J$36)</f>
        <v>2.3311078176551491E-2</v>
      </c>
      <c r="K47">
        <f t="array" aca="1" ref="K47" ca="1">(1/K13)/SUM(1/K$5:K$36)</f>
        <v>2.1157141824239088E-2</v>
      </c>
      <c r="M47">
        <f t="shared" ca="1" si="11"/>
        <v>4.0717779189760508E-2</v>
      </c>
      <c r="N47">
        <f t="shared" ca="1" si="12"/>
        <v>4</v>
      </c>
    </row>
    <row r="48" spans="2:14" x14ac:dyDescent="0.25">
      <c r="B48" t="s">
        <v>32</v>
      </c>
      <c r="C48">
        <f t="shared" ca="1" si="10"/>
        <v>4.8271752085816445E-2</v>
      </c>
      <c r="D48">
        <f t="shared" ca="1" si="10"/>
        <v>2.2012880899740458E-2</v>
      </c>
      <c r="E48">
        <f t="shared" ca="1" si="10"/>
        <v>8.5710459354493111E-3</v>
      </c>
      <c r="F48">
        <f t="array" aca="1" ref="F48" ca="1">(1/F14)/SUM(1/F$5:F$36)</f>
        <v>1.9563025217303714E-2</v>
      </c>
      <c r="G48">
        <f t="shared" ca="1" si="10"/>
        <v>4.9837292791769044E-2</v>
      </c>
      <c r="H48">
        <f t="shared" ca="1" si="10"/>
        <v>1.6613418530351438E-2</v>
      </c>
      <c r="I48">
        <f t="array" aca="1" ref="I48" ca="1">(1/I14)/SUM(1/I$5:I$36)</f>
        <v>4.455409791528208E-2</v>
      </c>
      <c r="J48">
        <f t="array" aca="1" ref="J48" ca="1">(1/J14)/SUM(1/J$5:J$36)</f>
        <v>1.8152882154506056E-2</v>
      </c>
      <c r="K48">
        <f t="array" aca="1" ref="K48" ca="1">(1/K14)/SUM(1/K$5:K$36)</f>
        <v>6.3471425472717263E-3</v>
      </c>
      <c r="M48">
        <f t="shared" ca="1" si="11"/>
        <v>2.1590355141052578E-2</v>
      </c>
      <c r="N48">
        <f t="shared" ca="1" si="12"/>
        <v>25</v>
      </c>
    </row>
    <row r="49" spans="2:14" x14ac:dyDescent="0.25">
      <c r="B49" t="s">
        <v>33</v>
      </c>
      <c r="C49">
        <f t="shared" ca="1" si="10"/>
        <v>5.9594755661501785E-3</v>
      </c>
      <c r="D49">
        <f t="shared" ca="1" si="10"/>
        <v>3.2779006055945401E-2</v>
      </c>
      <c r="E49">
        <f t="shared" ca="1" si="10"/>
        <v>2.3034685951520022E-2</v>
      </c>
      <c r="F49">
        <f t="array" aca="1" ref="F49" ca="1">(1/F15)/SUM(1/F$5:F$36)</f>
        <v>2.5152460993676202E-2</v>
      </c>
      <c r="G49">
        <f t="shared" ca="1" si="10"/>
        <v>2.1357791346354418E-2</v>
      </c>
      <c r="H49">
        <f t="shared" ca="1" si="10"/>
        <v>5.6230031948881792E-2</v>
      </c>
      <c r="I49">
        <f t="array" aca="1" ref="I49" ca="1">(1/I15)/SUM(1/I$5:I$36)</f>
        <v>2.0682156307093993E-2</v>
      </c>
      <c r="J49">
        <f t="array" aca="1" ref="J49" ca="1">(1/J15)/SUM(1/J$5:J$36)</f>
        <v>1.8256464934274991E-2</v>
      </c>
      <c r="K49">
        <f t="array" aca="1" ref="K49" ca="1">(1/K15)/SUM(1/K$5:K$36)</f>
        <v>9.6168826473814039E-3</v>
      </c>
      <c r="M49">
        <f t="shared" ca="1" si="11"/>
        <v>2.0933565041075242E-2</v>
      </c>
      <c r="N49">
        <f t="shared" ca="1" si="12"/>
        <v>28</v>
      </c>
    </row>
    <row r="50" spans="2:14" x14ac:dyDescent="0.25">
      <c r="B50" t="s">
        <v>34</v>
      </c>
      <c r="C50">
        <f t="shared" ca="1" si="10"/>
        <v>2.8009535160905839E-2</v>
      </c>
      <c r="D50">
        <f t="shared" ca="1" si="10"/>
        <v>3.4605402287801595E-2</v>
      </c>
      <c r="E50">
        <f t="shared" ca="1" si="10"/>
        <v>1.6740324092674435E-3</v>
      </c>
      <c r="F50">
        <f t="array" aca="1" ref="F50" ca="1">(1/F16)/SUM(1/F$5:F$36)</f>
        <v>7.8252100869214865E-3</v>
      </c>
      <c r="G50">
        <f t="shared" ca="1" si="10"/>
        <v>4.2637222286556913E-2</v>
      </c>
      <c r="H50">
        <f t="shared" ca="1" si="10"/>
        <v>3.9616613418530351E-2</v>
      </c>
      <c r="I50">
        <f t="array" aca="1" ref="I50" ca="1">(1/I16)/SUM(1/I$5:I$36)</f>
        <v>3.511911247439882E-2</v>
      </c>
      <c r="J50">
        <f t="array" aca="1" ref="J50" ca="1">(1/J16)/SUM(1/J$5:J$36)</f>
        <v>2.4010847877911384E-2</v>
      </c>
      <c r="K50">
        <f t="array" aca="1" ref="K50" ca="1">(1/K16)/SUM(1/K$5:K$36)</f>
        <v>9.0673464961024651E-3</v>
      </c>
      <c r="M50">
        <f t="shared" ca="1" si="11"/>
        <v>1.8559777895112393E-2</v>
      </c>
      <c r="N50">
        <f t="shared" ca="1" si="12"/>
        <v>31</v>
      </c>
    </row>
    <row r="51" spans="2:14" x14ac:dyDescent="0.25">
      <c r="B51" t="s">
        <v>35</v>
      </c>
      <c r="C51">
        <f t="shared" ca="1" si="10"/>
        <v>5.4231227651966626E-2</v>
      </c>
      <c r="D51">
        <f t="shared" ca="1" si="10"/>
        <v>1.8840719023358647E-2</v>
      </c>
      <c r="E51">
        <f t="shared" ca="1" si="10"/>
        <v>6.1805276550154012E-2</v>
      </c>
      <c r="F51">
        <f t="array" aca="1" ref="F51" ca="1">(1/F17)/SUM(1/F$5:F$36)</f>
        <v>7.6550968241623227E-3</v>
      </c>
      <c r="G51">
        <f t="shared" ca="1" si="10"/>
        <v>4.4359393029664476E-2</v>
      </c>
      <c r="H51">
        <f t="shared" ca="1" si="10"/>
        <v>2.4920127795527155E-2</v>
      </c>
      <c r="I51">
        <f t="array" aca="1" ref="I51" ca="1">(1/I17)/SUM(1/I$5:I$36)</f>
        <v>1.9553217644043011E-2</v>
      </c>
      <c r="J51">
        <f t="array" aca="1" ref="J51" ca="1">(1/J17)/SUM(1/J$5:J$36)</f>
        <v>1.6037320700409481E-2</v>
      </c>
      <c r="K51">
        <f t="array" aca="1" ref="K51" ca="1">(1/K17)/SUM(1/K$5:K$36)</f>
        <v>8.3515033516733238E-3</v>
      </c>
      <c r="M51">
        <f t="shared" ca="1" si="11"/>
        <v>2.1960374774299653E-2</v>
      </c>
      <c r="N51">
        <f t="shared" ca="1" si="12"/>
        <v>23</v>
      </c>
    </row>
    <row r="52" spans="2:14" x14ac:dyDescent="0.25">
      <c r="B52" t="s">
        <v>36</v>
      </c>
      <c r="C52">
        <f t="shared" ca="1" si="10"/>
        <v>5.959475566150179E-2</v>
      </c>
      <c r="D52">
        <f t="shared" ca="1" si="10"/>
        <v>4.0853599923099108E-2</v>
      </c>
      <c r="E52">
        <f t="shared" ca="1" si="10"/>
        <v>1.6204633721708852E-2</v>
      </c>
      <c r="F52">
        <f t="array" aca="1" ref="F52" ca="1">(1/F18)/SUM(1/F$5:F$36)</f>
        <v>1.4672268912977786E-2</v>
      </c>
      <c r="G52">
        <f t="shared" ca="1" si="10"/>
        <v>3.2249980270144245E-2</v>
      </c>
      <c r="H52">
        <f t="shared" ca="1" si="10"/>
        <v>4.2811501597444089E-2</v>
      </c>
      <c r="I52">
        <f t="array" aca="1" ref="I52" ca="1">(1/I18)/SUM(1/I$5:I$36)</f>
        <v>2.413847353361644E-2</v>
      </c>
      <c r="J52">
        <f t="array" aca="1" ref="J52" ca="1">(1/J18)/SUM(1/J$5:J$36)</f>
        <v>3.0543632264741691E-2</v>
      </c>
      <c r="K52">
        <f t="array" aca="1" ref="K52" ca="1">(1/K18)/SUM(1/K$5:K$36)</f>
        <v>6.3471425472717263E-3</v>
      </c>
      <c r="M52">
        <f t="shared" ca="1" si="11"/>
        <v>2.2905499419153822E-2</v>
      </c>
      <c r="N52">
        <f t="shared" ca="1" si="12"/>
        <v>17</v>
      </c>
    </row>
    <row r="53" spans="2:14" x14ac:dyDescent="0.25">
      <c r="B53" t="s">
        <v>37</v>
      </c>
      <c r="C53">
        <f t="shared" ca="1" si="10"/>
        <v>5.1847437425506557E-2</v>
      </c>
      <c r="D53">
        <f t="shared" ca="1" si="10"/>
        <v>1.6341439969239643E-2</v>
      </c>
      <c r="E53">
        <f t="shared" ca="1" si="10"/>
        <v>5.1560198205437259E-2</v>
      </c>
      <c r="F53">
        <f t="array" aca="1" ref="F53" ca="1">(1/F19)/SUM(1/F$5:F$36)</f>
        <v>8.0030557707151569E-3</v>
      </c>
      <c r="G53">
        <f t="shared" ca="1" si="10"/>
        <v>4.6093767303842924E-2</v>
      </c>
      <c r="H53">
        <f t="shared" ca="1" si="10"/>
        <v>3.0670926517571886E-2</v>
      </c>
      <c r="I53">
        <f t="array" aca="1" ref="I53" ca="1">(1/I19)/SUM(1/I$5:I$36)</f>
        <v>1.9217540087922102E-2</v>
      </c>
      <c r="J53">
        <f t="array" aca="1" ref="J53" ca="1">(1/J19)/SUM(1/J$5:J$36)</f>
        <v>1.3761055826802976E-2</v>
      </c>
      <c r="K53">
        <f t="array" aca="1" ref="K53" ca="1">(1/K19)/SUM(1/K$5:K$36)</f>
        <v>9.3340331577525387E-3</v>
      </c>
      <c r="M53">
        <f t="shared" ca="1" si="11"/>
        <v>2.1485784224531745E-2</v>
      </c>
      <c r="N53">
        <f t="shared" ca="1" si="12"/>
        <v>26</v>
      </c>
    </row>
    <row r="54" spans="2:14" x14ac:dyDescent="0.25">
      <c r="B54" t="s">
        <v>38</v>
      </c>
      <c r="C54">
        <f t="shared" ca="1" si="10"/>
        <v>4.9463647199046487E-2</v>
      </c>
      <c r="D54">
        <f t="shared" ca="1" si="10"/>
        <v>4.354513121215034E-2</v>
      </c>
      <c r="E54">
        <f t="shared" ca="1" si="10"/>
        <v>4.1248158564349803E-2</v>
      </c>
      <c r="F54">
        <f t="array" aca="1" ref="F54" ca="1">(1/F20)/SUM(1/F$5:F$36)</f>
        <v>1.0670741027620207E-2</v>
      </c>
      <c r="G54">
        <f t="shared" ca="1" si="10"/>
        <v>6.9139412749097198E-2</v>
      </c>
      <c r="H54">
        <f t="shared" ca="1" si="10"/>
        <v>2.68370607028754E-2</v>
      </c>
      <c r="I54">
        <f t="array" aca="1" ref="I54" ca="1">(1/I20)/SUM(1/I$5:I$36)</f>
        <v>2.5297665765456775E-2</v>
      </c>
      <c r="J54">
        <f t="array" aca="1" ref="J54" ca="1">(1/J20)/SUM(1/J$5:J$36)</f>
        <v>6.3355356034290933E-2</v>
      </c>
      <c r="K54">
        <f t="array" aca="1" ref="K54" ca="1">(1/K20)/SUM(1/K$5:K$36)</f>
        <v>3.9669640920448293E-2</v>
      </c>
      <c r="M54">
        <f t="shared" ca="1" si="11"/>
        <v>3.6199303913381567E-2</v>
      </c>
      <c r="N54">
        <f t="shared" ca="1" si="12"/>
        <v>6</v>
      </c>
    </row>
    <row r="55" spans="2:14" x14ac:dyDescent="0.25">
      <c r="B55" t="s">
        <v>39</v>
      </c>
      <c r="C55">
        <f t="shared" ca="1" si="10"/>
        <v>5.6019070321811679E-2</v>
      </c>
      <c r="D55">
        <f t="shared" ca="1" si="10"/>
        <v>9.7087378640776691E-3</v>
      </c>
      <c r="E55">
        <f t="shared" ca="1" si="10"/>
        <v>5.8256327842507033E-3</v>
      </c>
      <c r="F55">
        <f t="array" aca="1" ref="F55" ca="1">(1/F21)/SUM(1/F$5:F$36)</f>
        <v>4.4016806738933358E-2</v>
      </c>
      <c r="G55">
        <f t="shared" ca="1" si="10"/>
        <v>2.0406590622496879E-2</v>
      </c>
      <c r="H55">
        <f t="shared" ca="1" si="10"/>
        <v>4.7284345047923323E-2</v>
      </c>
      <c r="I55">
        <f t="array" aca="1" ref="I55" ca="1">(1/I21)/SUM(1/I$5:I$36)</f>
        <v>2.2500938896913816E-2</v>
      </c>
      <c r="J55">
        <f t="array" aca="1" ref="J55" ca="1">(1/J21)/SUM(1/J$5:J$36)</f>
        <v>2.2491708117621734E-2</v>
      </c>
      <c r="K55">
        <f t="array" aca="1" ref="K55" ca="1">(1/K21)/SUM(1/K$5:K$36)</f>
        <v>6.3471425472717263E-3</v>
      </c>
      <c r="M55">
        <f t="shared" ca="1" si="11"/>
        <v>2.6461166171702296E-2</v>
      </c>
      <c r="N55">
        <f t="shared" ca="1" si="12"/>
        <v>11</v>
      </c>
    </row>
    <row r="56" spans="2:14" x14ac:dyDescent="0.25">
      <c r="B56" t="s">
        <v>40</v>
      </c>
      <c r="C56">
        <f t="shared" ca="1" si="10"/>
        <v>3.0393325387365912E-2</v>
      </c>
      <c r="D56">
        <f t="shared" ca="1" si="10"/>
        <v>4.3641257329616455E-2</v>
      </c>
      <c r="E56">
        <f t="shared" ca="1" si="10"/>
        <v>1.6070711128967456E-3</v>
      </c>
      <c r="F56">
        <f t="array" aca="1" ref="F56" ca="1">(1/F22)/SUM(1/F$5:F$36)</f>
        <v>3.5213445391146687E-2</v>
      </c>
      <c r="G56">
        <f t="shared" ca="1" si="10"/>
        <v>2.9564135899034723E-2</v>
      </c>
      <c r="H56">
        <f t="shared" ca="1" si="10"/>
        <v>5.7507987220447284E-3</v>
      </c>
      <c r="I56">
        <f t="array" aca="1" ref="I56" ca="1">(1/I22)/SUM(1/I$5:I$36)</f>
        <v>2.4535270358826574E-2</v>
      </c>
      <c r="J56">
        <f t="array" aca="1" ref="J56" ca="1">(1/J22)/SUM(1/J$5:J$36)</f>
        <v>4.6201378768688697E-2</v>
      </c>
      <c r="K56">
        <f t="array" aca="1" ref="K56" ca="1">(1/K22)/SUM(1/K$5:K$36)</f>
        <v>1.0943349219434011E-2</v>
      </c>
      <c r="M56">
        <f t="shared" ca="1" si="11"/>
        <v>2.4629245823203791E-2</v>
      </c>
      <c r="N56">
        <f t="shared" ca="1" si="12"/>
        <v>14</v>
      </c>
    </row>
    <row r="57" spans="2:14" x14ac:dyDescent="0.25">
      <c r="B57" t="s">
        <v>41</v>
      </c>
      <c r="C57">
        <f t="shared" ca="1" si="10"/>
        <v>1.2514898688915376E-2</v>
      </c>
      <c r="D57">
        <f t="shared" ca="1" si="10"/>
        <v>2.6338556185715657E-2</v>
      </c>
      <c r="E57">
        <f t="shared" ca="1" si="10"/>
        <v>4.4797107271996789E-2</v>
      </c>
      <c r="F57">
        <f t="array" aca="1" ref="F57" ca="1">(1/F23)/SUM(1/F$5:F$36)</f>
        <v>2.7087265685497453E-2</v>
      </c>
      <c r="G57">
        <f t="shared" ca="1" si="10"/>
        <v>1.3915879615920116E-2</v>
      </c>
      <c r="H57">
        <f t="shared" ca="1" si="10"/>
        <v>1.34185303514377E-2</v>
      </c>
      <c r="I57">
        <f t="array" aca="1" ref="I57" ca="1">(1/I23)/SUM(1/I$5:I$36)</f>
        <v>2.4738601328651102E-2</v>
      </c>
      <c r="J57">
        <f t="array" aca="1" ref="J57" ca="1">(1/J23)/SUM(1/J$5:J$36)</f>
        <v>1.5780248975248788E-2</v>
      </c>
      <c r="K57">
        <f t="array" aca="1" ref="K57" ca="1">(1/K23)/SUM(1/K$5:K$36)</f>
        <v>1.5867856368179317E-2</v>
      </c>
      <c r="M57">
        <f t="shared" ca="1" si="11"/>
        <v>2.1386100522394029E-2</v>
      </c>
      <c r="N57">
        <f t="shared" ca="1" si="12"/>
        <v>27</v>
      </c>
    </row>
    <row r="58" spans="2:14" x14ac:dyDescent="0.25">
      <c r="B58" t="s">
        <v>42</v>
      </c>
      <c r="C58">
        <f t="shared" ca="1" si="10"/>
        <v>7.7473182359952325E-3</v>
      </c>
      <c r="D58">
        <f t="shared" ca="1" si="10"/>
        <v>2.3743151014130538E-2</v>
      </c>
      <c r="E58">
        <f t="shared" ca="1" si="10"/>
        <v>1.0178117048346057E-2</v>
      </c>
      <c r="F58">
        <f t="array" aca="1" ref="F58" ca="1">(1/F24)/SUM(1/F$5:F$36)</f>
        <v>1.4672268912977786E-2</v>
      </c>
      <c r="G58">
        <f t="shared" ca="1" si="10"/>
        <v>2.0571015381094855E-2</v>
      </c>
      <c r="H58">
        <f t="shared" ca="1" si="10"/>
        <v>2.7476038338658148E-2</v>
      </c>
      <c r="I58">
        <f t="array" aca="1" ref="I58" ca="1">(1/I24)/SUM(1/I$5:I$36)</f>
        <v>2.3944849414362829E-2</v>
      </c>
      <c r="J58">
        <f t="array" aca="1" ref="J58" ca="1">(1/J24)/SUM(1/J$5:J$36)</f>
        <v>3.94993269102678E-2</v>
      </c>
      <c r="K58">
        <f t="array" aca="1" ref="K58" ca="1">(1/K24)/SUM(1/K$5:K$36)</f>
        <v>1.4425323971072105E-2</v>
      </c>
      <c r="M58">
        <f t="shared" ca="1" si="11"/>
        <v>1.8294764641452011E-2</v>
      </c>
      <c r="N58">
        <f t="shared" ca="1" si="12"/>
        <v>32</v>
      </c>
    </row>
    <row r="59" spans="2:14" x14ac:dyDescent="0.25">
      <c r="B59" t="s">
        <v>43</v>
      </c>
      <c r="C59">
        <f t="shared" ca="1" si="10"/>
        <v>2.9797377830750892E-3</v>
      </c>
      <c r="D59">
        <f t="shared" ca="1" si="10"/>
        <v>4.4506392386811498E-2</v>
      </c>
      <c r="E59">
        <f t="shared" ca="1" si="10"/>
        <v>2.6784518548279096E-2</v>
      </c>
      <c r="F59">
        <f t="array" aca="1" ref="F59" ca="1">(1/F25)/SUM(1/F$5:F$36)</f>
        <v>7.0426890782293375E-2</v>
      </c>
      <c r="G59">
        <f t="shared" ca="1" si="10"/>
        <v>3.0859135939810257E-2</v>
      </c>
      <c r="H59">
        <f t="shared" ca="1" si="10"/>
        <v>5.3674121405750799E-2</v>
      </c>
      <c r="I59">
        <f t="array" aca="1" ref="I59" ca="1">(1/I25)/SUM(1/I$5:I$36)</f>
        <v>2.1527340579258893E-2</v>
      </c>
      <c r="J59">
        <f t="array" aca="1" ref="J59" ca="1">(1/J25)/SUM(1/J$5:J$36)</f>
        <v>4.2376761320949564E-2</v>
      </c>
      <c r="K59">
        <f t="array" aca="1" ref="K59" ca="1">(1/K25)/SUM(1/K$5:K$36)</f>
        <v>3.1735712736358633E-2</v>
      </c>
      <c r="M59">
        <f t="shared" ca="1" si="11"/>
        <v>4.1270423396480557E-2</v>
      </c>
      <c r="N59">
        <f t="shared" ca="1" si="12"/>
        <v>3</v>
      </c>
    </row>
    <row r="60" spans="2:14" x14ac:dyDescent="0.25">
      <c r="B60" t="s">
        <v>44</v>
      </c>
      <c r="C60">
        <f t="shared" ca="1" si="10"/>
        <v>3.5756853396901073E-2</v>
      </c>
      <c r="D60">
        <f t="shared" ca="1" si="10"/>
        <v>9.6126117466115539E-3</v>
      </c>
      <c r="E60">
        <f t="shared" ca="1" si="10"/>
        <v>3.4552028927280029E-2</v>
      </c>
      <c r="F60">
        <f t="array" aca="1" ref="F60" ca="1">(1/F26)/SUM(1/F$5:F$36)</f>
        <v>8.1891733467782998E-3</v>
      </c>
      <c r="G60">
        <f t="shared" ca="1" si="10"/>
        <v>4.414035347328904E-2</v>
      </c>
      <c r="H60">
        <f t="shared" ca="1" si="10"/>
        <v>3.386581469648562E-2</v>
      </c>
      <c r="I60">
        <f t="array" aca="1" ref="I60" ca="1">(1/I26)/SUM(1/I$5:I$36)</f>
        <v>3.7314057004048745E-2</v>
      </c>
      <c r="J60">
        <f t="array" aca="1" ref="J60" ca="1">(1/J26)/SUM(1/J$5:J$36)</f>
        <v>2.7287381490248973E-2</v>
      </c>
      <c r="K60">
        <f t="array" aca="1" ref="K60" ca="1">(1/K26)/SUM(1/K$5:K$36)</f>
        <v>1.4425323971072105E-2</v>
      </c>
      <c r="M60">
        <f t="shared" ca="1" si="11"/>
        <v>2.2233954520859679E-2</v>
      </c>
      <c r="N60">
        <f t="shared" ca="1" si="12"/>
        <v>20</v>
      </c>
    </row>
    <row r="61" spans="2:14" x14ac:dyDescent="0.25">
      <c r="B61" t="s">
        <v>45</v>
      </c>
      <c r="C61">
        <f t="shared" ca="1" si="10"/>
        <v>5.1251489868891539E-2</v>
      </c>
      <c r="D61">
        <f t="shared" ca="1" si="10"/>
        <v>4.008459098337018E-2</v>
      </c>
      <c r="E61">
        <f t="shared" ca="1" si="10"/>
        <v>2.8726396143029329E-2</v>
      </c>
      <c r="F61">
        <f t="array" aca="1" ref="F61" ca="1">(1/F27)/SUM(1/F$5:F$36)</f>
        <v>7.4922224236482309E-3</v>
      </c>
      <c r="G61">
        <f t="shared" ca="1" si="10"/>
        <v>4.7975376588861633E-2</v>
      </c>
      <c r="H61">
        <f t="shared" ca="1" si="10"/>
        <v>2.5559105431309903E-2</v>
      </c>
      <c r="I61">
        <f t="array" aca="1" ref="I61" ca="1">(1/I27)/SUM(1/I$5:I$36)</f>
        <v>2.1171096172509927E-2</v>
      </c>
      <c r="J61">
        <f t="array" aca="1" ref="J61" ca="1">(1/J27)/SUM(1/J$5:J$36)</f>
        <v>2.4946943311748085E-2</v>
      </c>
      <c r="K61">
        <f t="array" aca="1" ref="K61" ca="1">(1/K27)/SUM(1/K$5:K$36)</f>
        <v>2.2668366240256164E-2</v>
      </c>
      <c r="M61">
        <f t="shared" ca="1" si="11"/>
        <v>2.4697948163732726E-2</v>
      </c>
      <c r="N61">
        <f t="shared" ca="1" si="12"/>
        <v>13</v>
      </c>
    </row>
    <row r="62" spans="2:14" x14ac:dyDescent="0.25">
      <c r="B62" t="s">
        <v>46</v>
      </c>
      <c r="C62">
        <f t="shared" ca="1" si="10"/>
        <v>4.4100119189511323E-2</v>
      </c>
      <c r="D62">
        <f t="shared" ca="1" si="10"/>
        <v>3.9123329808709029E-2</v>
      </c>
      <c r="E62">
        <f t="shared" ca="1" si="10"/>
        <v>2.6181866880942817E-2</v>
      </c>
      <c r="F62">
        <f t="array" aca="1" ref="F62" ca="1">(1/F28)/SUM(1/F$5:F$36)</f>
        <v>8.0030557707151569E-3</v>
      </c>
      <c r="G62">
        <f t="shared" ca="1" si="10"/>
        <v>4.0437199928943748E-2</v>
      </c>
      <c r="H62">
        <f t="shared" ca="1" si="10"/>
        <v>1.8530351437699679E-2</v>
      </c>
      <c r="I62">
        <f t="array" aca="1" ref="I62" ca="1">(1/I28)/SUM(1/I$5:I$36)</f>
        <v>4.2242328683828767E-2</v>
      </c>
      <c r="J62">
        <f t="array" aca="1" ref="J62" ca="1">(1/J28)/SUM(1/J$5:J$36)</f>
        <v>2.2027163371646761E-2</v>
      </c>
      <c r="K62">
        <f t="array" aca="1" ref="K62" ca="1">(1/K28)/SUM(1/K$5:K$36)</f>
        <v>1.5867856368179317E-2</v>
      </c>
      <c r="M62">
        <f t="shared" ca="1" si="11"/>
        <v>2.2280358845357017E-2</v>
      </c>
      <c r="N62">
        <f t="shared" ca="1" si="12"/>
        <v>19</v>
      </c>
    </row>
    <row r="63" spans="2:14" x14ac:dyDescent="0.25">
      <c r="B63" t="s">
        <v>47</v>
      </c>
      <c r="C63">
        <f t="shared" ca="1" si="10"/>
        <v>5.2443384982121574E-2</v>
      </c>
      <c r="D63">
        <f t="shared" ca="1" si="10"/>
        <v>1.1150629626069403E-2</v>
      </c>
      <c r="E63">
        <f t="shared" ca="1" si="10"/>
        <v>3.9775010044194453E-2</v>
      </c>
      <c r="F63">
        <f t="array" aca="1" ref="F63" ca="1">(1/F29)/SUM(1/F$5:F$36)</f>
        <v>7.0426890782293375E-3</v>
      </c>
      <c r="G63">
        <f t="shared" ca="1" si="10"/>
        <v>6.5026967483381187E-2</v>
      </c>
      <c r="H63">
        <f t="shared" ca="1" si="10"/>
        <v>2.7476038338658148E-2</v>
      </c>
      <c r="I63">
        <f t="array" aca="1" ref="I63" ca="1">(1/I29)/SUM(1/I$5:I$36)</f>
        <v>2.9555688716078214E-2</v>
      </c>
      <c r="J63">
        <f t="array" aca="1" ref="J63" ca="1">(1/J29)/SUM(1/J$5:J$36)</f>
        <v>1.640741271657278E-2</v>
      </c>
      <c r="K63">
        <f t="array" aca="1" ref="K63" ca="1">(1/K29)/SUM(1/K$5:K$36)</f>
        <v>9.6168826473814039E-3</v>
      </c>
      <c r="M63">
        <f t="shared" ca="1" si="11"/>
        <v>2.2411763243563688E-2</v>
      </c>
      <c r="N63">
        <f t="shared" ca="1" si="12"/>
        <v>18</v>
      </c>
    </row>
    <row r="64" spans="2:14" x14ac:dyDescent="0.25">
      <c r="B64" t="s">
        <v>48</v>
      </c>
      <c r="C64">
        <f t="shared" ca="1" si="10"/>
        <v>2.4433849821215731E-2</v>
      </c>
      <c r="D64">
        <f t="shared" ca="1" si="10"/>
        <v>3.9315582043641259E-2</v>
      </c>
      <c r="E64">
        <f t="shared" ca="1" si="10"/>
        <v>3.8435784116780503E-2</v>
      </c>
      <c r="F64">
        <f t="array" aca="1" ref="F64" ca="1">(1/F30)/SUM(1/F$5:F$36)</f>
        <v>1.7606722695573344E-2</v>
      </c>
      <c r="G64">
        <f t="shared" ca="1" si="10"/>
        <v>3.3626725762627652E-2</v>
      </c>
      <c r="H64">
        <f t="shared" ca="1" si="10"/>
        <v>4.5367412140575082E-2</v>
      </c>
      <c r="I64">
        <f t="array" aca="1" ref="I64" ca="1">(1/I30)/SUM(1/I$5:I$36)</f>
        <v>3.0669087948533215E-2</v>
      </c>
      <c r="J64">
        <f t="array" aca="1" ref="J64" ca="1">(1/J30)/SUM(1/J$5:J$36)</f>
        <v>1.4493524256995209E-2</v>
      </c>
      <c r="K64">
        <f t="array" aca="1" ref="K64" ca="1">(1/K30)/SUM(1/K$5:K$36)</f>
        <v>7.5561220800853882E-3</v>
      </c>
      <c r="M64">
        <f t="shared" ca="1" si="11"/>
        <v>2.2002734725986614E-2</v>
      </c>
      <c r="N64">
        <f t="shared" ca="1" si="12"/>
        <v>22</v>
      </c>
    </row>
    <row r="65" spans="2:14" x14ac:dyDescent="0.25">
      <c r="B65" t="s">
        <v>49</v>
      </c>
      <c r="C65">
        <f t="shared" ca="1" si="10"/>
        <v>1.4898688915375448E-2</v>
      </c>
      <c r="D65">
        <f t="shared" ca="1" si="10"/>
        <v>3.7489185811785064E-2</v>
      </c>
      <c r="E65">
        <f t="shared" ca="1" si="10"/>
        <v>1.3860988348734431E-2</v>
      </c>
      <c r="F65">
        <f t="array" aca="1" ref="F65" ca="1">(1/F31)/SUM(1/F$5:F$36)</f>
        <v>8.1891733467782998E-3</v>
      </c>
      <c r="G65">
        <f t="shared" ca="1" si="10"/>
        <v>6.5278781835749214E-2</v>
      </c>
      <c r="H65">
        <f t="shared" ca="1" si="10"/>
        <v>3.1948881789137379E-3</v>
      </c>
      <c r="I65">
        <f t="array" aca="1" ref="I65" ca="1">(1/I31)/SUM(1/I$5:I$36)</f>
        <v>6.0920909394365293E-2</v>
      </c>
      <c r="J65">
        <f t="array" aca="1" ref="J65" ca="1">(1/J31)/SUM(1/J$5:J$36)</f>
        <v>2.4192404383604475E-2</v>
      </c>
      <c r="K65">
        <f t="array" aca="1" ref="K65" ca="1">(1/K31)/SUM(1/K$5:K$36)</f>
        <v>9.6168826473814039E-3</v>
      </c>
      <c r="M65">
        <f t="shared" ca="1" si="11"/>
        <v>1.9768468535547173E-2</v>
      </c>
      <c r="N65">
        <f t="shared" ca="1" si="12"/>
        <v>30</v>
      </c>
    </row>
    <row r="66" spans="2:14" x14ac:dyDescent="0.25">
      <c r="B66" t="s">
        <v>50</v>
      </c>
      <c r="C66">
        <f t="shared" ca="1" si="10"/>
        <v>2.6817640047675805E-2</v>
      </c>
      <c r="D66">
        <f t="shared" ca="1" si="10"/>
        <v>3.450927617033548E-2</v>
      </c>
      <c r="E66">
        <f t="shared" ca="1" si="10"/>
        <v>4.7207713941341906E-2</v>
      </c>
      <c r="F66">
        <f t="array" aca="1" ref="F66" ca="1">(1/F32)/SUM(1/F$5:F$36)</f>
        <v>3.5213445391146687E-2</v>
      </c>
      <c r="G66">
        <f t="shared" ca="1" si="10"/>
        <v>2.7428154076721573E-2</v>
      </c>
      <c r="H66">
        <f t="shared" ca="1" si="10"/>
        <v>3.8977635782747606E-2</v>
      </c>
      <c r="I66">
        <f t="array" aca="1" ref="I66" ca="1">(1/I32)/SUM(1/I$5:I$36)</f>
        <v>1.8579613445999375E-2</v>
      </c>
      <c r="J66">
        <f t="array" aca="1" ref="J66" ca="1">(1/J32)/SUM(1/J$5:J$36)</f>
        <v>3.8202334086348558E-2</v>
      </c>
      <c r="K66">
        <f t="array" aca="1" ref="K66" ca="1">(1/K32)/SUM(1/K$5:K$36)</f>
        <v>3.526190304039848E-2</v>
      </c>
      <c r="M66">
        <f t="shared" ca="1" si="11"/>
        <v>3.4354600484038225E-2</v>
      </c>
      <c r="N66">
        <f t="shared" ca="1" si="12"/>
        <v>8</v>
      </c>
    </row>
    <row r="67" spans="2:14" x14ac:dyDescent="0.25">
      <c r="B67" t="s">
        <v>51</v>
      </c>
      <c r="C67">
        <f t="shared" ca="1" si="10"/>
        <v>1.4302741358760428E-2</v>
      </c>
      <c r="D67">
        <f t="shared" ca="1" si="10"/>
        <v>3.604729404979333E-2</v>
      </c>
      <c r="E67">
        <f t="shared" ca="1" si="10"/>
        <v>3.1672693183340032E-2</v>
      </c>
      <c r="F67">
        <f t="array" aca="1" ref="F67" ca="1">(1/F33)/SUM(1/F$5:F$36)</f>
        <v>9.2666961555649165E-3</v>
      </c>
      <c r="G67">
        <f t="shared" ca="1" si="10"/>
        <v>1.259067433908726E-2</v>
      </c>
      <c r="H67">
        <f t="shared" ca="1" si="10"/>
        <v>6.3897763578274758E-3</v>
      </c>
      <c r="I67">
        <f t="array" aca="1" ref="I67" ca="1">(1/I33)/SUM(1/I$5:I$36)</f>
        <v>4.7133545689324728E-2</v>
      </c>
      <c r="J67">
        <f t="array" aca="1" ref="J67" ca="1">(1/J33)/SUM(1/J$5:J$36)</f>
        <v>0.11960543849464268</v>
      </c>
      <c r="K67">
        <f t="array" aca="1" ref="K67" ca="1">(1/K33)/SUM(1/K$5:K$36)</f>
        <v>9.0673464961024651E-3</v>
      </c>
      <c r="M67">
        <f t="shared" ca="1" si="11"/>
        <v>2.5059966846471222E-2</v>
      </c>
      <c r="N67">
        <f t="shared" ca="1" si="12"/>
        <v>12</v>
      </c>
    </row>
    <row r="68" spans="2:14" x14ac:dyDescent="0.25">
      <c r="B68" t="s">
        <v>52</v>
      </c>
      <c r="C68">
        <f t="shared" ca="1" si="10"/>
        <v>1.1918951132300357E-2</v>
      </c>
      <c r="D68">
        <f t="shared" ref="D68:K70" ca="1" si="13">D34/SUM(D$5:D$36)</f>
        <v>2.8549456887436316E-2</v>
      </c>
      <c r="E68">
        <f t="shared" ca="1" si="13"/>
        <v>6.6961296370697743E-5</v>
      </c>
      <c r="F68">
        <f t="array" aca="1" ref="F68" ca="1">(1/F34)/SUM(1/F$5:F$36)</f>
        <v>2.5152460993676202E-2</v>
      </c>
      <c r="G68">
        <f t="shared" ca="1" si="13"/>
        <v>4.1050437223524149E-3</v>
      </c>
      <c r="H68">
        <f t="shared" ca="1" si="13"/>
        <v>2.1086261980830672E-2</v>
      </c>
      <c r="I68">
        <f t="array" aca="1" ref="I68" ca="1">(1/I34)/SUM(1/I$5:I$36)</f>
        <v>2.1579213689088432E-2</v>
      </c>
      <c r="J68">
        <f t="array" aca="1" ref="J68" ca="1">(1/J34)/SUM(1/J$5:J$36)</f>
        <v>1.5326684932846429E-2</v>
      </c>
      <c r="K68">
        <f t="array" aca="1" ref="K68" ca="1">(1/K34)/SUM(1/K$5:K$36)</f>
        <v>0.10578570912119543</v>
      </c>
      <c r="M68">
        <f t="shared" ca="1" si="11"/>
        <v>3.8521778257456563E-2</v>
      </c>
      <c r="N68">
        <f t="shared" ca="1" si="12"/>
        <v>5</v>
      </c>
    </row>
    <row r="69" spans="2:14" x14ac:dyDescent="0.25">
      <c r="B69" t="s">
        <v>53</v>
      </c>
      <c r="C69">
        <f t="shared" ca="1" si="10"/>
        <v>5.4231227651966626E-2</v>
      </c>
      <c r="D69">
        <f t="shared" ca="1" si="13"/>
        <v>2.9510718062097471E-2</v>
      </c>
      <c r="E69">
        <f t="shared" ca="1" si="13"/>
        <v>4.2654345788134457E-2</v>
      </c>
      <c r="F69">
        <f t="array" aca="1" ref="F69" ca="1">(1/F35)/SUM(1/F$5:F$36)</f>
        <v>1.4085378156458675E-2</v>
      </c>
      <c r="G69">
        <f t="shared" ca="1" si="13"/>
        <v>1.2341722793352964E-3</v>
      </c>
      <c r="H69">
        <f t="shared" ca="1" si="13"/>
        <v>2.7476038338658148E-2</v>
      </c>
      <c r="I69">
        <f t="array" aca="1" ref="I69" ca="1">(1/I35)/SUM(1/I$5:I$36)</f>
        <v>3.1983477432041781E-2</v>
      </c>
      <c r="J69">
        <f t="array" aca="1" ref="J69" ca="1">(1/J35)/SUM(1/J$5:J$36)</f>
        <v>3.1138155520503086E-2</v>
      </c>
      <c r="K69">
        <f t="array" aca="1" ref="K69" ca="1">(1/K35)/SUM(1/K$5:K$36)</f>
        <v>1.6703006703346648E-2</v>
      </c>
      <c r="M69">
        <f t="shared" ca="1" si="11"/>
        <v>2.3339362274134221E-2</v>
      </c>
      <c r="N69">
        <f t="shared" ca="1" si="12"/>
        <v>15</v>
      </c>
    </row>
    <row r="70" spans="2:14" x14ac:dyDescent="0.25">
      <c r="B70" t="s">
        <v>54</v>
      </c>
      <c r="C70">
        <f t="shared" ca="1" si="10"/>
        <v>3.8140643623361142E-2</v>
      </c>
      <c r="D70">
        <f t="shared" ca="1" si="13"/>
        <v>4.0565221570700756E-2</v>
      </c>
      <c r="E70">
        <f t="shared" ca="1" si="13"/>
        <v>5.7385830989687962E-2</v>
      </c>
      <c r="F70">
        <f t="array" aca="1" ref="F70" ca="1">(1/F36)/SUM(1/F$5:F$36)</f>
        <v>9.2666961555649165E-3</v>
      </c>
      <c r="G70">
        <f t="shared" ca="1" si="13"/>
        <v>4.0062843438057379E-3</v>
      </c>
      <c r="H70">
        <f t="shared" ca="1" si="13"/>
        <v>5.7507987220447282E-2</v>
      </c>
      <c r="I70">
        <f t="array" aca="1" ref="I70" ca="1">(1/I36)/SUM(1/I$5:I$36)</f>
        <v>2.8339790129657275E-2</v>
      </c>
      <c r="J70">
        <f t="array" aca="1" ref="J70" ca="1">(1/J36)/SUM(1/J$5:J$36)</f>
        <v>2.7581426549411137E-2</v>
      </c>
      <c r="K70">
        <f t="array" aca="1" ref="K70" ca="1">(1/K36)/SUM(1/K$5:K$36)</f>
        <v>8.3515033516733238E-3</v>
      </c>
      <c r="M70">
        <f t="shared" ca="1" si="11"/>
        <v>2.2158334447555609E-2</v>
      </c>
      <c r="N70">
        <f t="shared" ca="1" si="12"/>
        <v>21</v>
      </c>
    </row>
    <row r="73" spans="2:14" x14ac:dyDescent="0.25">
      <c r="B73" t="s">
        <v>66</v>
      </c>
      <c r="C73">
        <f ca="1">AVERAGE(C39:C70)</f>
        <v>3.1250000000000007E-2</v>
      </c>
      <c r="D73">
        <f t="shared" ref="D73:K73" ca="1" si="14">AVERAGE(D39:D70)</f>
        <v>3.125E-2</v>
      </c>
      <c r="E73">
        <f t="shared" ca="1" si="14"/>
        <v>3.125E-2</v>
      </c>
      <c r="F73">
        <f t="shared" ca="1" si="14"/>
        <v>3.1249999999999997E-2</v>
      </c>
      <c r="G73">
        <f t="shared" ca="1" si="14"/>
        <v>3.1250000000000007E-2</v>
      </c>
      <c r="H73">
        <f t="shared" ca="1" si="14"/>
        <v>3.125E-2</v>
      </c>
      <c r="I73">
        <f t="shared" ca="1" si="14"/>
        <v>3.124999999999999E-2</v>
      </c>
      <c r="J73">
        <f t="shared" ca="1" si="14"/>
        <v>3.1249999999999997E-2</v>
      </c>
      <c r="K73">
        <f t="shared" ca="1" si="14"/>
        <v>3.1250000000000007E-2</v>
      </c>
    </row>
    <row r="74" spans="2:14" x14ac:dyDescent="0.25">
      <c r="B74" t="s">
        <v>14</v>
      </c>
      <c r="C74">
        <f ca="1">STDEVA(C39:C70)</f>
        <v>1.9214520703766832E-2</v>
      </c>
      <c r="D74">
        <f t="shared" ref="D74:K74" ca="1" si="15">STDEVA(D39:D70)</f>
        <v>1.0296554844394916E-2</v>
      </c>
      <c r="E74">
        <f t="shared" ca="1" si="15"/>
        <v>1.8791239959628121E-2</v>
      </c>
      <c r="F74">
        <f t="shared" ca="1" si="15"/>
        <v>6.1272355359712073E-2</v>
      </c>
      <c r="G74">
        <f t="shared" ca="1" si="15"/>
        <v>1.96756083383391E-2</v>
      </c>
      <c r="H74">
        <f t="shared" ca="1" si="15"/>
        <v>1.6253855920772477E-2</v>
      </c>
      <c r="I74">
        <f t="shared" ca="1" si="15"/>
        <v>1.439162005776063E-2</v>
      </c>
      <c r="J74">
        <f t="shared" ca="1" si="15"/>
        <v>2.2093494016873504E-2</v>
      </c>
      <c r="K74">
        <f t="shared" ca="1" si="15"/>
        <v>5.7571427870853266E-2</v>
      </c>
    </row>
    <row r="75" spans="2:14" x14ac:dyDescent="0.25">
      <c r="B75" t="s">
        <v>67</v>
      </c>
      <c r="C75">
        <f ca="1">C74/C73</f>
        <v>0.61486466252053851</v>
      </c>
      <c r="D75">
        <f t="shared" ref="D75:K75" ca="1" si="16">D74/D73</f>
        <v>0.32948975502063732</v>
      </c>
      <c r="E75">
        <f t="shared" ca="1" si="16"/>
        <v>0.60131967870809988</v>
      </c>
      <c r="F75">
        <f t="shared" ca="1" si="16"/>
        <v>1.9607153715107866</v>
      </c>
      <c r="G75">
        <f t="shared" ca="1" si="16"/>
        <v>0.6296194668268511</v>
      </c>
      <c r="H75">
        <f t="shared" ca="1" si="16"/>
        <v>0.52012338946471925</v>
      </c>
      <c r="I75">
        <f t="shared" ca="1" si="16"/>
        <v>0.46053184184834034</v>
      </c>
      <c r="J75">
        <f t="shared" ca="1" si="16"/>
        <v>0.70699180853995225</v>
      </c>
      <c r="K75">
        <f t="shared" ca="1" si="16"/>
        <v>1.8422856918673041</v>
      </c>
    </row>
    <row r="77" spans="2:14" x14ac:dyDescent="0.25">
      <c r="B77" t="s">
        <v>68</v>
      </c>
      <c r="C77">
        <f ca="1">C75/SUM($C$75:$K$75)</f>
        <v>8.0207323416371074E-2</v>
      </c>
      <c r="D77">
        <f t="shared" ref="D77:K77" ca="1" si="17">D75/SUM($C$75:$K$75)</f>
        <v>4.2980989076500012E-2</v>
      </c>
      <c r="E77">
        <f t="shared" ca="1" si="17"/>
        <v>7.8440419309603535E-2</v>
      </c>
      <c r="F77">
        <f t="shared" ca="1" si="17"/>
        <v>0.25576967016699009</v>
      </c>
      <c r="G77">
        <f t="shared" ca="1" si="17"/>
        <v>8.2132045120315397E-2</v>
      </c>
      <c r="H77">
        <f t="shared" ca="1" si="17"/>
        <v>6.7848597355068138E-2</v>
      </c>
      <c r="I77">
        <f t="shared" ca="1" si="17"/>
        <v>6.0075051689009749E-2</v>
      </c>
      <c r="J77">
        <f t="shared" ca="1" si="17"/>
        <v>9.2225044138708953E-2</v>
      </c>
      <c r="K77">
        <f t="shared" ca="1" si="17"/>
        <v>0.24032085972743306</v>
      </c>
    </row>
  </sheetData>
  <phoneticPr fontId="3" type="noConversion"/>
  <conditionalFormatting sqref="N39:N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article example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Adriano Barbosa</cp:lastModifiedBy>
  <dcterms:created xsi:type="dcterms:W3CDTF">2024-07-16T18:05:47Z</dcterms:created>
  <dcterms:modified xsi:type="dcterms:W3CDTF">2024-07-16T21:29:19Z</dcterms:modified>
</cp:coreProperties>
</file>