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"/>
    </mc:Choice>
  </mc:AlternateContent>
  <xr:revisionPtr revIDLastSave="0" documentId="13_ncr:1_{4AB5F046-EE40-5B42-BB0F-B5DD60DD8DB5}" xr6:coauthVersionLast="47" xr6:coauthVersionMax="47" xr10:uidLastSave="{00000000-0000-0000-0000-000000000000}"/>
  <bookViews>
    <workbookView xWindow="0" yWindow="500" windowWidth="28800" windowHeight="17500" activeTab="1" xr2:uid="{88D9446F-9168-9442-AAE9-1CF976F5EBFD}"/>
  </bookViews>
  <sheets>
    <sheet name="code_monthly_deflated_avg_inver" sheetId="15" r:id="rId1"/>
    <sheet name="code_monthly_deflated_avg" sheetId="13" r:id="rId2"/>
    <sheet name="code_monthly_deflated" sheetId="12" r:id="rId3"/>
    <sheet name="code_monthly" sheetId="11" r:id="rId4"/>
    <sheet name="code" sheetId="9" r:id="rId5"/>
    <sheet name="COALGAS_quarter" sheetId="5" r:id="rId6"/>
    <sheet name="COALGAS_year" sheetId="3" r:id="rId7"/>
    <sheet name="COALGAS" sheetId="1" r:id="rId8"/>
    <sheet name="Prices correction" sheetId="2" r:id="rId9"/>
    <sheet name="prices quaterly" sheetId="7" r:id="rId10"/>
    <sheet name="eur_gbpratz" sheetId="10" r:id="rId11"/>
    <sheet name="average monthly price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3" l="1"/>
  <c r="W4" i="13"/>
  <c r="W5" i="13"/>
  <c r="W6" i="13"/>
  <c r="W7" i="13"/>
  <c r="W8" i="13"/>
  <c r="W9" i="13"/>
  <c r="W10" i="13"/>
  <c r="W11" i="13"/>
  <c r="W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2" i="13"/>
  <c r="L3" i="13" l="1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2" i="13"/>
  <c r="V3" i="13"/>
  <c r="V4" i="13"/>
  <c r="V5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48" i="13"/>
  <c r="V49" i="13"/>
  <c r="V50" i="13"/>
  <c r="V51" i="13"/>
  <c r="V52" i="13"/>
  <c r="V53" i="13"/>
  <c r="V54" i="13"/>
  <c r="V55" i="13"/>
  <c r="V56" i="13"/>
  <c r="V57" i="13"/>
  <c r="V58" i="13"/>
  <c r="V59" i="13"/>
  <c r="V60" i="13"/>
  <c r="V61" i="13"/>
  <c r="V62" i="13"/>
  <c r="V63" i="13"/>
  <c r="V64" i="13"/>
  <c r="V65" i="13"/>
  <c r="V66" i="13"/>
  <c r="V67" i="13"/>
  <c r="V68" i="13"/>
  <c r="V69" i="13"/>
  <c r="V70" i="13"/>
  <c r="V71" i="13"/>
  <c r="V72" i="13"/>
  <c r="V73" i="13"/>
  <c r="V74" i="13"/>
  <c r="V75" i="13"/>
  <c r="V76" i="13"/>
  <c r="V77" i="13"/>
  <c r="V78" i="13"/>
  <c r="V79" i="13"/>
  <c r="V80" i="13"/>
  <c r="V81" i="13"/>
  <c r="V82" i="13"/>
  <c r="V83" i="13"/>
  <c r="V84" i="13"/>
  <c r="V85" i="13"/>
  <c r="V86" i="13"/>
  <c r="V87" i="13"/>
  <c r="V88" i="13"/>
  <c r="V89" i="13"/>
  <c r="V90" i="13"/>
  <c r="V91" i="13"/>
  <c r="V92" i="13"/>
  <c r="V93" i="13"/>
  <c r="V94" i="13"/>
  <c r="V95" i="13"/>
  <c r="V96" i="13"/>
  <c r="V97" i="13"/>
  <c r="V98" i="13"/>
  <c r="V99" i="13"/>
  <c r="V100" i="13"/>
  <c r="V101" i="13"/>
  <c r="V102" i="13"/>
  <c r="V103" i="13"/>
  <c r="V104" i="13"/>
  <c r="V105" i="13"/>
  <c r="V106" i="13"/>
  <c r="V107" i="13"/>
  <c r="V108" i="13"/>
  <c r="V109" i="13"/>
  <c r="V110" i="13"/>
  <c r="V111" i="13"/>
  <c r="V112" i="13"/>
  <c r="V113" i="13"/>
  <c r="V114" i="13"/>
  <c r="V115" i="13"/>
  <c r="V116" i="13"/>
  <c r="V117" i="13"/>
  <c r="V118" i="13"/>
  <c r="V119" i="13"/>
  <c r="V120" i="13"/>
  <c r="V121" i="13"/>
  <c r="V122" i="13"/>
  <c r="V123" i="13"/>
  <c r="V124" i="13"/>
  <c r="V125" i="13"/>
  <c r="V126" i="13"/>
  <c r="V127" i="13"/>
  <c r="V128" i="13"/>
  <c r="V129" i="13"/>
  <c r="V130" i="13"/>
  <c r="V131" i="13"/>
  <c r="V132" i="13"/>
  <c r="V133" i="13"/>
  <c r="V134" i="13"/>
  <c r="V135" i="13"/>
  <c r="V136" i="13"/>
  <c r="V137" i="13"/>
  <c r="V138" i="13"/>
  <c r="V139" i="13"/>
  <c r="V140" i="13"/>
  <c r="V141" i="13"/>
  <c r="V142" i="13"/>
  <c r="V143" i="13"/>
  <c r="V144" i="13"/>
  <c r="V145" i="13"/>
  <c r="V146" i="13"/>
  <c r="V147" i="13"/>
  <c r="V148" i="13"/>
  <c r="V149" i="13"/>
  <c r="V150" i="13"/>
  <c r="V151" i="13"/>
  <c r="V2" i="13"/>
  <c r="X16" i="13"/>
  <c r="Y16" i="13"/>
  <c r="X17" i="13"/>
  <c r="Y17" i="13"/>
  <c r="X18" i="13"/>
  <c r="Y18" i="13"/>
  <c r="X19" i="13"/>
  <c r="Y19" i="13"/>
  <c r="X20" i="13"/>
  <c r="Y20" i="13"/>
  <c r="X21" i="13"/>
  <c r="Y21" i="13"/>
  <c r="X22" i="13"/>
  <c r="Y22" i="13"/>
  <c r="X23" i="13"/>
  <c r="Y23" i="13"/>
  <c r="X24" i="13"/>
  <c r="Y24" i="13"/>
  <c r="X25" i="13"/>
  <c r="Y25" i="13"/>
  <c r="X26" i="13"/>
  <c r="Y26" i="13"/>
  <c r="X27" i="13"/>
  <c r="Y27" i="13"/>
  <c r="X28" i="13"/>
  <c r="Y28" i="13"/>
  <c r="X29" i="13"/>
  <c r="Y29" i="13"/>
  <c r="X30" i="13"/>
  <c r="Y30" i="13"/>
  <c r="X31" i="13"/>
  <c r="Y31" i="13"/>
  <c r="X32" i="13"/>
  <c r="Y32" i="13"/>
  <c r="X33" i="13"/>
  <c r="Y33" i="13"/>
  <c r="X34" i="13"/>
  <c r="Y34" i="13"/>
  <c r="X35" i="13"/>
  <c r="Y35" i="13"/>
  <c r="X36" i="13"/>
  <c r="Y36" i="13"/>
  <c r="X37" i="13"/>
  <c r="Y37" i="13"/>
  <c r="X38" i="13"/>
  <c r="Y38" i="13"/>
  <c r="X39" i="13"/>
  <c r="Y39" i="13"/>
  <c r="X40" i="13"/>
  <c r="Y40" i="13"/>
  <c r="X41" i="13"/>
  <c r="Y41" i="13"/>
  <c r="X42" i="13"/>
  <c r="Y42" i="13"/>
  <c r="X43" i="13"/>
  <c r="Y43" i="13"/>
  <c r="X44" i="13"/>
  <c r="Y44" i="13"/>
  <c r="X45" i="13"/>
  <c r="Y45" i="13"/>
  <c r="X46" i="13"/>
  <c r="Y46" i="13"/>
  <c r="X47" i="13"/>
  <c r="Y47" i="13"/>
  <c r="X48" i="13"/>
  <c r="Y48" i="13"/>
  <c r="X49" i="13"/>
  <c r="Y49" i="13"/>
  <c r="X50" i="13"/>
  <c r="Y50" i="13"/>
  <c r="X51" i="13"/>
  <c r="Y51" i="13"/>
  <c r="X52" i="13"/>
  <c r="Y52" i="13"/>
  <c r="X53" i="13"/>
  <c r="Y53" i="13"/>
  <c r="X54" i="13"/>
  <c r="Y54" i="13"/>
  <c r="X55" i="13"/>
  <c r="Y55" i="13"/>
  <c r="X56" i="13"/>
  <c r="Y56" i="13"/>
  <c r="X57" i="13"/>
  <c r="Y57" i="13"/>
  <c r="X58" i="13"/>
  <c r="Y58" i="13"/>
  <c r="X59" i="13"/>
  <c r="Y59" i="13"/>
  <c r="X60" i="13"/>
  <c r="Y60" i="13"/>
  <c r="X61" i="13"/>
  <c r="Y61" i="13"/>
  <c r="X62" i="13"/>
  <c r="Y62" i="13"/>
  <c r="X63" i="13"/>
  <c r="Y63" i="13"/>
  <c r="X64" i="13"/>
  <c r="Y64" i="13"/>
  <c r="X65" i="13"/>
  <c r="Y65" i="13"/>
  <c r="X66" i="13"/>
  <c r="Y66" i="13"/>
  <c r="X67" i="13"/>
  <c r="Y67" i="13"/>
  <c r="X68" i="13"/>
  <c r="Y68" i="13"/>
  <c r="X69" i="13"/>
  <c r="Y69" i="13"/>
  <c r="X70" i="13"/>
  <c r="Y70" i="13"/>
  <c r="X71" i="13"/>
  <c r="Y71" i="13"/>
  <c r="X72" i="13"/>
  <c r="Y72" i="13"/>
  <c r="X73" i="13"/>
  <c r="Y73" i="13"/>
  <c r="X74" i="13"/>
  <c r="Y74" i="13"/>
  <c r="X75" i="13"/>
  <c r="Y75" i="13"/>
  <c r="X76" i="13"/>
  <c r="Y76" i="13"/>
  <c r="X77" i="13"/>
  <c r="Y77" i="13"/>
  <c r="X78" i="13"/>
  <c r="Y78" i="13"/>
  <c r="X79" i="13"/>
  <c r="Y79" i="13"/>
  <c r="X80" i="13"/>
  <c r="Y80" i="13"/>
  <c r="X81" i="13"/>
  <c r="Y81" i="13"/>
  <c r="X82" i="13"/>
  <c r="Y82" i="13"/>
  <c r="X83" i="13"/>
  <c r="Y83" i="13"/>
  <c r="X84" i="13"/>
  <c r="Y84" i="13"/>
  <c r="X85" i="13"/>
  <c r="Y85" i="13"/>
  <c r="X86" i="13"/>
  <c r="Y86" i="13"/>
  <c r="X87" i="13"/>
  <c r="Y87" i="13"/>
  <c r="X88" i="13"/>
  <c r="Y88" i="13"/>
  <c r="X89" i="13"/>
  <c r="Y89" i="13"/>
  <c r="X90" i="13"/>
  <c r="Y90" i="13"/>
  <c r="X91" i="13"/>
  <c r="Y91" i="13"/>
  <c r="X92" i="13"/>
  <c r="Y92" i="13"/>
  <c r="X93" i="13"/>
  <c r="Y93" i="13"/>
  <c r="X94" i="13"/>
  <c r="Y94" i="13"/>
  <c r="X95" i="13"/>
  <c r="Y95" i="13"/>
  <c r="X96" i="13"/>
  <c r="Y96" i="13"/>
  <c r="X97" i="13"/>
  <c r="Y97" i="13"/>
  <c r="X98" i="13"/>
  <c r="Y98" i="13"/>
  <c r="X99" i="13"/>
  <c r="Y99" i="13"/>
  <c r="X100" i="13"/>
  <c r="Y100" i="13"/>
  <c r="X101" i="13"/>
  <c r="Y101" i="13"/>
  <c r="X102" i="13"/>
  <c r="Y102" i="13"/>
  <c r="X103" i="13"/>
  <c r="Y103" i="13"/>
  <c r="X104" i="13"/>
  <c r="Y104" i="13"/>
  <c r="X105" i="13"/>
  <c r="Y105" i="13"/>
  <c r="X106" i="13"/>
  <c r="Y106" i="13"/>
  <c r="X107" i="13"/>
  <c r="Y107" i="13"/>
  <c r="X108" i="13"/>
  <c r="Y108" i="13"/>
  <c r="X109" i="13"/>
  <c r="Y109" i="13"/>
  <c r="X110" i="13"/>
  <c r="Y110" i="13"/>
  <c r="X111" i="13"/>
  <c r="Y111" i="13"/>
  <c r="X112" i="13"/>
  <c r="Y112" i="13"/>
  <c r="X113" i="13"/>
  <c r="Y113" i="13"/>
  <c r="X114" i="13"/>
  <c r="Y114" i="13"/>
  <c r="X115" i="13"/>
  <c r="Y115" i="13"/>
  <c r="X116" i="13"/>
  <c r="Y116" i="13"/>
  <c r="X117" i="13"/>
  <c r="Y117" i="13"/>
  <c r="X118" i="13"/>
  <c r="Y118" i="13"/>
  <c r="X119" i="13"/>
  <c r="Y119" i="13"/>
  <c r="X120" i="13"/>
  <c r="Y120" i="13"/>
  <c r="X121" i="13"/>
  <c r="Y121" i="13"/>
  <c r="X122" i="13"/>
  <c r="Y122" i="13"/>
  <c r="X123" i="13"/>
  <c r="Y123" i="13"/>
  <c r="X124" i="13"/>
  <c r="Y124" i="13"/>
  <c r="X125" i="13"/>
  <c r="Y125" i="13"/>
  <c r="X126" i="13"/>
  <c r="Y126" i="13"/>
  <c r="X127" i="13"/>
  <c r="Y127" i="13"/>
  <c r="X128" i="13"/>
  <c r="Y128" i="13"/>
  <c r="X129" i="13"/>
  <c r="Y129" i="13"/>
  <c r="X130" i="13"/>
  <c r="Y130" i="13"/>
  <c r="X131" i="13"/>
  <c r="Y131" i="13"/>
  <c r="X132" i="13"/>
  <c r="Y132" i="13"/>
  <c r="X133" i="13"/>
  <c r="Y133" i="13"/>
  <c r="X134" i="13"/>
  <c r="Y134" i="13"/>
  <c r="X135" i="13"/>
  <c r="Y135" i="13"/>
  <c r="X136" i="13"/>
  <c r="Y136" i="13"/>
  <c r="X137" i="13"/>
  <c r="Y137" i="13"/>
  <c r="X138" i="13"/>
  <c r="Y138" i="13"/>
  <c r="X139" i="13"/>
  <c r="Y139" i="13"/>
  <c r="X140" i="13"/>
  <c r="Y140" i="13"/>
  <c r="X141" i="13"/>
  <c r="Y141" i="13"/>
  <c r="X142" i="13"/>
  <c r="Y142" i="13"/>
  <c r="X143" i="13"/>
  <c r="Y143" i="13"/>
  <c r="X144" i="13"/>
  <c r="Y144" i="13"/>
  <c r="X145" i="13"/>
  <c r="Y145" i="13"/>
  <c r="X146" i="13"/>
  <c r="Y146" i="13"/>
  <c r="X147" i="13"/>
  <c r="Y147" i="13"/>
  <c r="X148" i="13"/>
  <c r="Y148" i="13"/>
  <c r="X149" i="13"/>
  <c r="Y149" i="13"/>
  <c r="X150" i="13"/>
  <c r="Y150" i="13"/>
  <c r="X151" i="13"/>
  <c r="Y151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125" i="13"/>
  <c r="R126" i="13"/>
  <c r="R127" i="13"/>
  <c r="R128" i="13"/>
  <c r="R129" i="13"/>
  <c r="R130" i="13"/>
  <c r="R131" i="13"/>
  <c r="R132" i="13"/>
  <c r="R133" i="13"/>
  <c r="R134" i="13"/>
  <c r="R135" i="13"/>
  <c r="R136" i="13"/>
  <c r="R137" i="13"/>
  <c r="R138" i="13"/>
  <c r="R139" i="13"/>
  <c r="R140" i="13"/>
  <c r="R141" i="13"/>
  <c r="R142" i="13"/>
  <c r="R143" i="13"/>
  <c r="R144" i="13"/>
  <c r="R145" i="13"/>
  <c r="R146" i="13"/>
  <c r="R147" i="13"/>
  <c r="R148" i="13"/>
  <c r="R149" i="13"/>
  <c r="R150" i="13"/>
  <c r="R151" i="13"/>
  <c r="R2" i="13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2" i="12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T150" i="12"/>
  <c r="T151" i="12"/>
  <c r="T2" i="12"/>
  <c r="U3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U95" i="15"/>
  <c r="U96" i="15"/>
  <c r="U97" i="15"/>
  <c r="U98" i="15"/>
  <c r="U99" i="15"/>
  <c r="U100" i="15"/>
  <c r="U101" i="15"/>
  <c r="U102" i="15"/>
  <c r="U103" i="15"/>
  <c r="U104" i="15"/>
  <c r="U105" i="15"/>
  <c r="U106" i="15"/>
  <c r="U107" i="15"/>
  <c r="U108" i="15"/>
  <c r="U109" i="15"/>
  <c r="U110" i="15"/>
  <c r="U111" i="15"/>
  <c r="U112" i="15"/>
  <c r="U113" i="15"/>
  <c r="U114" i="15"/>
  <c r="U115" i="15"/>
  <c r="U116" i="15"/>
  <c r="U117" i="15"/>
  <c r="U118" i="15"/>
  <c r="U119" i="15"/>
  <c r="U120" i="15"/>
  <c r="U121" i="15"/>
  <c r="U122" i="15"/>
  <c r="U123" i="15"/>
  <c r="U124" i="15"/>
  <c r="U125" i="15"/>
  <c r="U126" i="15"/>
  <c r="U127" i="15"/>
  <c r="U128" i="15"/>
  <c r="U129" i="15"/>
  <c r="U130" i="15"/>
  <c r="U131" i="15"/>
  <c r="U132" i="15"/>
  <c r="U133" i="15"/>
  <c r="U134" i="15"/>
  <c r="U135" i="15"/>
  <c r="U136" i="15"/>
  <c r="U137" i="15"/>
  <c r="U138" i="15"/>
  <c r="U139" i="15"/>
  <c r="U140" i="15"/>
  <c r="U141" i="15"/>
  <c r="U142" i="15"/>
  <c r="U143" i="15"/>
  <c r="U144" i="15"/>
  <c r="U145" i="15"/>
  <c r="U146" i="15"/>
  <c r="U147" i="15"/>
  <c r="U148" i="15"/>
  <c r="U149" i="15"/>
  <c r="U150" i="15"/>
  <c r="U151" i="15"/>
  <c r="U2" i="15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130" i="12"/>
  <c r="S131" i="12"/>
  <c r="S132" i="12"/>
  <c r="S133" i="12"/>
  <c r="S134" i="12"/>
  <c r="S135" i="12"/>
  <c r="S136" i="12"/>
  <c r="S137" i="12"/>
  <c r="S138" i="12"/>
  <c r="S139" i="12"/>
  <c r="S140" i="12"/>
  <c r="S141" i="12"/>
  <c r="S142" i="12"/>
  <c r="S143" i="12"/>
  <c r="S144" i="12"/>
  <c r="S145" i="12"/>
  <c r="S146" i="12"/>
  <c r="S147" i="12"/>
  <c r="S148" i="12"/>
  <c r="S149" i="12"/>
  <c r="S150" i="12"/>
  <c r="S151" i="12"/>
  <c r="S2" i="12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2" i="1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2" i="13"/>
  <c r="K2" i="13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125" i="15"/>
  <c r="R126" i="15"/>
  <c r="R127" i="15"/>
  <c r="R128" i="15"/>
  <c r="R129" i="15"/>
  <c r="R130" i="15"/>
  <c r="R131" i="15"/>
  <c r="R132" i="15"/>
  <c r="R133" i="15"/>
  <c r="R134" i="15"/>
  <c r="R135" i="15"/>
  <c r="R136" i="15"/>
  <c r="R137" i="15"/>
  <c r="R138" i="15"/>
  <c r="R139" i="15"/>
  <c r="R140" i="15"/>
  <c r="R141" i="15"/>
  <c r="R142" i="15"/>
  <c r="R143" i="15"/>
  <c r="R144" i="15"/>
  <c r="R145" i="15"/>
  <c r="R146" i="15"/>
  <c r="R147" i="15"/>
  <c r="R148" i="15"/>
  <c r="R149" i="15"/>
  <c r="R150" i="15"/>
  <c r="R151" i="15"/>
  <c r="R2" i="15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S70" i="13"/>
  <c r="S71" i="13"/>
  <c r="S72" i="13"/>
  <c r="S73" i="13"/>
  <c r="S74" i="13"/>
  <c r="S75" i="13"/>
  <c r="S76" i="13"/>
  <c r="S77" i="13"/>
  <c r="S78" i="13"/>
  <c r="S79" i="13"/>
  <c r="S80" i="13"/>
  <c r="S81" i="13"/>
  <c r="S82" i="13"/>
  <c r="S83" i="13"/>
  <c r="S84" i="13"/>
  <c r="S85" i="13"/>
  <c r="S86" i="13"/>
  <c r="S87" i="13"/>
  <c r="S88" i="13"/>
  <c r="S89" i="13"/>
  <c r="S90" i="13"/>
  <c r="S91" i="13"/>
  <c r="S92" i="13"/>
  <c r="S93" i="13"/>
  <c r="S94" i="13"/>
  <c r="S95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S124" i="13"/>
  <c r="S125" i="13"/>
  <c r="S126" i="13"/>
  <c r="S127" i="13"/>
  <c r="S128" i="13"/>
  <c r="S129" i="13"/>
  <c r="S130" i="13"/>
  <c r="S131" i="13"/>
  <c r="S132" i="13"/>
  <c r="S133" i="13"/>
  <c r="S134" i="13"/>
  <c r="S135" i="13"/>
  <c r="S136" i="13"/>
  <c r="S137" i="13"/>
  <c r="S138" i="13"/>
  <c r="S139" i="13"/>
  <c r="S140" i="13"/>
  <c r="S141" i="13"/>
  <c r="S142" i="13"/>
  <c r="S143" i="13"/>
  <c r="S144" i="13"/>
  <c r="S145" i="13"/>
  <c r="S146" i="13"/>
  <c r="S147" i="13"/>
  <c r="S148" i="13"/>
  <c r="S149" i="13"/>
  <c r="S150" i="13"/>
  <c r="S151" i="13"/>
  <c r="S2" i="13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2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2" i="15"/>
  <c r="N151" i="15"/>
  <c r="J151" i="15"/>
  <c r="C151" i="15"/>
  <c r="B151" i="15"/>
  <c r="N150" i="15"/>
  <c r="J150" i="15"/>
  <c r="C150" i="15"/>
  <c r="B150" i="15"/>
  <c r="N149" i="15"/>
  <c r="J149" i="15"/>
  <c r="C149" i="15"/>
  <c r="B149" i="15"/>
  <c r="N148" i="15"/>
  <c r="J148" i="15"/>
  <c r="C148" i="15"/>
  <c r="B148" i="15"/>
  <c r="N147" i="15"/>
  <c r="J147" i="15"/>
  <c r="C147" i="15"/>
  <c r="B147" i="15"/>
  <c r="N146" i="15"/>
  <c r="J146" i="15"/>
  <c r="C146" i="15"/>
  <c r="B146" i="15"/>
  <c r="N145" i="15"/>
  <c r="J145" i="15"/>
  <c r="C145" i="15"/>
  <c r="B145" i="15"/>
  <c r="N144" i="15"/>
  <c r="J144" i="15"/>
  <c r="C144" i="15"/>
  <c r="B144" i="15"/>
  <c r="N143" i="15"/>
  <c r="J143" i="15"/>
  <c r="C143" i="15"/>
  <c r="B143" i="15"/>
  <c r="N142" i="15"/>
  <c r="J142" i="15"/>
  <c r="C142" i="15"/>
  <c r="B142" i="15"/>
  <c r="N141" i="15"/>
  <c r="J141" i="15"/>
  <c r="C141" i="15"/>
  <c r="B141" i="15"/>
  <c r="N140" i="15"/>
  <c r="J140" i="15"/>
  <c r="C140" i="15"/>
  <c r="B140" i="15"/>
  <c r="N139" i="15"/>
  <c r="J139" i="15"/>
  <c r="C139" i="15"/>
  <c r="B139" i="15"/>
  <c r="N138" i="15"/>
  <c r="J138" i="15"/>
  <c r="C138" i="15"/>
  <c r="B138" i="15"/>
  <c r="N137" i="15"/>
  <c r="J137" i="15"/>
  <c r="C137" i="15"/>
  <c r="B137" i="15"/>
  <c r="N136" i="15"/>
  <c r="J136" i="15"/>
  <c r="C136" i="15"/>
  <c r="B136" i="15"/>
  <c r="N135" i="15"/>
  <c r="J135" i="15"/>
  <c r="C135" i="15"/>
  <c r="B135" i="15"/>
  <c r="N134" i="15"/>
  <c r="J134" i="15"/>
  <c r="C134" i="15"/>
  <c r="B134" i="15"/>
  <c r="N133" i="15"/>
  <c r="J133" i="15"/>
  <c r="C133" i="15"/>
  <c r="B133" i="15"/>
  <c r="N132" i="15"/>
  <c r="J132" i="15"/>
  <c r="C132" i="15"/>
  <c r="B132" i="15"/>
  <c r="N131" i="15"/>
  <c r="J131" i="15"/>
  <c r="C131" i="15"/>
  <c r="B131" i="15"/>
  <c r="N130" i="15"/>
  <c r="J130" i="15"/>
  <c r="C130" i="15"/>
  <c r="B130" i="15"/>
  <c r="N129" i="15"/>
  <c r="J129" i="15"/>
  <c r="C129" i="15"/>
  <c r="B129" i="15"/>
  <c r="N128" i="15"/>
  <c r="J128" i="15"/>
  <c r="C128" i="15"/>
  <c r="B128" i="15"/>
  <c r="N127" i="15"/>
  <c r="J127" i="15"/>
  <c r="C127" i="15"/>
  <c r="B127" i="15"/>
  <c r="N126" i="15"/>
  <c r="J126" i="15"/>
  <c r="C126" i="15"/>
  <c r="B126" i="15"/>
  <c r="N125" i="15"/>
  <c r="J125" i="15"/>
  <c r="C125" i="15"/>
  <c r="B125" i="15"/>
  <c r="N124" i="15"/>
  <c r="J124" i="15"/>
  <c r="C124" i="15"/>
  <c r="B124" i="15"/>
  <c r="N123" i="15"/>
  <c r="J123" i="15"/>
  <c r="C123" i="15"/>
  <c r="B123" i="15"/>
  <c r="N122" i="15"/>
  <c r="J122" i="15"/>
  <c r="C122" i="15"/>
  <c r="B122" i="15"/>
  <c r="N121" i="15"/>
  <c r="J121" i="15"/>
  <c r="C121" i="15"/>
  <c r="B121" i="15"/>
  <c r="N120" i="15"/>
  <c r="J120" i="15"/>
  <c r="C120" i="15"/>
  <c r="B120" i="15"/>
  <c r="N119" i="15"/>
  <c r="J119" i="15"/>
  <c r="C119" i="15"/>
  <c r="B119" i="15"/>
  <c r="N118" i="15"/>
  <c r="J118" i="15"/>
  <c r="C118" i="15"/>
  <c r="B118" i="15"/>
  <c r="N117" i="15"/>
  <c r="J117" i="15"/>
  <c r="C117" i="15"/>
  <c r="B117" i="15"/>
  <c r="N116" i="15"/>
  <c r="J116" i="15"/>
  <c r="C116" i="15"/>
  <c r="B116" i="15"/>
  <c r="N115" i="15"/>
  <c r="J115" i="15"/>
  <c r="C115" i="15"/>
  <c r="B115" i="15"/>
  <c r="N114" i="15"/>
  <c r="J114" i="15"/>
  <c r="C114" i="15"/>
  <c r="B114" i="15"/>
  <c r="N113" i="15"/>
  <c r="J113" i="15"/>
  <c r="C113" i="15"/>
  <c r="B113" i="15"/>
  <c r="N112" i="15"/>
  <c r="J112" i="15"/>
  <c r="C112" i="15"/>
  <c r="B112" i="15"/>
  <c r="N111" i="15"/>
  <c r="J111" i="15"/>
  <c r="C111" i="15"/>
  <c r="B111" i="15"/>
  <c r="N110" i="15"/>
  <c r="J110" i="15"/>
  <c r="C110" i="15"/>
  <c r="B110" i="15"/>
  <c r="N109" i="15"/>
  <c r="J109" i="15"/>
  <c r="C109" i="15"/>
  <c r="B109" i="15"/>
  <c r="N108" i="15"/>
  <c r="J108" i="15"/>
  <c r="C108" i="15"/>
  <c r="B108" i="15"/>
  <c r="N107" i="15"/>
  <c r="J107" i="15"/>
  <c r="C107" i="15"/>
  <c r="B107" i="15"/>
  <c r="N106" i="15"/>
  <c r="J106" i="15"/>
  <c r="C106" i="15"/>
  <c r="B106" i="15"/>
  <c r="N105" i="15"/>
  <c r="J105" i="15"/>
  <c r="C105" i="15"/>
  <c r="B105" i="15"/>
  <c r="N104" i="15"/>
  <c r="J104" i="15"/>
  <c r="C104" i="15"/>
  <c r="B104" i="15"/>
  <c r="N103" i="15"/>
  <c r="J103" i="15"/>
  <c r="C103" i="15"/>
  <c r="B103" i="15"/>
  <c r="N102" i="15"/>
  <c r="J102" i="15"/>
  <c r="C102" i="15"/>
  <c r="B102" i="15"/>
  <c r="N101" i="15"/>
  <c r="J101" i="15"/>
  <c r="C101" i="15"/>
  <c r="B101" i="15"/>
  <c r="N100" i="15"/>
  <c r="J100" i="15"/>
  <c r="C100" i="15"/>
  <c r="B100" i="15"/>
  <c r="N99" i="15"/>
  <c r="J99" i="15"/>
  <c r="C99" i="15"/>
  <c r="B99" i="15"/>
  <c r="N98" i="15"/>
  <c r="J98" i="15"/>
  <c r="C98" i="15"/>
  <c r="B98" i="15"/>
  <c r="N97" i="15"/>
  <c r="J97" i="15"/>
  <c r="C97" i="15"/>
  <c r="B97" i="15"/>
  <c r="N96" i="15"/>
  <c r="J96" i="15"/>
  <c r="C96" i="15"/>
  <c r="B96" i="15"/>
  <c r="N95" i="15"/>
  <c r="J95" i="15"/>
  <c r="C95" i="15"/>
  <c r="B95" i="15"/>
  <c r="N94" i="15"/>
  <c r="J94" i="15"/>
  <c r="C94" i="15"/>
  <c r="B94" i="15"/>
  <c r="N93" i="15"/>
  <c r="J93" i="15"/>
  <c r="C93" i="15"/>
  <c r="B93" i="15"/>
  <c r="N92" i="15"/>
  <c r="J92" i="15"/>
  <c r="C92" i="15"/>
  <c r="B92" i="15"/>
  <c r="N91" i="15"/>
  <c r="J91" i="15"/>
  <c r="C91" i="15"/>
  <c r="B91" i="15"/>
  <c r="N90" i="15"/>
  <c r="J90" i="15"/>
  <c r="C90" i="15"/>
  <c r="B90" i="15"/>
  <c r="N89" i="15"/>
  <c r="J89" i="15"/>
  <c r="C89" i="15"/>
  <c r="B89" i="15"/>
  <c r="N88" i="15"/>
  <c r="J88" i="15"/>
  <c r="C88" i="15"/>
  <c r="B88" i="15"/>
  <c r="N87" i="15"/>
  <c r="J87" i="15"/>
  <c r="C87" i="15"/>
  <c r="B87" i="15"/>
  <c r="N86" i="15"/>
  <c r="J86" i="15"/>
  <c r="C86" i="15"/>
  <c r="B86" i="15"/>
  <c r="N85" i="15"/>
  <c r="J85" i="15"/>
  <c r="C85" i="15"/>
  <c r="B85" i="15"/>
  <c r="N84" i="15"/>
  <c r="J84" i="15"/>
  <c r="C84" i="15"/>
  <c r="B84" i="15"/>
  <c r="N83" i="15"/>
  <c r="J83" i="15"/>
  <c r="C83" i="15"/>
  <c r="B83" i="15"/>
  <c r="N82" i="15"/>
  <c r="J82" i="15"/>
  <c r="C82" i="15"/>
  <c r="B82" i="15"/>
  <c r="N81" i="15"/>
  <c r="J81" i="15"/>
  <c r="C81" i="15"/>
  <c r="B81" i="15"/>
  <c r="N80" i="15"/>
  <c r="J80" i="15"/>
  <c r="C80" i="15"/>
  <c r="B80" i="15"/>
  <c r="N79" i="15"/>
  <c r="J79" i="15"/>
  <c r="C79" i="15"/>
  <c r="B79" i="15"/>
  <c r="N78" i="15"/>
  <c r="J78" i="15"/>
  <c r="C78" i="15"/>
  <c r="B78" i="15"/>
  <c r="N77" i="15"/>
  <c r="J77" i="15"/>
  <c r="C77" i="15"/>
  <c r="B77" i="15"/>
  <c r="N76" i="15"/>
  <c r="J76" i="15"/>
  <c r="C76" i="15"/>
  <c r="B76" i="15"/>
  <c r="N75" i="15"/>
  <c r="J75" i="15"/>
  <c r="C75" i="15"/>
  <c r="B75" i="15"/>
  <c r="N74" i="15"/>
  <c r="J74" i="15"/>
  <c r="C74" i="15"/>
  <c r="B74" i="15"/>
  <c r="N73" i="15"/>
  <c r="J73" i="15"/>
  <c r="C73" i="15"/>
  <c r="B73" i="15"/>
  <c r="N72" i="15"/>
  <c r="J72" i="15"/>
  <c r="C72" i="15"/>
  <c r="B72" i="15"/>
  <c r="N71" i="15"/>
  <c r="J71" i="15"/>
  <c r="C71" i="15"/>
  <c r="B71" i="15"/>
  <c r="N70" i="15"/>
  <c r="J70" i="15"/>
  <c r="C70" i="15"/>
  <c r="B70" i="15"/>
  <c r="N69" i="15"/>
  <c r="J69" i="15"/>
  <c r="C69" i="15"/>
  <c r="B69" i="15"/>
  <c r="N68" i="15"/>
  <c r="J68" i="15"/>
  <c r="C68" i="15"/>
  <c r="B68" i="15"/>
  <c r="N67" i="15"/>
  <c r="J67" i="15"/>
  <c r="C67" i="15"/>
  <c r="B67" i="15"/>
  <c r="N66" i="15"/>
  <c r="J66" i="15"/>
  <c r="C66" i="15"/>
  <c r="B66" i="15"/>
  <c r="N65" i="15"/>
  <c r="J65" i="15"/>
  <c r="C65" i="15"/>
  <c r="B65" i="15"/>
  <c r="N64" i="15"/>
  <c r="J64" i="15"/>
  <c r="C64" i="15"/>
  <c r="B64" i="15"/>
  <c r="N63" i="15"/>
  <c r="J63" i="15"/>
  <c r="C63" i="15"/>
  <c r="B63" i="15"/>
  <c r="N62" i="15"/>
  <c r="J62" i="15"/>
  <c r="C62" i="15"/>
  <c r="B62" i="15"/>
  <c r="N61" i="15"/>
  <c r="J61" i="15"/>
  <c r="C61" i="15"/>
  <c r="B61" i="15"/>
  <c r="N60" i="15"/>
  <c r="J60" i="15"/>
  <c r="C60" i="15"/>
  <c r="B60" i="15"/>
  <c r="N59" i="15"/>
  <c r="J59" i="15"/>
  <c r="C59" i="15"/>
  <c r="B59" i="15"/>
  <c r="N58" i="15"/>
  <c r="J58" i="15"/>
  <c r="C58" i="15"/>
  <c r="B58" i="15"/>
  <c r="N57" i="15"/>
  <c r="J57" i="15"/>
  <c r="C57" i="15"/>
  <c r="B57" i="15"/>
  <c r="N56" i="15"/>
  <c r="J56" i="15"/>
  <c r="C56" i="15"/>
  <c r="B56" i="15"/>
  <c r="N55" i="15"/>
  <c r="J55" i="15"/>
  <c r="C55" i="15"/>
  <c r="B55" i="15"/>
  <c r="N54" i="15"/>
  <c r="J54" i="15"/>
  <c r="C54" i="15"/>
  <c r="B54" i="15"/>
  <c r="N53" i="15"/>
  <c r="J53" i="15"/>
  <c r="C53" i="15"/>
  <c r="B53" i="15"/>
  <c r="N52" i="15"/>
  <c r="J52" i="15"/>
  <c r="C52" i="15"/>
  <c r="B52" i="15"/>
  <c r="N51" i="15"/>
  <c r="J51" i="15"/>
  <c r="C51" i="15"/>
  <c r="B51" i="15"/>
  <c r="N50" i="15"/>
  <c r="J50" i="15"/>
  <c r="C50" i="15"/>
  <c r="B50" i="15"/>
  <c r="N49" i="15"/>
  <c r="J49" i="15"/>
  <c r="C49" i="15"/>
  <c r="B49" i="15"/>
  <c r="N48" i="15"/>
  <c r="J48" i="15"/>
  <c r="C48" i="15"/>
  <c r="B48" i="15"/>
  <c r="N47" i="15"/>
  <c r="J47" i="15"/>
  <c r="C47" i="15"/>
  <c r="B47" i="15"/>
  <c r="N46" i="15"/>
  <c r="J46" i="15"/>
  <c r="C46" i="15"/>
  <c r="B46" i="15"/>
  <c r="N45" i="15"/>
  <c r="J45" i="15"/>
  <c r="C45" i="15"/>
  <c r="B45" i="15"/>
  <c r="N44" i="15"/>
  <c r="J44" i="15"/>
  <c r="C44" i="15"/>
  <c r="B44" i="15"/>
  <c r="N43" i="15"/>
  <c r="J43" i="15"/>
  <c r="C43" i="15"/>
  <c r="B43" i="15"/>
  <c r="N42" i="15"/>
  <c r="J42" i="15"/>
  <c r="C42" i="15"/>
  <c r="B42" i="15"/>
  <c r="N41" i="15"/>
  <c r="J41" i="15"/>
  <c r="C41" i="15"/>
  <c r="B41" i="15"/>
  <c r="N40" i="15"/>
  <c r="J40" i="15"/>
  <c r="C40" i="15"/>
  <c r="B40" i="15"/>
  <c r="N39" i="15"/>
  <c r="J39" i="15"/>
  <c r="C39" i="15"/>
  <c r="B39" i="15"/>
  <c r="N38" i="15"/>
  <c r="J38" i="15"/>
  <c r="C38" i="15"/>
  <c r="B38" i="15"/>
  <c r="N37" i="15"/>
  <c r="J37" i="15"/>
  <c r="C37" i="15"/>
  <c r="B37" i="15"/>
  <c r="N36" i="15"/>
  <c r="J36" i="15"/>
  <c r="C36" i="15"/>
  <c r="B36" i="15"/>
  <c r="N35" i="15"/>
  <c r="J35" i="15"/>
  <c r="C35" i="15"/>
  <c r="B35" i="15"/>
  <c r="N34" i="15"/>
  <c r="J34" i="15"/>
  <c r="C34" i="15"/>
  <c r="B34" i="15"/>
  <c r="N33" i="15"/>
  <c r="J33" i="15"/>
  <c r="C33" i="15"/>
  <c r="B33" i="15"/>
  <c r="N32" i="15"/>
  <c r="J32" i="15"/>
  <c r="C32" i="15"/>
  <c r="B32" i="15"/>
  <c r="N31" i="15"/>
  <c r="J31" i="15"/>
  <c r="C31" i="15"/>
  <c r="B31" i="15"/>
  <c r="N30" i="15"/>
  <c r="J30" i="15"/>
  <c r="C30" i="15"/>
  <c r="B30" i="15"/>
  <c r="N29" i="15"/>
  <c r="J29" i="15"/>
  <c r="C29" i="15"/>
  <c r="B29" i="15"/>
  <c r="N28" i="15"/>
  <c r="J28" i="15"/>
  <c r="C28" i="15"/>
  <c r="B28" i="15"/>
  <c r="N27" i="15"/>
  <c r="J27" i="15"/>
  <c r="C27" i="15"/>
  <c r="B27" i="15"/>
  <c r="N26" i="15"/>
  <c r="J26" i="15"/>
  <c r="C26" i="15"/>
  <c r="B26" i="15"/>
  <c r="N25" i="15"/>
  <c r="J25" i="15"/>
  <c r="C25" i="15"/>
  <c r="B25" i="15"/>
  <c r="N24" i="15"/>
  <c r="J24" i="15"/>
  <c r="C24" i="15"/>
  <c r="B24" i="15"/>
  <c r="N23" i="15"/>
  <c r="J23" i="15"/>
  <c r="C23" i="15"/>
  <c r="B23" i="15"/>
  <c r="N22" i="15"/>
  <c r="J22" i="15"/>
  <c r="C22" i="15"/>
  <c r="B22" i="15"/>
  <c r="N21" i="15"/>
  <c r="J21" i="15"/>
  <c r="C21" i="15"/>
  <c r="B21" i="15"/>
  <c r="N20" i="15"/>
  <c r="J20" i="15"/>
  <c r="C20" i="15"/>
  <c r="B20" i="15"/>
  <c r="N19" i="15"/>
  <c r="J19" i="15"/>
  <c r="C19" i="15"/>
  <c r="B19" i="15"/>
  <c r="N18" i="15"/>
  <c r="J18" i="15"/>
  <c r="C18" i="15"/>
  <c r="B18" i="15"/>
  <c r="N17" i="15"/>
  <c r="J17" i="15"/>
  <c r="C17" i="15"/>
  <c r="B17" i="15"/>
  <c r="N16" i="15"/>
  <c r="J16" i="15"/>
  <c r="C16" i="15"/>
  <c r="B16" i="15"/>
  <c r="N15" i="15"/>
  <c r="J15" i="15"/>
  <c r="C15" i="15"/>
  <c r="B15" i="15"/>
  <c r="N14" i="15"/>
  <c r="J14" i="15"/>
  <c r="C14" i="15"/>
  <c r="B14" i="15"/>
  <c r="N13" i="15"/>
  <c r="J13" i="15"/>
  <c r="C13" i="15"/>
  <c r="B13" i="15"/>
  <c r="N12" i="15"/>
  <c r="J12" i="15"/>
  <c r="C12" i="15"/>
  <c r="B12" i="15"/>
  <c r="N11" i="15"/>
  <c r="J11" i="15"/>
  <c r="D11" i="15"/>
  <c r="C11" i="15"/>
  <c r="B11" i="15"/>
  <c r="N10" i="15"/>
  <c r="J10" i="15"/>
  <c r="C10" i="15"/>
  <c r="B10" i="15"/>
  <c r="N9" i="15"/>
  <c r="J9" i="15"/>
  <c r="C9" i="15"/>
  <c r="B9" i="15"/>
  <c r="N8" i="15"/>
  <c r="J8" i="15"/>
  <c r="C8" i="15"/>
  <c r="B8" i="15"/>
  <c r="N7" i="15"/>
  <c r="J7" i="15"/>
  <c r="C7" i="15"/>
  <c r="B7" i="15"/>
  <c r="N6" i="15"/>
  <c r="J6" i="15"/>
  <c r="C6" i="15"/>
  <c r="B6" i="15"/>
  <c r="N5" i="15"/>
  <c r="J5" i="15"/>
  <c r="C5" i="15"/>
  <c r="B5" i="15"/>
  <c r="N4" i="15"/>
  <c r="J4" i="15"/>
  <c r="C4" i="15"/>
  <c r="B4" i="15"/>
  <c r="N3" i="15"/>
  <c r="J3" i="15"/>
  <c r="C3" i="15"/>
  <c r="B3" i="15"/>
  <c r="N2" i="15"/>
  <c r="J2" i="15"/>
  <c r="C2" i="15"/>
  <c r="B2" i="15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2" i="12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2" i="13"/>
  <c r="O151" i="13" l="1"/>
  <c r="N151" i="13"/>
  <c r="J151" i="13"/>
  <c r="C151" i="13"/>
  <c r="O150" i="13"/>
  <c r="N150" i="13"/>
  <c r="J150" i="13"/>
  <c r="C150" i="13"/>
  <c r="O149" i="13"/>
  <c r="N149" i="13"/>
  <c r="J149" i="13"/>
  <c r="C149" i="13"/>
  <c r="O148" i="13"/>
  <c r="N148" i="13"/>
  <c r="J148" i="13"/>
  <c r="C148" i="13"/>
  <c r="O147" i="13"/>
  <c r="N147" i="13"/>
  <c r="J147" i="13"/>
  <c r="C147" i="13"/>
  <c r="O146" i="13"/>
  <c r="N146" i="13"/>
  <c r="J146" i="13"/>
  <c r="C146" i="13"/>
  <c r="O145" i="13"/>
  <c r="N145" i="13"/>
  <c r="J145" i="13"/>
  <c r="C145" i="13"/>
  <c r="O144" i="13"/>
  <c r="N144" i="13"/>
  <c r="J144" i="13"/>
  <c r="C144" i="13"/>
  <c r="O143" i="13"/>
  <c r="N143" i="13"/>
  <c r="J143" i="13"/>
  <c r="C143" i="13"/>
  <c r="O142" i="13"/>
  <c r="N142" i="13"/>
  <c r="J142" i="13"/>
  <c r="C142" i="13"/>
  <c r="O141" i="13"/>
  <c r="N141" i="13"/>
  <c r="J141" i="13"/>
  <c r="C141" i="13"/>
  <c r="O140" i="13"/>
  <c r="N140" i="13"/>
  <c r="J140" i="13"/>
  <c r="C140" i="13"/>
  <c r="O139" i="13"/>
  <c r="N139" i="13"/>
  <c r="J139" i="13"/>
  <c r="C139" i="13"/>
  <c r="O138" i="13"/>
  <c r="N138" i="13"/>
  <c r="J138" i="13"/>
  <c r="C138" i="13"/>
  <c r="O137" i="13"/>
  <c r="N137" i="13"/>
  <c r="J137" i="13"/>
  <c r="C137" i="13"/>
  <c r="O136" i="13"/>
  <c r="N136" i="13"/>
  <c r="J136" i="13"/>
  <c r="C136" i="13"/>
  <c r="O135" i="13"/>
  <c r="N135" i="13"/>
  <c r="J135" i="13"/>
  <c r="C135" i="13"/>
  <c r="O134" i="13"/>
  <c r="N134" i="13"/>
  <c r="J134" i="13"/>
  <c r="C134" i="13"/>
  <c r="O133" i="13"/>
  <c r="N133" i="13"/>
  <c r="J133" i="13"/>
  <c r="C133" i="13"/>
  <c r="O132" i="13"/>
  <c r="N132" i="13"/>
  <c r="J132" i="13"/>
  <c r="C132" i="13"/>
  <c r="O131" i="13"/>
  <c r="N131" i="13"/>
  <c r="J131" i="13"/>
  <c r="C131" i="13"/>
  <c r="O130" i="13"/>
  <c r="N130" i="13"/>
  <c r="J130" i="13"/>
  <c r="C130" i="13"/>
  <c r="O129" i="13"/>
  <c r="N129" i="13"/>
  <c r="J129" i="13"/>
  <c r="C129" i="13"/>
  <c r="O128" i="13"/>
  <c r="N128" i="13"/>
  <c r="J128" i="13"/>
  <c r="C128" i="13"/>
  <c r="O127" i="13"/>
  <c r="N127" i="13"/>
  <c r="J127" i="13"/>
  <c r="C127" i="13"/>
  <c r="O126" i="13"/>
  <c r="N126" i="13"/>
  <c r="J126" i="13"/>
  <c r="C126" i="13"/>
  <c r="O125" i="13"/>
  <c r="N125" i="13"/>
  <c r="J125" i="13"/>
  <c r="C125" i="13"/>
  <c r="O124" i="13"/>
  <c r="N124" i="13"/>
  <c r="J124" i="13"/>
  <c r="C124" i="13"/>
  <c r="O123" i="13"/>
  <c r="N123" i="13"/>
  <c r="J123" i="13"/>
  <c r="C123" i="13"/>
  <c r="O122" i="13"/>
  <c r="N122" i="13"/>
  <c r="J122" i="13"/>
  <c r="C122" i="13"/>
  <c r="O121" i="13"/>
  <c r="N121" i="13"/>
  <c r="J121" i="13"/>
  <c r="C121" i="13"/>
  <c r="O120" i="13"/>
  <c r="N120" i="13"/>
  <c r="J120" i="13"/>
  <c r="C120" i="13"/>
  <c r="O119" i="13"/>
  <c r="N119" i="13"/>
  <c r="J119" i="13"/>
  <c r="C119" i="13"/>
  <c r="O118" i="13"/>
  <c r="N118" i="13"/>
  <c r="J118" i="13"/>
  <c r="C118" i="13"/>
  <c r="O117" i="13"/>
  <c r="N117" i="13"/>
  <c r="J117" i="13"/>
  <c r="C117" i="13"/>
  <c r="O116" i="13"/>
  <c r="N116" i="13"/>
  <c r="J116" i="13"/>
  <c r="C116" i="13"/>
  <c r="O115" i="13"/>
  <c r="N115" i="13"/>
  <c r="J115" i="13"/>
  <c r="C115" i="13"/>
  <c r="O114" i="13"/>
  <c r="N114" i="13"/>
  <c r="J114" i="13"/>
  <c r="C114" i="13"/>
  <c r="O113" i="13"/>
  <c r="N113" i="13"/>
  <c r="J113" i="13"/>
  <c r="C113" i="13"/>
  <c r="O112" i="13"/>
  <c r="N112" i="13"/>
  <c r="J112" i="13"/>
  <c r="C112" i="13"/>
  <c r="O111" i="13"/>
  <c r="N111" i="13"/>
  <c r="J111" i="13"/>
  <c r="C111" i="13"/>
  <c r="O110" i="13"/>
  <c r="N110" i="13"/>
  <c r="J110" i="13"/>
  <c r="C110" i="13"/>
  <c r="O109" i="13"/>
  <c r="N109" i="13"/>
  <c r="J109" i="13"/>
  <c r="C109" i="13"/>
  <c r="O108" i="13"/>
  <c r="N108" i="13"/>
  <c r="J108" i="13"/>
  <c r="C108" i="13"/>
  <c r="O107" i="13"/>
  <c r="N107" i="13"/>
  <c r="J107" i="13"/>
  <c r="C107" i="13"/>
  <c r="O106" i="13"/>
  <c r="N106" i="13"/>
  <c r="J106" i="13"/>
  <c r="C106" i="13"/>
  <c r="O105" i="13"/>
  <c r="N105" i="13"/>
  <c r="J105" i="13"/>
  <c r="C105" i="13"/>
  <c r="O104" i="13"/>
  <c r="N104" i="13"/>
  <c r="J104" i="13"/>
  <c r="C104" i="13"/>
  <c r="O103" i="13"/>
  <c r="N103" i="13"/>
  <c r="J103" i="13"/>
  <c r="C103" i="13"/>
  <c r="O102" i="13"/>
  <c r="N102" i="13"/>
  <c r="J102" i="13"/>
  <c r="C102" i="13"/>
  <c r="O101" i="13"/>
  <c r="N101" i="13"/>
  <c r="J101" i="13"/>
  <c r="C101" i="13"/>
  <c r="O100" i="13"/>
  <c r="N100" i="13"/>
  <c r="J100" i="13"/>
  <c r="C100" i="13"/>
  <c r="O99" i="13"/>
  <c r="N99" i="13"/>
  <c r="J99" i="13"/>
  <c r="C99" i="13"/>
  <c r="O98" i="13"/>
  <c r="N98" i="13"/>
  <c r="J98" i="13"/>
  <c r="C98" i="13"/>
  <c r="O97" i="13"/>
  <c r="N97" i="13"/>
  <c r="J97" i="13"/>
  <c r="C97" i="13"/>
  <c r="O96" i="13"/>
  <c r="N96" i="13"/>
  <c r="J96" i="13"/>
  <c r="C96" i="13"/>
  <c r="O95" i="13"/>
  <c r="N95" i="13"/>
  <c r="J95" i="13"/>
  <c r="C95" i="13"/>
  <c r="O94" i="13"/>
  <c r="N94" i="13"/>
  <c r="J94" i="13"/>
  <c r="C94" i="13"/>
  <c r="O93" i="13"/>
  <c r="N93" i="13"/>
  <c r="J93" i="13"/>
  <c r="C93" i="13"/>
  <c r="O92" i="13"/>
  <c r="N92" i="13"/>
  <c r="J92" i="13"/>
  <c r="C92" i="13"/>
  <c r="O91" i="13"/>
  <c r="N91" i="13"/>
  <c r="J91" i="13"/>
  <c r="C91" i="13"/>
  <c r="O90" i="13"/>
  <c r="N90" i="13"/>
  <c r="J90" i="13"/>
  <c r="C90" i="13"/>
  <c r="O89" i="13"/>
  <c r="N89" i="13"/>
  <c r="J89" i="13"/>
  <c r="C89" i="13"/>
  <c r="O88" i="13"/>
  <c r="N88" i="13"/>
  <c r="J88" i="13"/>
  <c r="C88" i="13"/>
  <c r="O87" i="13"/>
  <c r="N87" i="13"/>
  <c r="J87" i="13"/>
  <c r="C87" i="13"/>
  <c r="O86" i="13"/>
  <c r="N86" i="13"/>
  <c r="J86" i="13"/>
  <c r="C86" i="13"/>
  <c r="O85" i="13"/>
  <c r="N85" i="13"/>
  <c r="J85" i="13"/>
  <c r="C85" i="13"/>
  <c r="O84" i="13"/>
  <c r="N84" i="13"/>
  <c r="J84" i="13"/>
  <c r="C84" i="13"/>
  <c r="O83" i="13"/>
  <c r="N83" i="13"/>
  <c r="J83" i="13"/>
  <c r="C83" i="13"/>
  <c r="O82" i="13"/>
  <c r="N82" i="13"/>
  <c r="J82" i="13"/>
  <c r="C82" i="13"/>
  <c r="O81" i="13"/>
  <c r="N81" i="13"/>
  <c r="J81" i="13"/>
  <c r="C81" i="13"/>
  <c r="O80" i="13"/>
  <c r="N80" i="13"/>
  <c r="J80" i="13"/>
  <c r="C80" i="13"/>
  <c r="O79" i="13"/>
  <c r="N79" i="13"/>
  <c r="J79" i="13"/>
  <c r="C79" i="13"/>
  <c r="O78" i="13"/>
  <c r="N78" i="13"/>
  <c r="J78" i="13"/>
  <c r="C78" i="13"/>
  <c r="O77" i="13"/>
  <c r="N77" i="13"/>
  <c r="J77" i="13"/>
  <c r="C77" i="13"/>
  <c r="O76" i="13"/>
  <c r="N76" i="13"/>
  <c r="J76" i="13"/>
  <c r="C76" i="13"/>
  <c r="O75" i="13"/>
  <c r="N75" i="13"/>
  <c r="J75" i="13"/>
  <c r="C75" i="13"/>
  <c r="O74" i="13"/>
  <c r="N74" i="13"/>
  <c r="J74" i="13"/>
  <c r="C74" i="13"/>
  <c r="O73" i="13"/>
  <c r="N73" i="13"/>
  <c r="J73" i="13"/>
  <c r="C73" i="13"/>
  <c r="O72" i="13"/>
  <c r="N72" i="13"/>
  <c r="J72" i="13"/>
  <c r="C72" i="13"/>
  <c r="O71" i="13"/>
  <c r="N71" i="13"/>
  <c r="J71" i="13"/>
  <c r="C71" i="13"/>
  <c r="O70" i="13"/>
  <c r="N70" i="13"/>
  <c r="J70" i="13"/>
  <c r="C70" i="13"/>
  <c r="O69" i="13"/>
  <c r="N69" i="13"/>
  <c r="J69" i="13"/>
  <c r="C69" i="13"/>
  <c r="O68" i="13"/>
  <c r="N68" i="13"/>
  <c r="J68" i="13"/>
  <c r="C68" i="13"/>
  <c r="O67" i="13"/>
  <c r="N67" i="13"/>
  <c r="J67" i="13"/>
  <c r="C67" i="13"/>
  <c r="O66" i="13"/>
  <c r="N66" i="13"/>
  <c r="J66" i="13"/>
  <c r="C66" i="13"/>
  <c r="O65" i="13"/>
  <c r="N65" i="13"/>
  <c r="J65" i="13"/>
  <c r="C65" i="13"/>
  <c r="O64" i="13"/>
  <c r="N64" i="13"/>
  <c r="J64" i="13"/>
  <c r="C64" i="13"/>
  <c r="O63" i="13"/>
  <c r="N63" i="13"/>
  <c r="J63" i="13"/>
  <c r="C63" i="13"/>
  <c r="O62" i="13"/>
  <c r="N62" i="13"/>
  <c r="J62" i="13"/>
  <c r="C62" i="13"/>
  <c r="O61" i="13"/>
  <c r="N61" i="13"/>
  <c r="J61" i="13"/>
  <c r="C61" i="13"/>
  <c r="O60" i="13"/>
  <c r="N60" i="13"/>
  <c r="J60" i="13"/>
  <c r="C60" i="13"/>
  <c r="O59" i="13"/>
  <c r="N59" i="13"/>
  <c r="J59" i="13"/>
  <c r="C59" i="13"/>
  <c r="O58" i="13"/>
  <c r="N58" i="13"/>
  <c r="J58" i="13"/>
  <c r="C58" i="13"/>
  <c r="O57" i="13"/>
  <c r="N57" i="13"/>
  <c r="J57" i="13"/>
  <c r="C57" i="13"/>
  <c r="O56" i="13"/>
  <c r="N56" i="13"/>
  <c r="J56" i="13"/>
  <c r="C56" i="13"/>
  <c r="O55" i="13"/>
  <c r="N55" i="13"/>
  <c r="J55" i="13"/>
  <c r="C55" i="13"/>
  <c r="O54" i="13"/>
  <c r="N54" i="13"/>
  <c r="J54" i="13"/>
  <c r="C54" i="13"/>
  <c r="O53" i="13"/>
  <c r="N53" i="13"/>
  <c r="J53" i="13"/>
  <c r="C53" i="13"/>
  <c r="O52" i="13"/>
  <c r="N52" i="13"/>
  <c r="J52" i="13"/>
  <c r="C52" i="13"/>
  <c r="O51" i="13"/>
  <c r="N51" i="13"/>
  <c r="J51" i="13"/>
  <c r="C51" i="13"/>
  <c r="O50" i="13"/>
  <c r="N50" i="13"/>
  <c r="J50" i="13"/>
  <c r="C50" i="13"/>
  <c r="O49" i="13"/>
  <c r="N49" i="13"/>
  <c r="J49" i="13"/>
  <c r="C49" i="13"/>
  <c r="O48" i="13"/>
  <c r="N48" i="13"/>
  <c r="J48" i="13"/>
  <c r="C48" i="13"/>
  <c r="O47" i="13"/>
  <c r="N47" i="13"/>
  <c r="J47" i="13"/>
  <c r="C47" i="13"/>
  <c r="O46" i="13"/>
  <c r="N46" i="13"/>
  <c r="J46" i="13"/>
  <c r="C46" i="13"/>
  <c r="O45" i="13"/>
  <c r="N45" i="13"/>
  <c r="J45" i="13"/>
  <c r="C45" i="13"/>
  <c r="O44" i="13"/>
  <c r="N44" i="13"/>
  <c r="J44" i="13"/>
  <c r="C44" i="13"/>
  <c r="O43" i="13"/>
  <c r="N43" i="13"/>
  <c r="J43" i="13"/>
  <c r="C43" i="13"/>
  <c r="O42" i="13"/>
  <c r="N42" i="13"/>
  <c r="J42" i="13"/>
  <c r="C42" i="13"/>
  <c r="O41" i="13"/>
  <c r="N41" i="13"/>
  <c r="J41" i="13"/>
  <c r="C41" i="13"/>
  <c r="O40" i="13"/>
  <c r="N40" i="13"/>
  <c r="J40" i="13"/>
  <c r="C40" i="13"/>
  <c r="O39" i="13"/>
  <c r="N39" i="13"/>
  <c r="J39" i="13"/>
  <c r="C39" i="13"/>
  <c r="O38" i="13"/>
  <c r="N38" i="13"/>
  <c r="J38" i="13"/>
  <c r="C38" i="13"/>
  <c r="O37" i="13"/>
  <c r="N37" i="13"/>
  <c r="J37" i="13"/>
  <c r="C37" i="13"/>
  <c r="O36" i="13"/>
  <c r="N36" i="13"/>
  <c r="J36" i="13"/>
  <c r="C36" i="13"/>
  <c r="O35" i="13"/>
  <c r="N35" i="13"/>
  <c r="J35" i="13"/>
  <c r="C35" i="13"/>
  <c r="O34" i="13"/>
  <c r="N34" i="13"/>
  <c r="J34" i="13"/>
  <c r="C34" i="13"/>
  <c r="O33" i="13"/>
  <c r="N33" i="13"/>
  <c r="J33" i="13"/>
  <c r="C33" i="13"/>
  <c r="O32" i="13"/>
  <c r="N32" i="13"/>
  <c r="J32" i="13"/>
  <c r="C32" i="13"/>
  <c r="O31" i="13"/>
  <c r="N31" i="13"/>
  <c r="J31" i="13"/>
  <c r="C31" i="13"/>
  <c r="O30" i="13"/>
  <c r="N30" i="13"/>
  <c r="J30" i="13"/>
  <c r="C30" i="13"/>
  <c r="O29" i="13"/>
  <c r="N29" i="13"/>
  <c r="J29" i="13"/>
  <c r="C29" i="13"/>
  <c r="O28" i="13"/>
  <c r="N28" i="13"/>
  <c r="J28" i="13"/>
  <c r="C28" i="13"/>
  <c r="O27" i="13"/>
  <c r="N27" i="13"/>
  <c r="J27" i="13"/>
  <c r="C27" i="13"/>
  <c r="O26" i="13"/>
  <c r="N26" i="13"/>
  <c r="J26" i="13"/>
  <c r="C26" i="13"/>
  <c r="O25" i="13"/>
  <c r="N25" i="13"/>
  <c r="J25" i="13"/>
  <c r="C25" i="13"/>
  <c r="O24" i="13"/>
  <c r="N24" i="13"/>
  <c r="J24" i="13"/>
  <c r="C24" i="13"/>
  <c r="O23" i="13"/>
  <c r="N23" i="13"/>
  <c r="J23" i="13"/>
  <c r="C23" i="13"/>
  <c r="O22" i="13"/>
  <c r="N22" i="13"/>
  <c r="J22" i="13"/>
  <c r="C22" i="13"/>
  <c r="O21" i="13"/>
  <c r="N21" i="13"/>
  <c r="J21" i="13"/>
  <c r="C21" i="13"/>
  <c r="O20" i="13"/>
  <c r="N20" i="13"/>
  <c r="J20" i="13"/>
  <c r="C20" i="13"/>
  <c r="O19" i="13"/>
  <c r="N19" i="13"/>
  <c r="J19" i="13"/>
  <c r="C19" i="13"/>
  <c r="O18" i="13"/>
  <c r="N18" i="13"/>
  <c r="J18" i="13"/>
  <c r="C18" i="13"/>
  <c r="O17" i="13"/>
  <c r="N17" i="13"/>
  <c r="J17" i="13"/>
  <c r="C17" i="13"/>
  <c r="O16" i="13"/>
  <c r="J16" i="13"/>
  <c r="C16" i="13"/>
  <c r="O15" i="13"/>
  <c r="J15" i="13"/>
  <c r="C15" i="13"/>
  <c r="O14" i="13"/>
  <c r="J14" i="13"/>
  <c r="C14" i="13"/>
  <c r="O13" i="13"/>
  <c r="J13" i="13"/>
  <c r="C13" i="13"/>
  <c r="O12" i="13"/>
  <c r="J12" i="13"/>
  <c r="C12" i="13"/>
  <c r="O11" i="13"/>
  <c r="J11" i="13"/>
  <c r="C11" i="13"/>
  <c r="O10" i="13"/>
  <c r="J10" i="13"/>
  <c r="C10" i="13"/>
  <c r="O9" i="13"/>
  <c r="J9" i="13"/>
  <c r="C9" i="13"/>
  <c r="O8" i="13"/>
  <c r="J8" i="13"/>
  <c r="C8" i="13"/>
  <c r="O7" i="13"/>
  <c r="J7" i="13"/>
  <c r="C7" i="13"/>
  <c r="O6" i="13"/>
  <c r="J6" i="13"/>
  <c r="C6" i="13"/>
  <c r="O5" i="13"/>
  <c r="J5" i="13"/>
  <c r="C5" i="13"/>
  <c r="O4" i="13"/>
  <c r="J4" i="13"/>
  <c r="C4" i="13"/>
  <c r="O3" i="13"/>
  <c r="J3" i="13"/>
  <c r="C3" i="13"/>
  <c r="O2" i="13"/>
  <c r="J2" i="13"/>
  <c r="C2" i="13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2" i="12"/>
  <c r="D11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2" i="12"/>
  <c r="B2" i="9" l="1" a="1"/>
  <c r="B2" i="9" s="1"/>
  <c r="E97" i="5" l="1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2" i="9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2" i="7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2" i="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2" i="7"/>
  <c r="D22" i="3" l="1"/>
  <c r="D14" i="3"/>
  <c r="D6" i="3"/>
  <c r="D5" i="1"/>
  <c r="D6" i="1"/>
  <c r="D7" i="1"/>
  <c r="D12" i="1"/>
  <c r="D13" i="1"/>
  <c r="D14" i="1"/>
  <c r="D15" i="1"/>
  <c r="D20" i="1"/>
  <c r="D21" i="1"/>
  <c r="D22" i="1"/>
  <c r="D23" i="1"/>
  <c r="C10" i="2"/>
  <c r="D4" i="3" s="1"/>
  <c r="C11" i="2"/>
  <c r="D5" i="3" s="1"/>
  <c r="C12" i="2"/>
  <c r="C13" i="2"/>
  <c r="D7" i="3" s="1"/>
  <c r="C14" i="2"/>
  <c r="D8" i="1" s="1"/>
  <c r="C15" i="2"/>
  <c r="D9" i="1" s="1"/>
  <c r="C16" i="2"/>
  <c r="D10" i="3" s="1"/>
  <c r="C17" i="2"/>
  <c r="D11" i="1" s="1"/>
  <c r="C18" i="2"/>
  <c r="D12" i="3" s="1"/>
  <c r="C19" i="2"/>
  <c r="D13" i="3" s="1"/>
  <c r="C20" i="2"/>
  <c r="C21" i="2"/>
  <c r="D15" i="3" s="1"/>
  <c r="C22" i="2"/>
  <c r="D16" i="1" s="1"/>
  <c r="C23" i="2"/>
  <c r="D17" i="1" s="1"/>
  <c r="C24" i="2"/>
  <c r="D18" i="3" s="1"/>
  <c r="C25" i="2"/>
  <c r="D19" i="1" s="1"/>
  <c r="C26" i="2"/>
  <c r="D20" i="3" s="1"/>
  <c r="C27" i="2"/>
  <c r="D21" i="3" s="1"/>
  <c r="C28" i="2"/>
  <c r="C29" i="2"/>
  <c r="D23" i="3" s="1"/>
  <c r="C30" i="2"/>
  <c r="D24" i="1" s="1"/>
  <c r="C31" i="2"/>
  <c r="D25" i="1" s="1"/>
  <c r="C32" i="2"/>
  <c r="D26" i="3" s="1"/>
  <c r="C9" i="2"/>
  <c r="D3" i="1" s="1"/>
  <c r="D16" i="3" l="1"/>
  <c r="D26" i="1"/>
  <c r="D18" i="1"/>
  <c r="D10" i="1"/>
  <c r="D3" i="3"/>
  <c r="D11" i="3"/>
  <c r="D19" i="3"/>
  <c r="D8" i="3"/>
  <c r="D24" i="3"/>
  <c r="D4" i="1"/>
  <c r="D9" i="3"/>
  <c r="D17" i="3"/>
  <c r="D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<sst xmlns="http://schemas.openxmlformats.org/spreadsheetml/2006/main" count="1024" uniqueCount="397">
  <si>
    <t>Year</t>
  </si>
  <si>
    <t>Gas Fired Generation (TWh)</t>
  </si>
  <si>
    <t>Coal Fired Generation (GWh)</t>
  </si>
  <si>
    <t>from bloomberg</t>
  </si>
  <si>
    <t xml:space="preserve">from government statistics </t>
  </si>
  <si>
    <t xml:space="preserve">ets 5.1, quarterly data of oil equivalent are also interesting </t>
  </si>
  <si>
    <t>deflation factor</t>
  </si>
  <si>
    <t xml:space="preserve"> gas price (p/term)</t>
  </si>
  <si>
    <t>gas price deflated (p/term)</t>
  </si>
  <si>
    <t>corrected gas price (p/term)</t>
  </si>
  <si>
    <t>year</t>
  </si>
  <si>
    <t>from national office of statistics</t>
  </si>
  <si>
    <t>https://www.ons.gov.uk/economy/inflationandpriceindices#timeseries</t>
  </si>
  <si>
    <t>inflation index (CPI, 2015=100)</t>
  </si>
  <si>
    <t>gdp M£</t>
  </si>
  <si>
    <t>s</t>
  </si>
  <si>
    <t>coal_gen</t>
  </si>
  <si>
    <t>gas_gen</t>
  </si>
  <si>
    <t>price</t>
  </si>
  <si>
    <t>Quarter 1 1998</t>
  </si>
  <si>
    <t>Quarter 2 1998</t>
  </si>
  <si>
    <t>Quarter 3 1998</t>
  </si>
  <si>
    <t>Quarter 4 1998</t>
  </si>
  <si>
    <t>Quarter 1 1999</t>
  </si>
  <si>
    <t>Quarter 2 1999</t>
  </si>
  <si>
    <t>Quarter 3 1999</t>
  </si>
  <si>
    <t>Quarter 4 1999</t>
  </si>
  <si>
    <t>Quarter 1 2000</t>
  </si>
  <si>
    <t>Quarter 2 2000</t>
  </si>
  <si>
    <t>Quarter 3 2000</t>
  </si>
  <si>
    <t>Quarter 4 2000</t>
  </si>
  <si>
    <t>Quarter 1 2001</t>
  </si>
  <si>
    <t>Quarter 2 2001</t>
  </si>
  <si>
    <t>Quarter 3 2001</t>
  </si>
  <si>
    <t>Quarter 4 2001</t>
  </si>
  <si>
    <t>Quarter 1 2002</t>
  </si>
  <si>
    <t>Quarter 2 2002</t>
  </si>
  <si>
    <t>Quarter 3 2002</t>
  </si>
  <si>
    <t>Quarter 4 2002</t>
  </si>
  <si>
    <t>Quarter 1 2003</t>
  </si>
  <si>
    <t>Quarter 2 2003</t>
  </si>
  <si>
    <t>Quarter 3 2003</t>
  </si>
  <si>
    <t>Quarter 4 2003</t>
  </si>
  <si>
    <t>Quarter 1 2004</t>
  </si>
  <si>
    <t>Quarter 2 2004</t>
  </si>
  <si>
    <t>Quarter 3 2004</t>
  </si>
  <si>
    <t>Quarter 4 2004</t>
  </si>
  <si>
    <t>Quarter 1 2005</t>
  </si>
  <si>
    <t>Quarter 2 2005</t>
  </si>
  <si>
    <t>Quarter 3 2005</t>
  </si>
  <si>
    <t>Quarter 4 2005</t>
  </si>
  <si>
    <t>Quarter 1 2006</t>
  </si>
  <si>
    <t>Quarter 2 2006</t>
  </si>
  <si>
    <t>Quarter 3 2006</t>
  </si>
  <si>
    <t>Quarter 4 2006</t>
  </si>
  <si>
    <t>Quarter 1 2007</t>
  </si>
  <si>
    <t>Quarter 2 2007</t>
  </si>
  <si>
    <t>Quarter 3 2007</t>
  </si>
  <si>
    <t>Quarter 4 2007</t>
  </si>
  <si>
    <t>Quarter 1 2008</t>
  </si>
  <si>
    <t>Quarter 2 2008</t>
  </si>
  <si>
    <t>Quarter 3 2008</t>
  </si>
  <si>
    <t>Quarter 4 2008</t>
  </si>
  <si>
    <t>Quarter 1 2009</t>
  </si>
  <si>
    <t>Quarter 2 2009</t>
  </si>
  <si>
    <t>Quarter 3 2009</t>
  </si>
  <si>
    <t>Quarter 4 2009</t>
  </si>
  <si>
    <t>Quarter 1 2010</t>
  </si>
  <si>
    <t>Quarter 2 2010</t>
  </si>
  <si>
    <t>Quarter 3 2010</t>
  </si>
  <si>
    <t>Quarter 4 2010</t>
  </si>
  <si>
    <t>Quarter 1 2011</t>
  </si>
  <si>
    <t>Quarter 2 2011</t>
  </si>
  <si>
    <t>Quarter 3 2011</t>
  </si>
  <si>
    <t>Quarter 4 2011</t>
  </si>
  <si>
    <t>Quarter 1 2012</t>
  </si>
  <si>
    <t>Quarter 2 2012</t>
  </si>
  <si>
    <t>Quarter 3 2012</t>
  </si>
  <si>
    <t>Quarter 4 2012</t>
  </si>
  <si>
    <t>Quarter 1 2013</t>
  </si>
  <si>
    <t>Quarter 2 2013</t>
  </si>
  <si>
    <t>Quarter 3 2013</t>
  </si>
  <si>
    <t>Quarter 4 2013</t>
  </si>
  <si>
    <t>Quarter 1 2014</t>
  </si>
  <si>
    <t>Quarter 2 2014</t>
  </si>
  <si>
    <t>Quarter 3 2014</t>
  </si>
  <si>
    <t>Quarter 4 2014</t>
  </si>
  <si>
    <t>Quarter 1 2015</t>
  </si>
  <si>
    <t>Quarter 2 2015</t>
  </si>
  <si>
    <t>Quarter 3 2015</t>
  </si>
  <si>
    <t>Quarter 4 2015</t>
  </si>
  <si>
    <t>Quarter 1 2016</t>
  </si>
  <si>
    <t>Quarter 2 2016</t>
  </si>
  <si>
    <t>Quarter 3 2016</t>
  </si>
  <si>
    <t>Quarter 4 2016</t>
  </si>
  <si>
    <t>Quarter 1 2017</t>
  </si>
  <si>
    <t>Quarter 2 2017</t>
  </si>
  <si>
    <t>Quarter 3 2017</t>
  </si>
  <si>
    <t>Quarter 4 2017</t>
  </si>
  <si>
    <t>Quarter 1 2018</t>
  </si>
  <si>
    <t>Quarter 2 2018</t>
  </si>
  <si>
    <t>Quarter 3 2018</t>
  </si>
  <si>
    <t>Quarter 4 2018</t>
  </si>
  <si>
    <t>Quarter 1 2019</t>
  </si>
  <si>
    <t>Quarter 2 2019</t>
  </si>
  <si>
    <t>Quarter 3 2019</t>
  </si>
  <si>
    <t>Quarter 4 2019</t>
  </si>
  <si>
    <t>Quarter 1 2020</t>
  </si>
  <si>
    <t>Quarter 2 2020</t>
  </si>
  <si>
    <t>Quarter 3 2020</t>
  </si>
  <si>
    <t>Quarter 4 2020</t>
  </si>
  <si>
    <t>Quarter 1 2021</t>
  </si>
  <si>
    <t>Quarter 2 2021</t>
  </si>
  <si>
    <t>Quarter 3 2021</t>
  </si>
  <si>
    <t>Quarter 4 2021</t>
  </si>
  <si>
    <t>Coal Fired Generation (TWh)</t>
  </si>
  <si>
    <t>date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</si>
  <si>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</si>
  <si>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</si>
  <si>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</si>
  <si>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</si>
  <si>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</si>
  <si>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</si>
  <si>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</si>
  <si>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</si>
  <si>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</si>
  <si>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</si>
  <si>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</si>
  <si>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</si>
  <si>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</si>
  <si>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</si>
  <si>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</si>
  <si>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</si>
  <si>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</si>
  <si>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</si>
  <si>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</si>
  <si>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</si>
  <si>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</si>
  <si>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</si>
  <si>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</si>
  <si>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</si>
  <si>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</si>
  <si>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</si>
  <si>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</si>
  <si>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</si>
  <si>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</si>
  <si>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</si>
  <si>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</si>
  <si>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</si>
  <si>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</si>
  <si>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</si>
  <si>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</si>
  <si>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</si>
  <si>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</si>
  <si>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</si>
  <si>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</si>
  <si>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</si>
  <si>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</si>
  <si>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</si>
  <si>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</si>
  <si>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</si>
  <si>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</si>
  <si>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</si>
  <si>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</si>
  <si>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</si>
  <si>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</si>
  <si>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</si>
  <si>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</si>
  <si>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</si>
  <si>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</si>
  <si>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</si>
  <si>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</si>
  <si>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</si>
  <si>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</si>
  <si>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</si>
  <si>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</si>
  <si>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</si>
  <si>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</si>
  <si>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</si>
  <si>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</si>
  <si>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</si>
  <si>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</si>
  <si>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</si>
  <si>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</si>
  <si>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</si>
  <si>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</si>
  <si>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</si>
  <si>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</si>
  <si>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</si>
  <si>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</si>
  <si>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</si>
  <si>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</si>
  <si>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</si>
  <si>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</si>
  <si>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</si>
  <si>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</si>
  <si>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</si>
  <si>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</si>
  <si>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</si>
  <si>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</si>
  <si>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</si>
  <si>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</si>
  <si>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</si>
  <si>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</si>
  <si>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</si>
  <si>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</si>
  <si>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</si>
  <si>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</si>
  <si>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</si>
  <si>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</si>
  <si>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</si>
  <si>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</si>
  <si>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</si>
  <si>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brent price</t>
  </si>
  <si>
    <t>brent corrected</t>
  </si>
  <si>
    <t>price_gas</t>
  </si>
  <si>
    <t>price_brent</t>
  </si>
  <si>
    <t>open_interest_gas</t>
  </si>
  <si>
    <t>ets</t>
  </si>
  <si>
    <t>temperature</t>
  </si>
  <si>
    <t>months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</si>
  <si>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</si>
  <si>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</si>
  <si>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</si>
  <si>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</si>
  <si>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</si>
  <si>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</si>
  <si>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</si>
  <si>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</si>
  <si>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</si>
  <si>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</si>
  <si>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</si>
  <si>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</si>
  <si>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</si>
  <si>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</si>
  <si>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</si>
  <si>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</si>
  <si>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</si>
  <si>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</si>
  <si>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</si>
  <si>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</si>
  <si>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</si>
  <si>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</si>
  <si>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</si>
  <si>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</si>
  <si>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</si>
  <si>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</si>
  <si>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</si>
  <si>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</si>
  <si>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</si>
  <si>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</si>
  <si>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</si>
  <si>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</si>
  <si>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</si>
  <si>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</si>
  <si>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</si>
  <si>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</si>
  <si>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</si>
  <si>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</si>
  <si>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</si>
  <si>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</si>
  <si>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</si>
  <si>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</si>
  <si>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</si>
  <si>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</si>
  <si>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</si>
  <si>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</si>
  <si>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</si>
  <si>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</si>
  <si>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</si>
  <si>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</si>
  <si>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</si>
  <si>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</si>
  <si>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</si>
  <si>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</si>
  <si>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</si>
  <si>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</si>
  <si>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</si>
  <si>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</si>
  <si>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</si>
  <si>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</si>
  <si>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</si>
  <si>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</si>
  <si>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</si>
  <si>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</si>
  <si>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</si>
  <si>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</si>
  <si>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</si>
  <si>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</si>
  <si>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</si>
  <si>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</si>
  <si>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</si>
  <si>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</si>
  <si>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</si>
  <si>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</si>
  <si>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</si>
  <si>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</si>
  <si>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</si>
  <si>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</si>
  <si>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</si>
  <si>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</si>
  <si>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</si>
  <si>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</si>
  <si>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</si>
  <si>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</si>
  <si>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</si>
  <si>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</si>
  <si>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</si>
  <si>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</si>
  <si>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</si>
  <si>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</si>
  <si>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</si>
  <si>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</si>
  <si>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</si>
  <si>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</si>
  <si>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</si>
  <si>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</si>
  <si>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</si>
  <si>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</si>
  <si>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</si>
  <si>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</si>
  <si>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</si>
  <si>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</si>
  <si>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</si>
  <si>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</si>
  <si>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</si>
  <si>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</si>
  <si>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</si>
  <si>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</si>
  <si>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</si>
  <si>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</si>
  <si>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</si>
  <si>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</si>
  <si>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</si>
  <si>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</si>
  <si>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</si>
  <si>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</si>
  <si>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</si>
  <si>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</si>
  <si>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</si>
  <si>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</si>
  <si>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</si>
  <si>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</si>
  <si>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</si>
  <si>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</si>
  <si>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</si>
  <si>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</si>
  <si>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</si>
  <si>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</si>
  <si>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</si>
  <si>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</si>
  <si>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</si>
  <si>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</si>
  <si>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</si>
  <si>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</si>
  <si>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</si>
  <si>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</si>
  <si>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</si>
  <si>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</si>
  <si>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</si>
  <si>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</si>
  <si>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</si>
  <si>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</si>
  <si>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</si>
  <si>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</si>
  <si>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</si>
  <si>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</si>
  <si>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</si>
  <si>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</si>
  <si>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</si>
  <si>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</si>
  <si>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lng</t>
  </si>
  <si>
    <t>storage</t>
  </si>
  <si>
    <t>price_brent_gbp</t>
  </si>
  <si>
    <t>price_brent_usd</t>
  </si>
  <si>
    <t>quarter</t>
  </si>
  <si>
    <t>euas</t>
  </si>
  <si>
    <t>demand</t>
  </si>
  <si>
    <t>supply</t>
  </si>
  <si>
    <t>coal_gbp</t>
  </si>
  <si>
    <t>eurgbp</t>
  </si>
  <si>
    <t>cpi_uk</t>
  </si>
  <si>
    <t>gbpusd</t>
  </si>
  <si>
    <t>churn</t>
  </si>
  <si>
    <t>temp_deviation</t>
  </si>
  <si>
    <t>avg_price</t>
  </si>
  <si>
    <t>price_range</t>
  </si>
  <si>
    <t>price_gas_avg</t>
  </si>
  <si>
    <t>cpi_us</t>
  </si>
  <si>
    <t>storage_dev</t>
  </si>
  <si>
    <t>USD/GBP</t>
  </si>
  <si>
    <t>GBP/USD</t>
  </si>
  <si>
    <t>usd_gbp</t>
  </si>
  <si>
    <t>share_lng</t>
  </si>
  <si>
    <t>price_gas_ma</t>
  </si>
  <si>
    <t>price_gas_ma_avg</t>
  </si>
  <si>
    <t>price_gas_avg_raw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</si>
</sst>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\-"/>
    <numFmt numFmtId="165" formatCode="0.0"/>
    <numFmt numFmtId="166" formatCode="0;;;@"/>
    <numFmt numFmtId="167" formatCode="[$-F800]dddd\,\ mmmm\ dd\,\ yyyy"/>
    <numFmt numFmtId="168" formatCode="0.00000000"/>
  </numFmts>
  <fonts count="12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2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7" fillId="0" borderId="1" xfId="1" applyFont="1" applyBorder="1" applyAlignment="1">
      <alignment horizontal="right" wrapText="1"/>
    </xf>
    <xf numFmtId="166" fontId="7" fillId="0" borderId="1" xfId="1" applyNumberFormat="1" applyFont="1" applyBorder="1" applyAlignment="1">
      <alignment horizontal="right" wrapText="1"/>
    </xf>
    <xf numFmtId="14" fontId="0" fillId="0" borderId="0" xfId="0" applyNumberFormat="1"/>
    <xf numFmtId="0" fontId="2" fillId="0" borderId="0" xfId="0" applyFont="1"/>
    <xf numFmtId="17" fontId="3" fillId="0" borderId="0" xfId="0" applyNumberFormat="1" applyFont="1"/>
    <xf numFmtId="14" fontId="7" fillId="0" borderId="1" xfId="1" applyNumberFormat="1" applyFont="1" applyBorder="1" applyAlignment="1">
      <alignment horizontal="right" wrapText="1"/>
    </xf>
    <xf numFmtId="2" fontId="8" fillId="0" borderId="0" xfId="0" applyNumberFormat="1" applyFont="1" applyAlignment="1">
      <alignment wrapText="1"/>
    </xf>
    <xf numFmtId="0" fontId="7" fillId="0" borderId="0" xfId="1" applyFont="1" applyBorder="1" applyAlignment="1">
      <alignment horizontal="right" wrapText="1"/>
    </xf>
    <xf numFmtId="166" fontId="7" fillId="0" borderId="0" xfId="1" applyNumberFormat="1" applyFont="1" applyBorder="1" applyAlignment="1">
      <alignment horizontal="right" wrapText="1"/>
    </xf>
    <xf numFmtId="167" fontId="0" fillId="0" borderId="0" xfId="0" applyNumberFormat="1"/>
    <xf numFmtId="167" fontId="7" fillId="0" borderId="1" xfId="1" applyNumberFormat="1" applyFont="1" applyBorder="1" applyAlignment="1">
      <alignment horizontal="right" wrapText="1"/>
    </xf>
    <xf numFmtId="14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4" fontId="4" fillId="0" borderId="1" xfId="1" applyNumberFormat="1" applyFont="1" applyBorder="1" applyAlignment="1">
      <alignment horizontal="right" vertical="top" wrapText="1"/>
    </xf>
    <xf numFmtId="2" fontId="4" fillId="0" borderId="0" xfId="1" applyNumberFormat="1" applyFont="1" applyAlignment="1">
      <alignment horizontal="right" vertical="top"/>
    </xf>
    <xf numFmtId="2" fontId="0" fillId="0" borderId="0" xfId="0" applyNumberFormat="1" applyFont="1" applyAlignment="1">
      <alignment horizontal="right" vertical="top" wrapText="1"/>
    </xf>
    <xf numFmtId="2" fontId="0" fillId="0" borderId="0" xfId="0" applyNumberFormat="1" applyFont="1" applyAlignment="1">
      <alignment horizontal="right" vertical="top"/>
    </xf>
    <xf numFmtId="165" fontId="9" fillId="0" borderId="0" xfId="0" applyNumberFormat="1" applyFont="1" applyAlignment="1">
      <alignment horizontal="right" vertical="top"/>
    </xf>
    <xf numFmtId="0" fontId="8" fillId="0" borderId="0" xfId="0" applyFont="1" applyAlignment="1">
      <alignment wrapText="1"/>
    </xf>
    <xf numFmtId="0" fontId="10" fillId="0" borderId="0" xfId="0" applyFont="1"/>
    <xf numFmtId="168" fontId="11" fillId="0" borderId="0" xfId="0" applyNumberFormat="1" applyFont="1"/>
  </cellXfs>
  <cellStyles count="2">
    <cellStyle name="Normal" xfId="0" builtinId="0"/>
    <cellStyle name="Normal 3 2" xfId="1" xr:uid="{D60A22BA-C4A3-414F-8DB0-856E8B414708}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COALGAS_quarter!$B$1</c:f>
              <c:strCache>
                <c:ptCount val="1"/>
                <c:pt idx="0">
                  <c:v>Coal Fired Generation (TWh)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COALGAS_quarter!$B$2:$B$97</c:f>
              <c:numCache>
                <c:formatCode>0.00</c:formatCode>
                <c:ptCount val="96"/>
                <c:pt idx="0">
                  <c:v>33.680799999999998</c:v>
                </c:pt>
                <c:pt idx="1">
                  <c:v>27.160900000000002</c:v>
                </c:pt>
                <c:pt idx="2">
                  <c:v>25.99</c:v>
                </c:pt>
                <c:pt idx="3">
                  <c:v>30.203199999999999</c:v>
                </c:pt>
                <c:pt idx="4">
                  <c:v>29.122900000000001</c:v>
                </c:pt>
                <c:pt idx="5">
                  <c:v>21.5152</c:v>
                </c:pt>
                <c:pt idx="6">
                  <c:v>21.723800000000001</c:v>
                </c:pt>
                <c:pt idx="7">
                  <c:v>28.895499999999998</c:v>
                </c:pt>
                <c:pt idx="8">
                  <c:v>31.1479</c:v>
                </c:pt>
                <c:pt idx="9">
                  <c:v>25.413399999999999</c:v>
                </c:pt>
                <c:pt idx="10">
                  <c:v>24.220600000000001</c:v>
                </c:pt>
                <c:pt idx="11">
                  <c:v>33.954599999999999</c:v>
                </c:pt>
                <c:pt idx="12">
                  <c:v>39.125999999999998</c:v>
                </c:pt>
                <c:pt idx="13">
                  <c:v>27.790500000000002</c:v>
                </c:pt>
                <c:pt idx="14">
                  <c:v>24.804300000000001</c:v>
                </c:pt>
                <c:pt idx="15">
                  <c:v>33.681199999999997</c:v>
                </c:pt>
                <c:pt idx="16">
                  <c:v>35.614100000000001</c:v>
                </c:pt>
                <c:pt idx="17">
                  <c:v>23.140999999999998</c:v>
                </c:pt>
                <c:pt idx="18">
                  <c:v>23.715699999999998</c:v>
                </c:pt>
                <c:pt idx="19">
                  <c:v>36.004600000000003</c:v>
                </c:pt>
                <c:pt idx="20">
                  <c:v>38.7517</c:v>
                </c:pt>
                <c:pt idx="21">
                  <c:v>28.6904</c:v>
                </c:pt>
                <c:pt idx="22">
                  <c:v>25.9116</c:v>
                </c:pt>
                <c:pt idx="23">
                  <c:v>38.406799999999997</c:v>
                </c:pt>
                <c:pt idx="24">
                  <c:v>39.5685</c:v>
                </c:pt>
                <c:pt idx="25">
                  <c:v>24.553699999999999</c:v>
                </c:pt>
                <c:pt idx="26">
                  <c:v>24.7883</c:v>
                </c:pt>
                <c:pt idx="27">
                  <c:v>36.779200000000003</c:v>
                </c:pt>
                <c:pt idx="28">
                  <c:v>40.604300000000002</c:v>
                </c:pt>
                <c:pt idx="29">
                  <c:v>26.2544</c:v>
                </c:pt>
                <c:pt idx="30">
                  <c:v>21.157499999999999</c:v>
                </c:pt>
                <c:pt idx="31">
                  <c:v>40.496899999999997</c:v>
                </c:pt>
                <c:pt idx="32">
                  <c:v>47.564</c:v>
                </c:pt>
                <c:pt idx="33">
                  <c:v>28.546099999999999</c:v>
                </c:pt>
                <c:pt idx="34">
                  <c:v>26.863800000000001</c:v>
                </c:pt>
                <c:pt idx="35">
                  <c:v>38.5212</c:v>
                </c:pt>
                <c:pt idx="36">
                  <c:v>37.0169</c:v>
                </c:pt>
                <c:pt idx="37">
                  <c:v>24.100999999999999</c:v>
                </c:pt>
                <c:pt idx="38">
                  <c:v>25.624700000000001</c:v>
                </c:pt>
                <c:pt idx="39">
                  <c:v>42.287599999999998</c:v>
                </c:pt>
                <c:pt idx="40">
                  <c:v>33.424900000000001</c:v>
                </c:pt>
                <c:pt idx="41">
                  <c:v>26.293099999999999</c:v>
                </c:pt>
                <c:pt idx="42">
                  <c:v>22.006599999999999</c:v>
                </c:pt>
                <c:pt idx="43">
                  <c:v>36.328499999999998</c:v>
                </c:pt>
                <c:pt idx="44">
                  <c:v>37.806800000000003</c:v>
                </c:pt>
                <c:pt idx="45">
                  <c:v>19.102599999999999</c:v>
                </c:pt>
                <c:pt idx="46">
                  <c:v>15.5716</c:v>
                </c:pt>
                <c:pt idx="47">
                  <c:v>25.3169</c:v>
                </c:pt>
                <c:pt idx="48">
                  <c:v>30.9666</c:v>
                </c:pt>
                <c:pt idx="49">
                  <c:v>18.547799999999999</c:v>
                </c:pt>
                <c:pt idx="50">
                  <c:v>18.805099999999999</c:v>
                </c:pt>
                <c:pt idx="51">
                  <c:v>33.8568</c:v>
                </c:pt>
                <c:pt idx="52">
                  <c:v>33.357799999999997</c:v>
                </c:pt>
                <c:pt idx="53">
                  <c:v>18.0886</c:v>
                </c:pt>
                <c:pt idx="54">
                  <c:v>18.149799999999999</c:v>
                </c:pt>
                <c:pt idx="55">
                  <c:v>33.410200000000003</c:v>
                </c:pt>
                <c:pt idx="56">
                  <c:v>39.906500000000001</c:v>
                </c:pt>
                <c:pt idx="57">
                  <c:v>29.6341</c:v>
                </c:pt>
                <c:pt idx="58">
                  <c:v>27.3111</c:v>
                </c:pt>
                <c:pt idx="59">
                  <c:v>38.669899999999998</c:v>
                </c:pt>
                <c:pt idx="60">
                  <c:v>39.301600000000001</c:v>
                </c:pt>
                <c:pt idx="61">
                  <c:v>27.357600000000001</c:v>
                </c:pt>
                <c:pt idx="62">
                  <c:v>25.190300000000001</c:v>
                </c:pt>
                <c:pt idx="63">
                  <c:v>31.726299999999998</c:v>
                </c:pt>
                <c:pt idx="64">
                  <c:v>32.773499999999999</c:v>
                </c:pt>
                <c:pt idx="65">
                  <c:v>20.957999999999998</c:v>
                </c:pt>
                <c:pt idx="66">
                  <c:v>15.0779</c:v>
                </c:pt>
                <c:pt idx="67">
                  <c:v>26.272200000000002</c:v>
                </c:pt>
                <c:pt idx="68">
                  <c:v>28.035399999999999</c:v>
                </c:pt>
                <c:pt idx="69">
                  <c:v>15.192600000000001</c:v>
                </c:pt>
                <c:pt idx="70">
                  <c:v>12.1724</c:v>
                </c:pt>
                <c:pt idx="71">
                  <c:v>16.584700000000002</c:v>
                </c:pt>
                <c:pt idx="72">
                  <c:v>13.9376</c:v>
                </c:pt>
                <c:pt idx="73">
                  <c:v>4.3414999999999999</c:v>
                </c:pt>
                <c:pt idx="74">
                  <c:v>2.5729000000000002</c:v>
                </c:pt>
                <c:pt idx="75">
                  <c:v>8.2453000000000003</c:v>
                </c:pt>
                <c:pt idx="76">
                  <c:v>9.8958999999999993</c:v>
                </c:pt>
                <c:pt idx="77">
                  <c:v>1.4601999999999999</c:v>
                </c:pt>
                <c:pt idx="78">
                  <c:v>2.0501999999999998</c:v>
                </c:pt>
                <c:pt idx="79">
                  <c:v>7.9683000000000002</c:v>
                </c:pt>
                <c:pt idx="80">
                  <c:v>8.2638999999999996</c:v>
                </c:pt>
                <c:pt idx="81">
                  <c:v>1.1474</c:v>
                </c:pt>
                <c:pt idx="82">
                  <c:v>1.7586999999999999</c:v>
                </c:pt>
                <c:pt idx="83">
                  <c:v>4.7960000000000003</c:v>
                </c:pt>
                <c:pt idx="84">
                  <c:v>2.9075000000000002</c:v>
                </c:pt>
                <c:pt idx="85">
                  <c:v>0.44779999999999998</c:v>
                </c:pt>
                <c:pt idx="86">
                  <c:v>0.70379999999999998</c:v>
                </c:pt>
                <c:pt idx="87">
                  <c:v>2.5371000000000001</c:v>
                </c:pt>
                <c:pt idx="88">
                  <c:v>3.1276000000000002</c:v>
                </c:pt>
                <c:pt idx="89">
                  <c:v>0.36120000000000002</c:v>
                </c:pt>
                <c:pt idx="90">
                  <c:v>0.50760000000000005</c:v>
                </c:pt>
                <c:pt idx="91">
                  <c:v>1.2245999999999999</c:v>
                </c:pt>
                <c:pt idx="92">
                  <c:v>2.1945000000000001</c:v>
                </c:pt>
                <c:pt idx="93">
                  <c:v>0.69889999999999997</c:v>
                </c:pt>
                <c:pt idx="94">
                  <c:v>1.3825000000000001</c:v>
                </c:pt>
                <c:pt idx="95">
                  <c:v>1.7048000000000001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98-BE48-A369-7A2785668671}"/>
            </c:ext>
          </c:extLst>
        </c:ser>
        <c:ser>
          <c:idx val="1"/>
          <c:order val="1"/>
          <c:tx>
            <c:strRef>
              <c:f>COALGAS_quarter!$C$1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COALGAS_quarter!$C$2:$C$97</c:f>
              <c:numCache>
                <c:formatCode>0.00</c:formatCode>
                <c:ptCount val="96"/>
                <c:pt idx="0">
                  <c:v>29.712900000000001</c:v>
                </c:pt>
                <c:pt idx="1">
                  <c:v>26.378399999999999</c:v>
                </c:pt>
                <c:pt idx="2">
                  <c:v>27.554500000000001</c:v>
                </c:pt>
                <c:pt idx="3">
                  <c:v>32.643799999999999</c:v>
                </c:pt>
                <c:pt idx="4">
                  <c:v>35.981699999999996</c:v>
                </c:pt>
                <c:pt idx="5">
                  <c:v>32.002200000000002</c:v>
                </c:pt>
                <c:pt idx="6">
                  <c:v>32.837800000000001</c:v>
                </c:pt>
                <c:pt idx="7">
                  <c:v>38.850200000000001</c:v>
                </c:pt>
                <c:pt idx="8">
                  <c:v>39.9587</c:v>
                </c:pt>
                <c:pt idx="9">
                  <c:v>34.632899999999999</c:v>
                </c:pt>
                <c:pt idx="10">
                  <c:v>34.032800000000002</c:v>
                </c:pt>
                <c:pt idx="11">
                  <c:v>36.2667</c:v>
                </c:pt>
                <c:pt idx="12">
                  <c:v>36.6554</c:v>
                </c:pt>
                <c:pt idx="13">
                  <c:v>35.096800000000002</c:v>
                </c:pt>
                <c:pt idx="14">
                  <c:v>32.165100000000002</c:v>
                </c:pt>
                <c:pt idx="15">
                  <c:v>34.800199999999997</c:v>
                </c:pt>
                <c:pt idx="16">
                  <c:v>37.467100000000002</c:v>
                </c:pt>
                <c:pt idx="17">
                  <c:v>37.807200000000002</c:v>
                </c:pt>
                <c:pt idx="18">
                  <c:v>36.997500000000002</c:v>
                </c:pt>
                <c:pt idx="19">
                  <c:v>36.5989</c:v>
                </c:pt>
                <c:pt idx="20">
                  <c:v>35.963500000000003</c:v>
                </c:pt>
                <c:pt idx="21">
                  <c:v>34.387900000000002</c:v>
                </c:pt>
                <c:pt idx="22">
                  <c:v>36.6738</c:v>
                </c:pt>
                <c:pt idx="23">
                  <c:v>38.110700000000001</c:v>
                </c:pt>
                <c:pt idx="24">
                  <c:v>38.450200000000002</c:v>
                </c:pt>
                <c:pt idx="25">
                  <c:v>36.959299999999999</c:v>
                </c:pt>
                <c:pt idx="26">
                  <c:v>38.502800000000001</c:v>
                </c:pt>
                <c:pt idx="27">
                  <c:v>39.821199999999997</c:v>
                </c:pt>
                <c:pt idx="28">
                  <c:v>35.739400000000003</c:v>
                </c:pt>
                <c:pt idx="29">
                  <c:v>38.857500000000002</c:v>
                </c:pt>
                <c:pt idx="30">
                  <c:v>40.051699999999997</c:v>
                </c:pt>
                <c:pt idx="31">
                  <c:v>34.563899999999997</c:v>
                </c:pt>
                <c:pt idx="32">
                  <c:v>29.975999999999999</c:v>
                </c:pt>
                <c:pt idx="33">
                  <c:v>33.685000000000002</c:v>
                </c:pt>
                <c:pt idx="34">
                  <c:v>35.3645</c:v>
                </c:pt>
                <c:pt idx="35">
                  <c:v>38.7288</c:v>
                </c:pt>
                <c:pt idx="36">
                  <c:v>42.8157</c:v>
                </c:pt>
                <c:pt idx="37">
                  <c:v>43.474400000000003</c:v>
                </c:pt>
                <c:pt idx="38">
                  <c:v>36.554299999999998</c:v>
                </c:pt>
                <c:pt idx="39">
                  <c:v>39.545099999999998</c:v>
                </c:pt>
                <c:pt idx="40">
                  <c:v>47.612400000000001</c:v>
                </c:pt>
                <c:pt idx="41">
                  <c:v>41.9255</c:v>
                </c:pt>
                <c:pt idx="42">
                  <c:v>43.280099999999997</c:v>
                </c:pt>
                <c:pt idx="43">
                  <c:v>40.169600000000003</c:v>
                </c:pt>
                <c:pt idx="44">
                  <c:v>37.268799999999999</c:v>
                </c:pt>
                <c:pt idx="45">
                  <c:v>38.1096</c:v>
                </c:pt>
                <c:pt idx="46">
                  <c:v>42.070999999999998</c:v>
                </c:pt>
                <c:pt idx="47">
                  <c:v>46.005899999999997</c:v>
                </c:pt>
                <c:pt idx="48">
                  <c:v>47.329099999999997</c:v>
                </c:pt>
                <c:pt idx="49">
                  <c:v>44.679000000000002</c:v>
                </c:pt>
                <c:pt idx="50">
                  <c:v>40.1098</c:v>
                </c:pt>
                <c:pt idx="51">
                  <c:v>40.335299999999997</c:v>
                </c:pt>
                <c:pt idx="52">
                  <c:v>37.591000000000001</c:v>
                </c:pt>
                <c:pt idx="53">
                  <c:v>36.252899999999997</c:v>
                </c:pt>
                <c:pt idx="54">
                  <c:v>37.915399999999998</c:v>
                </c:pt>
                <c:pt idx="55">
                  <c:v>32.046300000000002</c:v>
                </c:pt>
                <c:pt idx="56">
                  <c:v>26.705400000000001</c:v>
                </c:pt>
                <c:pt idx="57">
                  <c:v>24.7651</c:v>
                </c:pt>
                <c:pt idx="58">
                  <c:v>22.540800000000001</c:v>
                </c:pt>
                <c:pt idx="59">
                  <c:v>24.252199999999998</c:v>
                </c:pt>
                <c:pt idx="60">
                  <c:v>26.714700000000001</c:v>
                </c:pt>
                <c:pt idx="61">
                  <c:v>23.702400000000001</c:v>
                </c:pt>
                <c:pt idx="62">
                  <c:v>20.951799999999999</c:v>
                </c:pt>
                <c:pt idx="63">
                  <c:v>22.663599999999999</c:v>
                </c:pt>
                <c:pt idx="64">
                  <c:v>21.314800000000002</c:v>
                </c:pt>
                <c:pt idx="65">
                  <c:v>23.331600000000002</c:v>
                </c:pt>
                <c:pt idx="66">
                  <c:v>28.616700000000002</c:v>
                </c:pt>
                <c:pt idx="67">
                  <c:v>25.737200000000001</c:v>
                </c:pt>
                <c:pt idx="68">
                  <c:v>23.194199999999999</c:v>
                </c:pt>
                <c:pt idx="69">
                  <c:v>23.020199999999999</c:v>
                </c:pt>
                <c:pt idx="70">
                  <c:v>26.063199999999998</c:v>
                </c:pt>
                <c:pt idx="71">
                  <c:v>25.726900000000001</c:v>
                </c:pt>
                <c:pt idx="72">
                  <c:v>33.552199999999999</c:v>
                </c:pt>
                <c:pt idx="73">
                  <c:v>33.872999999999998</c:v>
                </c:pt>
                <c:pt idx="74">
                  <c:v>32.070300000000003</c:v>
                </c:pt>
                <c:pt idx="75">
                  <c:v>41.336100000000002</c:v>
                </c:pt>
                <c:pt idx="76">
                  <c:v>37.158299999999997</c:v>
                </c:pt>
                <c:pt idx="77">
                  <c:v>31.1996</c:v>
                </c:pt>
                <c:pt idx="78">
                  <c:v>29.583200000000001</c:v>
                </c:pt>
                <c:pt idx="79">
                  <c:v>36.301900000000003</c:v>
                </c:pt>
                <c:pt idx="80">
                  <c:v>36.2288</c:v>
                </c:pt>
                <c:pt idx="81">
                  <c:v>31.524799999999999</c:v>
                </c:pt>
                <c:pt idx="82">
                  <c:v>28.522099999999998</c:v>
                </c:pt>
                <c:pt idx="83">
                  <c:v>32.805</c:v>
                </c:pt>
                <c:pt idx="84">
                  <c:v>35.940199999999997</c:v>
                </c:pt>
                <c:pt idx="85">
                  <c:v>32.504800000000003</c:v>
                </c:pt>
                <c:pt idx="86">
                  <c:v>28.061199999999999</c:v>
                </c:pt>
                <c:pt idx="87">
                  <c:v>32.986400000000003</c:v>
                </c:pt>
                <c:pt idx="88">
                  <c:v>26.281400000000001</c:v>
                </c:pt>
                <c:pt idx="89">
                  <c:v>22.198399999999999</c:v>
                </c:pt>
                <c:pt idx="90">
                  <c:v>29.692699999999999</c:v>
                </c:pt>
                <c:pt idx="91">
                  <c:v>31.1309</c:v>
                </c:pt>
                <c:pt idx="92">
                  <c:v>32.396000000000001</c:v>
                </c:pt>
                <c:pt idx="93">
                  <c:v>30.7469</c:v>
                </c:pt>
                <c:pt idx="94">
                  <c:v>28.900400000000001</c:v>
                </c:pt>
                <c:pt idx="95">
                  <c:v>29.782399999999999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smoothMarker"/>
        <c:varyColors val="0"/>
        <c:ser>
          <c:idx val="2"/>
          <c:order val="2"/>
          <c:tx>
            <c:strRef>
              <c:f>COALGAS_quarter!$D$1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COALGAS_quarter!$D$2:$D$97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8-BE48-A369-7A2785668671}"/>
            </c:ext>
          </c:extLst>
        </c:ser>
        <c:ser>
          <c:idx val="3"/>
          <c:order val="3"/>
          <c:tx>
            <c:v>brent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COALGAS_quarter!$E$2:$E$97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COALGAS!$B$1</c:f>
              <c:strCache>
                <c:ptCount val="1"/>
                <c:pt idx="0">
                  <c:v>Coal Fired Generation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COALGAS!$B$2:$B$26</c:f>
              <c:numCache>
                <c:formatCode>#,##0;\-#,##0;\-</c:formatCode>
                <c:ptCount val="25"/>
                <c:pt idx="0">
                  <c:v>376812</c:v>
                </c:pt>
                <c:pt idx="1">
                  <c:v>322302</c:v>
                </c:pt>
                <c:pt idx="2">
                  <c:v>334037</c:v>
                </c:pt>
                <c:pt idx="3">
                  <c:v>285004</c:v>
                </c:pt>
                <c:pt idx="4">
                  <c:v>322907</c:v>
                </c:pt>
                <c:pt idx="5">
                  <c:v>355582</c:v>
                </c:pt>
                <c:pt idx="6">
                  <c:v>332889</c:v>
                </c:pt>
                <c:pt idx="7">
                  <c:v>367162</c:v>
                </c:pt>
                <c:pt idx="8">
                  <c:v>353256</c:v>
                </c:pt>
                <c:pt idx="9">
                  <c:v>368134.27</c:v>
                </c:pt>
                <c:pt idx="10">
                  <c:v>407027.19</c:v>
                </c:pt>
                <c:pt idx="11">
                  <c:v>372054.32</c:v>
                </c:pt>
                <c:pt idx="12">
                  <c:v>337154.54</c:v>
                </c:pt>
                <c:pt idx="13">
                  <c:v>276688.90999999997</c:v>
                </c:pt>
                <c:pt idx="14">
                  <c:v>288195.09999999998</c:v>
                </c:pt>
                <c:pt idx="15">
                  <c:v>293443.56</c:v>
                </c:pt>
                <c:pt idx="16">
                  <c:v>391529.83</c:v>
                </c:pt>
                <c:pt idx="17">
                  <c:v>364141.07</c:v>
                </c:pt>
                <c:pt idx="18">
                  <c:v>279116.88</c:v>
                </c:pt>
                <c:pt idx="19">
                  <c:v>213158.02</c:v>
                </c:pt>
                <c:pt idx="20">
                  <c:v>87556.56</c:v>
                </c:pt>
                <c:pt idx="21">
                  <c:v>64494.7</c:v>
                </c:pt>
                <c:pt idx="22">
                  <c:v>49205.058677256449</c:v>
                </c:pt>
                <c:pt idx="23">
                  <c:v>21421.920549849659</c:v>
                </c:pt>
                <c:pt idx="24">
                  <c:v>16993.531210954046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7-3840-92CB-A78DFEF2F18F}"/>
            </c:ext>
          </c:extLst>
        </c:ser>
        <c:ser>
          <c:idx val="1"/>
          <c:order val="1"/>
          <c:tx>
            <c:strRef>
              <c:f>COALGAS!$C$1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COALGAS!$C$2:$C$26</c:f>
              <c:numCache>
                <c:formatCode>#,##0;\-#,##0;\-</c:formatCode>
                <c:ptCount val="25"/>
                <c:pt idx="0">
                  <c:v>176702</c:v>
                </c:pt>
                <c:pt idx="1">
                  <c:v>223691</c:v>
                </c:pt>
                <c:pt idx="2">
                  <c:v>236298</c:v>
                </c:pt>
                <c:pt idx="3">
                  <c:v>281986</c:v>
                </c:pt>
                <c:pt idx="4">
                  <c:v>283781</c:v>
                </c:pt>
                <c:pt idx="5">
                  <c:v>276761</c:v>
                </c:pt>
                <c:pt idx="6">
                  <c:v>291264</c:v>
                </c:pt>
                <c:pt idx="7">
                  <c:v>284662</c:v>
                </c:pt>
                <c:pt idx="8">
                  <c:v>304495</c:v>
                </c:pt>
                <c:pt idx="9">
                  <c:v>295642.83</c:v>
                </c:pt>
                <c:pt idx="10">
                  <c:v>278148.92</c:v>
                </c:pt>
                <c:pt idx="11">
                  <c:v>319836.46999999997</c:v>
                </c:pt>
                <c:pt idx="12">
                  <c:v>344453.67</c:v>
                </c:pt>
                <c:pt idx="13">
                  <c:v>328248.78000000003</c:v>
                </c:pt>
                <c:pt idx="14">
                  <c:v>345685.05</c:v>
                </c:pt>
                <c:pt idx="15">
                  <c:v>277527.48</c:v>
                </c:pt>
                <c:pt idx="16">
                  <c:v>184306.64</c:v>
                </c:pt>
                <c:pt idx="17">
                  <c:v>175209.74</c:v>
                </c:pt>
                <c:pt idx="18">
                  <c:v>189918.76</c:v>
                </c:pt>
                <c:pt idx="19">
                  <c:v>185954.51</c:v>
                </c:pt>
                <c:pt idx="20">
                  <c:v>271563.18</c:v>
                </c:pt>
                <c:pt idx="21">
                  <c:v>257599.31</c:v>
                </c:pt>
                <c:pt idx="22">
                  <c:v>246276.98933209653</c:v>
                </c:pt>
                <c:pt idx="23">
                  <c:v>245112.1855713941</c:v>
                </c:pt>
                <c:pt idx="24">
                  <c:v>206556.38341328347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lineMarker"/>
        <c:varyColors val="0"/>
        <c:ser>
          <c:idx val="2"/>
          <c:order val="2"/>
          <c:tx>
            <c:strRef>
              <c:f>COALGAS!$D$1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COALGAS!$D$2:$D$26</c:f>
              <c:numCache>
                <c:formatCode>0.00</c:formatCode>
                <c:ptCount val="25"/>
                <c:pt idx="1">
                  <c:v>22.94285714285714</c:v>
                </c:pt>
                <c:pt idx="2">
                  <c:v>16.661991584852736</c:v>
                </c:pt>
                <c:pt idx="3">
                  <c:v>17.906336088154269</c:v>
                </c:pt>
                <c:pt idx="4">
                  <c:v>36.662125340599452</c:v>
                </c:pt>
                <c:pt idx="5">
                  <c:v>36.541554959785529</c:v>
                </c:pt>
                <c:pt idx="6">
                  <c:v>29.76221928665786</c:v>
                </c:pt>
                <c:pt idx="7">
                  <c:v>41.968709256844846</c:v>
                </c:pt>
                <c:pt idx="8">
                  <c:v>43.419023136246786</c:v>
                </c:pt>
                <c:pt idx="9">
                  <c:v>103.0226700251889</c:v>
                </c:pt>
                <c:pt idx="10">
                  <c:v>39.582309582309577</c:v>
                </c:pt>
                <c:pt idx="11">
                  <c:v>62.761104441776716</c:v>
                </c:pt>
                <c:pt idx="12">
                  <c:v>67.900232018561482</c:v>
                </c:pt>
                <c:pt idx="13">
                  <c:v>38.361774744027301</c:v>
                </c:pt>
                <c:pt idx="14">
                  <c:v>67.780244173140957</c:v>
                </c:pt>
                <c:pt idx="15">
                  <c:v>58.02350427350428</c:v>
                </c:pt>
                <c:pt idx="16">
                  <c:v>67.197916666666671</c:v>
                </c:pt>
                <c:pt idx="17">
                  <c:v>70.173116089613032</c:v>
                </c:pt>
                <c:pt idx="18">
                  <c:v>50.010040160642575</c:v>
                </c:pt>
                <c:pt idx="19">
                  <c:v>33.130000000000003</c:v>
                </c:pt>
                <c:pt idx="20">
                  <c:v>53.099009900990104</c:v>
                </c:pt>
                <c:pt idx="21">
                  <c:v>54.469111969111971</c:v>
                </c:pt>
                <c:pt idx="22">
                  <c:v>57.613207547169807</c:v>
                </c:pt>
                <c:pt idx="23">
                  <c:v>28.821892393320965</c:v>
                </c:pt>
                <c:pt idx="24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;\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NBP</a:t>
            </a:r>
            <a:r>
              <a:rPr lang="en-GB" baseline="0"/>
              <a:t> yearly gas prices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 Price Raw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correction'!$B$9:$B$32</c:f>
              <c:numCache>
                <c:formatCode>General</c:formatCode>
                <c:ptCount val="24"/>
                <c:pt idx="0">
                  <c:v>16.059999999999999</c:v>
                </c:pt>
                <c:pt idx="1">
                  <c:v>11.88</c:v>
                </c:pt>
                <c:pt idx="2">
                  <c:v>13</c:v>
                </c:pt>
                <c:pt idx="3">
                  <c:v>26.91</c:v>
                </c:pt>
                <c:pt idx="4">
                  <c:v>27.26</c:v>
                </c:pt>
                <c:pt idx="5">
                  <c:v>22.53</c:v>
                </c:pt>
                <c:pt idx="6">
                  <c:v>32.19</c:v>
                </c:pt>
                <c:pt idx="7">
                  <c:v>33.78</c:v>
                </c:pt>
                <c:pt idx="8">
                  <c:v>81.8</c:v>
                </c:pt>
                <c:pt idx="9">
                  <c:v>32.22</c:v>
                </c:pt>
                <c:pt idx="10">
                  <c:v>52.28</c:v>
                </c:pt>
                <c:pt idx="11">
                  <c:v>58.53</c:v>
                </c:pt>
                <c:pt idx="12">
                  <c:v>33.72</c:v>
                </c:pt>
                <c:pt idx="13">
                  <c:v>61.07</c:v>
                </c:pt>
                <c:pt idx="14">
                  <c:v>54.31</c:v>
                </c:pt>
                <c:pt idx="15">
                  <c:v>64.510000000000005</c:v>
                </c:pt>
                <c:pt idx="16">
                  <c:v>68.91</c:v>
                </c:pt>
                <c:pt idx="17">
                  <c:v>49.81</c:v>
                </c:pt>
                <c:pt idx="18">
                  <c:v>33.130000000000003</c:v>
                </c:pt>
                <c:pt idx="19">
                  <c:v>53.63</c:v>
                </c:pt>
                <c:pt idx="20">
                  <c:v>56.43</c:v>
                </c:pt>
                <c:pt idx="21">
                  <c:v>61.07</c:v>
                </c:pt>
                <c:pt idx="22">
                  <c:v>31.07</c:v>
                </c:pt>
                <c:pt idx="23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7-E24C-93E6-2814DB73090A}"/>
            </c:ext>
          </c:extLst>
        </c:ser>
        <c:ser>
          <c:idx val="1"/>
          <c:order val="1"/>
          <c:tx>
            <c:v>Gas Price 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correction'!$C$9:$C$32</c:f>
              <c:numCache>
                <c:formatCode>0.00</c:formatCode>
                <c:ptCount val="24"/>
                <c:pt idx="0">
                  <c:v>22.94285714285714</c:v>
                </c:pt>
                <c:pt idx="1">
                  <c:v>16.661991584852736</c:v>
                </c:pt>
                <c:pt idx="2">
                  <c:v>17.906336088154269</c:v>
                </c:pt>
                <c:pt idx="3">
                  <c:v>36.662125340599452</c:v>
                </c:pt>
                <c:pt idx="4">
                  <c:v>36.541554959785529</c:v>
                </c:pt>
                <c:pt idx="5">
                  <c:v>29.76221928665786</c:v>
                </c:pt>
                <c:pt idx="6">
                  <c:v>41.968709256844846</c:v>
                </c:pt>
                <c:pt idx="7">
                  <c:v>43.419023136246786</c:v>
                </c:pt>
                <c:pt idx="8">
                  <c:v>103.0226700251889</c:v>
                </c:pt>
                <c:pt idx="9">
                  <c:v>39.582309582309577</c:v>
                </c:pt>
                <c:pt idx="10">
                  <c:v>62.761104441776716</c:v>
                </c:pt>
                <c:pt idx="11">
                  <c:v>67.900232018561482</c:v>
                </c:pt>
                <c:pt idx="12">
                  <c:v>38.361774744027301</c:v>
                </c:pt>
                <c:pt idx="13">
                  <c:v>67.780244173140957</c:v>
                </c:pt>
                <c:pt idx="14">
                  <c:v>58.02350427350428</c:v>
                </c:pt>
                <c:pt idx="15">
                  <c:v>67.197916666666671</c:v>
                </c:pt>
                <c:pt idx="16">
                  <c:v>70.173116089613032</c:v>
                </c:pt>
                <c:pt idx="17">
                  <c:v>50.010040160642575</c:v>
                </c:pt>
                <c:pt idx="18">
                  <c:v>33.130000000000003</c:v>
                </c:pt>
                <c:pt idx="19">
                  <c:v>53.099009900990104</c:v>
                </c:pt>
                <c:pt idx="20">
                  <c:v>54.469111969111971</c:v>
                </c:pt>
                <c:pt idx="21">
                  <c:v>57.613207547169807</c:v>
                </c:pt>
                <c:pt idx="22">
                  <c:v>28.821892393320965</c:v>
                </c:pt>
                <c:pt idx="23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03952"/>
        <c:axId val="341412015"/>
      </c:scatterChart>
      <c:scatterChart>
        <c:scatterStyle val="lineMarker"/>
        <c:varyColors val="0"/>
        <c:ser>
          <c:idx val="2"/>
          <c:order val="2"/>
          <c:tx>
            <c:v>GDP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correction'!$G$9:$G$32</c:f>
              <c:numCache>
                <c:formatCode>General</c:formatCode>
                <c:ptCount val="24"/>
                <c:pt idx="0">
                  <c:v>1482289</c:v>
                </c:pt>
                <c:pt idx="1">
                  <c:v>1529040</c:v>
                </c:pt>
                <c:pt idx="2">
                  <c:v>1574760</c:v>
                </c:pt>
                <c:pt idx="3">
                  <c:v>1632591</c:v>
                </c:pt>
                <c:pt idx="4">
                  <c:v>1666429</c:v>
                </c:pt>
                <c:pt idx="5">
                  <c:v>1701811</c:v>
                </c:pt>
                <c:pt idx="6">
                  <c:v>1753374</c:v>
                </c:pt>
                <c:pt idx="7">
                  <c:v>1794677</c:v>
                </c:pt>
                <c:pt idx="8">
                  <c:v>1841218</c:v>
                </c:pt>
                <c:pt idx="9">
                  <c:v>1888797</c:v>
                </c:pt>
                <c:pt idx="10">
                  <c:v>1931663</c:v>
                </c:pt>
                <c:pt idx="11">
                  <c:v>1927034</c:v>
                </c:pt>
                <c:pt idx="12">
                  <c:v>1845186</c:v>
                </c:pt>
                <c:pt idx="13">
                  <c:v>1884515</c:v>
                </c:pt>
                <c:pt idx="14">
                  <c:v>1911983</c:v>
                </c:pt>
                <c:pt idx="15">
                  <c:v>1940087</c:v>
                </c:pt>
                <c:pt idx="16">
                  <c:v>1976755</c:v>
                </c:pt>
                <c:pt idx="17">
                  <c:v>2035883</c:v>
                </c:pt>
                <c:pt idx="18">
                  <c:v>2089276</c:v>
                </c:pt>
                <c:pt idx="19">
                  <c:v>2136566</c:v>
                </c:pt>
                <c:pt idx="20">
                  <c:v>2182170</c:v>
                </c:pt>
                <c:pt idx="21">
                  <c:v>2218196</c:v>
                </c:pt>
                <c:pt idx="22">
                  <c:v>2255283</c:v>
                </c:pt>
                <c:pt idx="23">
                  <c:v>2046209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579408"/>
        <c:axId val="1195626943"/>
      </c:scatterChart>
      <c:valAx>
        <c:axId val="17198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12015"/>
        <c:crosses val="autoZero"/>
        <c:crossBetween val="midCat"/>
      </c:valAx>
      <c:valAx>
        <c:axId val="3414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3952"/>
        <c:crosses val="autoZero"/>
        <c:crossBetween val="midCat"/>
      </c:valAx>
      <c:valAx>
        <c:axId val="11956269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579408"/>
        <c:crosses val="max"/>
        <c:crossBetween val="midCat"/>
      </c:valAx>
      <c:valAx>
        <c:axId val="174257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562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'prices quaterly'!$B$1</c:f>
              <c:strCache>
                <c:ptCount val="1"/>
                <c:pt idx="0">
                  <c:v> gas price (p/term)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quaterly'!$B$2:$B$97</c:f>
              <c:numCache>
                <c:formatCode>General</c:formatCode>
                <c:ptCount val="96"/>
                <c:pt idx="0">
                  <c:v>8.58</c:v>
                </c:pt>
                <c:pt idx="1">
                  <c:v>9.2899999999999991</c:v>
                </c:pt>
                <c:pt idx="2">
                  <c:v>13.85</c:v>
                </c:pt>
                <c:pt idx="3">
                  <c:v>11.88</c:v>
                </c:pt>
                <c:pt idx="4">
                  <c:v>9.23</c:v>
                </c:pt>
                <c:pt idx="5">
                  <c:v>9.92</c:v>
                </c:pt>
                <c:pt idx="6">
                  <c:v>11.78</c:v>
                </c:pt>
                <c:pt idx="7">
                  <c:v>13</c:v>
                </c:pt>
                <c:pt idx="8">
                  <c:v>11.84</c:v>
                </c:pt>
                <c:pt idx="9">
                  <c:v>17.12</c:v>
                </c:pt>
                <c:pt idx="10">
                  <c:v>23.22</c:v>
                </c:pt>
                <c:pt idx="11">
                  <c:v>26.91</c:v>
                </c:pt>
                <c:pt idx="12">
                  <c:v>21.16</c:v>
                </c:pt>
                <c:pt idx="13">
                  <c:v>17.46</c:v>
                </c:pt>
                <c:pt idx="14">
                  <c:v>22.81</c:v>
                </c:pt>
                <c:pt idx="15">
                  <c:v>27.26</c:v>
                </c:pt>
                <c:pt idx="16">
                  <c:v>13.79</c:v>
                </c:pt>
                <c:pt idx="17">
                  <c:v>13.55</c:v>
                </c:pt>
                <c:pt idx="18">
                  <c:v>20.81</c:v>
                </c:pt>
                <c:pt idx="19">
                  <c:v>22.53</c:v>
                </c:pt>
                <c:pt idx="20">
                  <c:v>16.2</c:v>
                </c:pt>
                <c:pt idx="21">
                  <c:v>16.829999999999998</c:v>
                </c:pt>
                <c:pt idx="22">
                  <c:v>24.16</c:v>
                </c:pt>
                <c:pt idx="23">
                  <c:v>32.19</c:v>
                </c:pt>
                <c:pt idx="24">
                  <c:v>18.86</c:v>
                </c:pt>
                <c:pt idx="25">
                  <c:v>22.34</c:v>
                </c:pt>
                <c:pt idx="26">
                  <c:v>39.22</c:v>
                </c:pt>
                <c:pt idx="27">
                  <c:v>33.78</c:v>
                </c:pt>
                <c:pt idx="28">
                  <c:v>29.98</c:v>
                </c:pt>
                <c:pt idx="29">
                  <c:v>32.03</c:v>
                </c:pt>
                <c:pt idx="30">
                  <c:v>48.52</c:v>
                </c:pt>
                <c:pt idx="31">
                  <c:v>81.8</c:v>
                </c:pt>
                <c:pt idx="32">
                  <c:v>43.74</c:v>
                </c:pt>
                <c:pt idx="33">
                  <c:v>39.57</c:v>
                </c:pt>
                <c:pt idx="34">
                  <c:v>54.82</c:v>
                </c:pt>
                <c:pt idx="35">
                  <c:v>32.22</c:v>
                </c:pt>
                <c:pt idx="36">
                  <c:v>20.29</c:v>
                </c:pt>
                <c:pt idx="37">
                  <c:v>21.36</c:v>
                </c:pt>
                <c:pt idx="38">
                  <c:v>42.55</c:v>
                </c:pt>
                <c:pt idx="39">
                  <c:v>52.28</c:v>
                </c:pt>
                <c:pt idx="40">
                  <c:v>57.93</c:v>
                </c:pt>
                <c:pt idx="41">
                  <c:v>73.3</c:v>
                </c:pt>
                <c:pt idx="42">
                  <c:v>85.26</c:v>
                </c:pt>
                <c:pt idx="43">
                  <c:v>58.53</c:v>
                </c:pt>
                <c:pt idx="44">
                  <c:v>31.97</c:v>
                </c:pt>
                <c:pt idx="45">
                  <c:v>25.99</c:v>
                </c:pt>
                <c:pt idx="46">
                  <c:v>32.42</c:v>
                </c:pt>
                <c:pt idx="47">
                  <c:v>33.72</c:v>
                </c:pt>
                <c:pt idx="48">
                  <c:v>29.71</c:v>
                </c:pt>
                <c:pt idx="49">
                  <c:v>45.49</c:v>
                </c:pt>
                <c:pt idx="50">
                  <c:v>47.32</c:v>
                </c:pt>
                <c:pt idx="51">
                  <c:v>61.07</c:v>
                </c:pt>
                <c:pt idx="52">
                  <c:v>64.06</c:v>
                </c:pt>
                <c:pt idx="53">
                  <c:v>57.29</c:v>
                </c:pt>
                <c:pt idx="54">
                  <c:v>66.5</c:v>
                </c:pt>
                <c:pt idx="55">
                  <c:v>54.31</c:v>
                </c:pt>
                <c:pt idx="56">
                  <c:v>61.5</c:v>
                </c:pt>
                <c:pt idx="57">
                  <c:v>55.57</c:v>
                </c:pt>
                <c:pt idx="58">
                  <c:v>62.07</c:v>
                </c:pt>
                <c:pt idx="59">
                  <c:v>64.510000000000005</c:v>
                </c:pt>
                <c:pt idx="60">
                  <c:v>67.75</c:v>
                </c:pt>
                <c:pt idx="61">
                  <c:v>65.02</c:v>
                </c:pt>
                <c:pt idx="62">
                  <c:v>67.83</c:v>
                </c:pt>
                <c:pt idx="63">
                  <c:v>68.91</c:v>
                </c:pt>
                <c:pt idx="64">
                  <c:v>51.27</c:v>
                </c:pt>
                <c:pt idx="65">
                  <c:v>39.6</c:v>
                </c:pt>
                <c:pt idx="66">
                  <c:v>55.79</c:v>
                </c:pt>
                <c:pt idx="67">
                  <c:v>49.81</c:v>
                </c:pt>
                <c:pt idx="68">
                  <c:v>45.89</c:v>
                </c:pt>
                <c:pt idx="69">
                  <c:v>42.13</c:v>
                </c:pt>
                <c:pt idx="70">
                  <c:v>41.7</c:v>
                </c:pt>
                <c:pt idx="71">
                  <c:v>33.130000000000003</c:v>
                </c:pt>
                <c:pt idx="72">
                  <c:v>28.02</c:v>
                </c:pt>
                <c:pt idx="73">
                  <c:v>34.71</c:v>
                </c:pt>
                <c:pt idx="74">
                  <c:v>41</c:v>
                </c:pt>
                <c:pt idx="75">
                  <c:v>53.63</c:v>
                </c:pt>
                <c:pt idx="76">
                  <c:v>39.65</c:v>
                </c:pt>
                <c:pt idx="77">
                  <c:v>36.200000000000003</c:v>
                </c:pt>
                <c:pt idx="78">
                  <c:v>47.32</c:v>
                </c:pt>
                <c:pt idx="79">
                  <c:v>56.43</c:v>
                </c:pt>
                <c:pt idx="80">
                  <c:v>47.36</c:v>
                </c:pt>
                <c:pt idx="81">
                  <c:v>55.24</c:v>
                </c:pt>
                <c:pt idx="82">
                  <c:v>75.06</c:v>
                </c:pt>
                <c:pt idx="83">
                  <c:v>61.07</c:v>
                </c:pt>
                <c:pt idx="84">
                  <c:v>34.61</c:v>
                </c:pt>
                <c:pt idx="85">
                  <c:v>25.65</c:v>
                </c:pt>
                <c:pt idx="86">
                  <c:v>43.18</c:v>
                </c:pt>
                <c:pt idx="87">
                  <c:v>31.07</c:v>
                </c:pt>
                <c:pt idx="88">
                  <c:v>16.329999999999998</c:v>
                </c:pt>
                <c:pt idx="89">
                  <c:v>16.22</c:v>
                </c:pt>
                <c:pt idx="90">
                  <c:v>37</c:v>
                </c:pt>
                <c:pt idx="91">
                  <c:v>56.4</c:v>
                </c:pt>
                <c:pt idx="92">
                  <c:v>46.8</c:v>
                </c:pt>
                <c:pt idx="93">
                  <c:v>85.87</c:v>
                </c:pt>
                <c:pt idx="94">
                  <c:v>251.18</c:v>
                </c:pt>
                <c:pt idx="95">
                  <c:v>170.64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A-9F4C-A48B-22685ADE3F63}"/>
            </c:ext>
          </c:extLst>
        </c:ser>
        <c:ser>
          <c:idx val="1"/>
          <c:order val="1"/>
          <c:tx>
            <c:strRef>
              <c:f>'prices quaterly'!$C$1</c:f>
              <c:strCache>
                <c:ptCount val="1"/>
                <c:pt idx="0">
                  <c:v>gas price deflated (p/term)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quaterly'!$C$2:$C$97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6A-9F4C-A48B-22685ADE3F63}"/>
            </c:ext>
          </c:extLst>
        </c:ser>
        <c:ser>
          <c:idx val="2"/>
          <c:order val="2"/>
          <c:tx>
            <c:v>brent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quaterly'!$I$2:$I$97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6A-9F4C-A48B-22685ADE3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389471"/>
        <c:axId val="1629814239"/>
      </c:scatterChart>
      <c:valAx>
        <c:axId val="1218389471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14239"/>
        <c:crosses val="autoZero"/>
        <c:crossBetween val="midCat"/>
      </c:valAx>
      <c:valAx>
        <c:axId val="16298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8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ACBB5-6BAF-EB4A-A65B-2C2930152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C98CF-282B-4BD0-C860-55BD3A16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357716</xdr:colOff>
      <xdr:row>6</xdr:row>
      <xdr:rowOff>23283</xdr:rowOff>
    </xdr:from>
    <xdr:to>
      <xdr:col>23</xdr:col>
      <xdr:colOff>795866</xdr:colOff>
      <xdr:row>34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37292-64BA-DC58-D501-F8D80D7C5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771034</xdr:colOff>
      <xdr:row>1</xdr:row>
      <xdr:rowOff>4137</xdr:rowOff>
    </xdr:from>
    <xdr:to>
      <xdr:col>26</xdr:col>
      <xdr:colOff>6253</xdr:colOff>
      <xdr:row>26</xdr:row>
      <xdr:rowOff>141003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2B03F8-D5AF-C294-7EA0-4B379EA3B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71B0-5A21-9F40-8A8A-95F1353F1DB4}">
  <dimension ref="A1:U153"/>
  <sheetViews>
    <sheetView topLeftCell="D1" workbookViewId="0">
      <selection activeCell="U1" sqref="U1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5.332031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4" width="11.83203125" style="21" customWidth="1"/>
    <col min="15" max="15" width="20" style="21" customWidth="1"/>
    <col min="16" max="16" width="11.6640625" style="21" customWidth="1"/>
    <col min="17" max="17" width="16.6640625" style="21" customWidth="1"/>
    <col min="18" max="18" width="10.83203125" style="21"/>
    <col min="19" max="19" width="14.6640625" style="21" customWidth="1"/>
    <col min="20" max="16384" width="10.83203125" style="21"/>
  </cols>
  <sheetData>
    <row r="1" spans="1:21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382</v>
      </c>
      <c r="M1" s="21" t="s">
        <v>381</v>
      </c>
      <c r="N1" s="21" t="s">
        <v>383</v>
      </c>
      <c r="O1" s="21" t="s">
        <v>384</v>
      </c>
      <c r="P1" s="21" t="s">
        <v>386</v>
      </c>
      <c r="Q1" s="21" t="s">
        <v>387</v>
      </c>
      <c r="R1" s="21" t="s">
        <v>374</v>
      </c>
      <c r="S1" s="21" t="s">
        <v>388</v>
      </c>
      <c r="T1" s="21" t="s">
        <v>389</v>
      </c>
      <c r="U1" s="21" t="s">
        <v>390</v>
      </c>
    </row>
    <row r="2" spans="1:21" ht="17" x14ac:dyDescent="0.2">
      <c r="A2" s="23" t="s">
        <v>221</v>
      </c>
      <c r="B2" s="21">
        <f>code_monthly!Q2/M2*100</f>
        <v>38.176605504587151</v>
      </c>
      <c r="C2" s="24">
        <f>code_monthly!C2*100/code_monthly_deflated_avg_inver!M2</f>
        <v>50.737044926914926</v>
      </c>
      <c r="D2" s="21">
        <v>18582</v>
      </c>
      <c r="E2" s="21">
        <v>12.8</v>
      </c>
      <c r="F2" s="25">
        <f>-code_monthly!F2</f>
        <v>-1.34</v>
      </c>
      <c r="G2" s="26">
        <f>-code_monthly!G2</f>
        <v>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v>0.89580000000000004</v>
      </c>
      <c r="L2" s="21">
        <v>1.6447909999999999</v>
      </c>
      <c r="M2" s="27">
        <v>87.2</v>
      </c>
      <c r="N2" s="21">
        <f>code_monthly!O2</f>
        <v>0</v>
      </c>
      <c r="O2" s="21">
        <f>-code_monthly!P2</f>
        <v>-0.28166666666666806</v>
      </c>
      <c r="P2" s="29">
        <v>16.07089216</v>
      </c>
      <c r="Q2" s="29">
        <v>33.29</v>
      </c>
      <c r="R2" s="26">
        <f>code_monthly_deflated!P2</f>
        <v>79.785208832617329</v>
      </c>
      <c r="S2" s="30">
        <v>91.207381749999996</v>
      </c>
      <c r="T2" s="5">
        <v>-0.01</v>
      </c>
      <c r="U2" s="21">
        <f>code_monthly!T2</f>
        <v>0.60797998043520429</v>
      </c>
    </row>
    <row r="3" spans="1:21" ht="17" x14ac:dyDescent="0.2">
      <c r="A3" s="23" t="s">
        <v>222</v>
      </c>
      <c r="B3" s="21">
        <f>code_monthly!Q3/M3*100</f>
        <v>35.041632685714283</v>
      </c>
      <c r="C3" s="24">
        <f>code_monthly!C3*100/code_monthly_deflated_avg_inver!M3</f>
        <v>53.23356495709276</v>
      </c>
      <c r="D3" s="21">
        <v>13795</v>
      </c>
      <c r="E3" s="21">
        <v>10</v>
      </c>
      <c r="F3" s="25">
        <f>-code_monthly!F3</f>
        <v>-1.27</v>
      </c>
      <c r="G3" s="26">
        <f>-code_monthly!G3</f>
        <v>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v>1.6457930000000001</v>
      </c>
      <c r="M3" s="27">
        <v>87.5</v>
      </c>
      <c r="N3" s="21">
        <f>code_monthly!O3</f>
        <v>0</v>
      </c>
      <c r="O3" s="21">
        <f>-code_monthly!P3</f>
        <v>-0.76500000000000057</v>
      </c>
      <c r="P3" s="29">
        <v>26.482784330000001</v>
      </c>
      <c r="Q3" s="29">
        <v>30.661428600000001</v>
      </c>
      <c r="R3" s="26">
        <f>code_monthly_deflated!P3</f>
        <v>83.990769750542796</v>
      </c>
      <c r="S3" s="30">
        <v>91.271934079999994</v>
      </c>
      <c r="T3" s="5">
        <v>-0.19</v>
      </c>
      <c r="U3" s="21">
        <f>code_monthly!T3</f>
        <v>0.6076098269952539</v>
      </c>
    </row>
    <row r="4" spans="1:21" ht="17" x14ac:dyDescent="0.2">
      <c r="A4" s="23" t="s">
        <v>223</v>
      </c>
      <c r="B4" s="21">
        <f>code_monthly!Q4/M4*100</f>
        <v>35.715392613636368</v>
      </c>
      <c r="C4" s="24">
        <f>code_monthly!C4*100/code_monthly_deflated_avg_inver!M4</f>
        <v>52.288673703058301</v>
      </c>
      <c r="D4" s="21">
        <v>12590</v>
      </c>
      <c r="E4" s="21">
        <v>4.1500000000000004</v>
      </c>
      <c r="F4" s="25">
        <f>-code_monthly!F4</f>
        <v>-1.67</v>
      </c>
      <c r="G4" s="26">
        <f>-code_monthly!G4</f>
        <v>-0.66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v>1.6182019999999999</v>
      </c>
      <c r="M4" s="27">
        <v>88</v>
      </c>
      <c r="N4" s="21">
        <f>code_monthly!O4</f>
        <v>0</v>
      </c>
      <c r="O4" s="21">
        <f>-code_monthly!P4</f>
        <v>-1.6183333333333341</v>
      </c>
      <c r="P4" s="29">
        <v>21.062983590000002</v>
      </c>
      <c r="Q4" s="29">
        <v>31.4295455</v>
      </c>
      <c r="R4" s="26">
        <f>code_monthly_deflated!P4</f>
        <v>81.724322962858594</v>
      </c>
      <c r="S4" s="30">
        <v>91.111186119999999</v>
      </c>
      <c r="T4" s="5">
        <v>0.32</v>
      </c>
      <c r="U4" s="21">
        <f>code_monthly!T4</f>
        <v>0.61796982082583019</v>
      </c>
    </row>
    <row r="5" spans="1:21" ht="17" x14ac:dyDescent="0.2">
      <c r="A5" s="23" t="s">
        <v>224</v>
      </c>
      <c r="B5" s="21">
        <f>code_monthly!Q5/M5*100</f>
        <v>41.151480637813215</v>
      </c>
      <c r="C5" s="24">
        <f>code_monthly!C5*100/code_monthly_deflated_avg_inver!M5</f>
        <v>54.302797471811743</v>
      </c>
      <c r="D5" s="21">
        <v>13650</v>
      </c>
      <c r="E5" s="21">
        <v>2.1</v>
      </c>
      <c r="F5" s="25">
        <f>-code_monthly!F5</f>
        <v>-1.54</v>
      </c>
      <c r="G5" s="26">
        <f>-code_monthly!G5</f>
        <v>-1.47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v>1.5975969999999999</v>
      </c>
      <c r="M5" s="27">
        <v>87.8</v>
      </c>
      <c r="N5" s="21">
        <f>code_monthly!O5</f>
        <v>0</v>
      </c>
      <c r="O5" s="21">
        <f>-code_monthly!P5</f>
        <v>1.8883333333333319</v>
      </c>
      <c r="P5" s="29">
        <v>21.86488057</v>
      </c>
      <c r="Q5" s="29">
        <v>36.131</v>
      </c>
      <c r="R5" s="26">
        <f>code_monthly_deflated!P5</f>
        <v>83.316419026502402</v>
      </c>
      <c r="S5" s="30">
        <v>91.422556189999995</v>
      </c>
      <c r="T5" s="5">
        <v>0.7</v>
      </c>
      <c r="U5" s="21">
        <f>code_monthly!T5</f>
        <v>0.62594008376330201</v>
      </c>
    </row>
    <row r="6" spans="1:21" ht="17" x14ac:dyDescent="0.2">
      <c r="A6" s="23" t="s">
        <v>225</v>
      </c>
      <c r="B6" s="21">
        <f>code_monthly!Q6/M6*100</f>
        <v>38.872448979591837</v>
      </c>
      <c r="C6" s="24">
        <f>code_monthly!C6*100/code_monthly_deflated_avg_inver!M6</f>
        <v>55.081703531077025</v>
      </c>
      <c r="D6" s="21">
        <v>12720</v>
      </c>
      <c r="E6" s="21">
        <v>4.3</v>
      </c>
      <c r="F6" s="25">
        <f>-code_monthly!F6</f>
        <v>-1.33</v>
      </c>
      <c r="G6" s="26">
        <f>-code_monthly!G6</f>
        <v>-1.06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v>1.5180499999999999</v>
      </c>
      <c r="M6" s="27">
        <v>88.2</v>
      </c>
      <c r="N6" s="21">
        <f>code_monthly!O6</f>
        <v>0</v>
      </c>
      <c r="O6" s="21">
        <f>-code_monthly!P6</f>
        <v>3.4400000000000008</v>
      </c>
      <c r="P6" s="29">
        <v>16.012600079999999</v>
      </c>
      <c r="Q6" s="29">
        <v>34.285499999999999</v>
      </c>
      <c r="R6" s="26">
        <f>code_monthly_deflated!P6</f>
        <v>80.649271484096772</v>
      </c>
      <c r="S6" s="30">
        <v>91.445339360000006</v>
      </c>
      <c r="T6" s="5">
        <v>0.33</v>
      </c>
      <c r="U6" s="21">
        <f>code_monthly!T6</f>
        <v>0.65873983070386355</v>
      </c>
    </row>
    <row r="7" spans="1:21" ht="17" x14ac:dyDescent="0.2">
      <c r="A7" s="23" t="s">
        <v>226</v>
      </c>
      <c r="B7" s="21">
        <f>code_monthly!Q7/M7*100</f>
        <v>33.967452536640366</v>
      </c>
      <c r="C7" s="24">
        <f>code_monthly!C7*100/code_monthly_deflated_avg_inver!M7</f>
        <v>58.531508934637699</v>
      </c>
      <c r="D7" s="21">
        <v>18530</v>
      </c>
      <c r="E7" s="21">
        <v>7.4</v>
      </c>
      <c r="F7" s="25">
        <f>-code_monthly!F7</f>
        <v>-1.32</v>
      </c>
      <c r="G7" s="26">
        <f>-code_monthly!G7</f>
        <v>-0.19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v>1.5183720000000001</v>
      </c>
      <c r="M7" s="27">
        <v>88.7</v>
      </c>
      <c r="N7" s="21">
        <f>code_monthly!O7</f>
        <v>0</v>
      </c>
      <c r="O7" s="21">
        <f>-code_monthly!P7</f>
        <v>1.6533333333333333</v>
      </c>
      <c r="P7" s="29">
        <v>10.08990288</v>
      </c>
      <c r="Q7" s="29">
        <v>30.129130400000001</v>
      </c>
      <c r="R7" s="26">
        <f>code_monthly_deflated!P7</f>
        <v>85.851970119411618</v>
      </c>
      <c r="S7" s="30">
        <v>91.820839860000007</v>
      </c>
      <c r="T7" s="5">
        <v>0.02</v>
      </c>
      <c r="U7" s="21">
        <f>code_monthly!T7</f>
        <v>0.6586001322469065</v>
      </c>
    </row>
    <row r="8" spans="1:21" ht="17" x14ac:dyDescent="0.2">
      <c r="A8" s="23" t="s">
        <v>227</v>
      </c>
      <c r="B8" s="21">
        <f>code_monthly!Q8/M8*100</f>
        <v>35.590807174887892</v>
      </c>
      <c r="C8" s="24">
        <f>code_monthly!C8*100/code_monthly_deflated_avg_inver!M8</f>
        <v>62.149674805380286</v>
      </c>
      <c r="D8" s="21">
        <v>19305</v>
      </c>
      <c r="E8" s="21">
        <v>10.7</v>
      </c>
      <c r="F8" s="25">
        <f>-code_monthly!F8</f>
        <v>-1.72</v>
      </c>
      <c r="G8" s="26">
        <f>-code_monthly!G8</f>
        <v>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v>1.530011</v>
      </c>
      <c r="M8" s="27">
        <v>89.2</v>
      </c>
      <c r="N8" s="21">
        <f>code_monthly!O8</f>
        <v>0</v>
      </c>
      <c r="O8" s="21">
        <f>-code_monthly!P8</f>
        <v>0.51166666666666583</v>
      </c>
      <c r="P8" s="29">
        <v>21.923331340000001</v>
      </c>
      <c r="Q8" s="29">
        <v>31.747</v>
      </c>
      <c r="R8" s="26">
        <f>code_monthly_deflated!P8</f>
        <v>92.21537615078816</v>
      </c>
      <c r="S8" s="30">
        <v>91.980322090000001</v>
      </c>
      <c r="T8" s="5">
        <v>-0.72</v>
      </c>
      <c r="U8" s="21">
        <f>code_monthly!T8</f>
        <v>0.65359007222823884</v>
      </c>
    </row>
    <row r="9" spans="1:21" ht="17" x14ac:dyDescent="0.2">
      <c r="A9" s="23" t="s">
        <v>228</v>
      </c>
      <c r="B9" s="21">
        <f>code_monthly!Q9/M9*100</f>
        <v>42.453579418344518</v>
      </c>
      <c r="C9" s="24">
        <f>code_monthly!C9*100/code_monthly_deflated_avg_inver!M9</f>
        <v>58.501032068352458</v>
      </c>
      <c r="D9" s="21">
        <v>22865</v>
      </c>
      <c r="E9" s="21">
        <v>12.5</v>
      </c>
      <c r="F9" s="25">
        <f>-code_monthly!F9</f>
        <v>-1.59</v>
      </c>
      <c r="G9" s="26">
        <f>-code_monthly!G9</f>
        <v>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v>1.4522010000000001</v>
      </c>
      <c r="M9" s="27">
        <v>89.4</v>
      </c>
      <c r="N9" s="21">
        <f>code_monthly!O9</f>
        <v>0</v>
      </c>
      <c r="O9" s="21">
        <f>-code_monthly!P9</f>
        <v>-0.20333333333333137</v>
      </c>
      <c r="P9" s="29">
        <v>11.46139355</v>
      </c>
      <c r="Q9" s="29">
        <v>37.953499999999998</v>
      </c>
      <c r="R9" s="26">
        <f>code_monthly_deflated!P9</f>
        <v>82.508049160729982</v>
      </c>
      <c r="S9" s="30">
        <v>92.051624989999993</v>
      </c>
      <c r="T9" s="5">
        <v>-0.42</v>
      </c>
      <c r="U9" s="21">
        <f>code_monthly!T9</f>
        <v>0.68860991006065964</v>
      </c>
    </row>
    <row r="10" spans="1:21" ht="17" x14ac:dyDescent="0.2">
      <c r="A10" s="23" t="s">
        <v>229</v>
      </c>
      <c r="B10" s="21">
        <f>code_monthly!Q10/M10*100</f>
        <v>47.400203128491626</v>
      </c>
      <c r="C10" s="24">
        <f>code_monthly!C10*100/code_monthly_deflated_avg_inver!M10</f>
        <v>55.894594309000972</v>
      </c>
      <c r="D10" s="21">
        <v>16700</v>
      </c>
      <c r="E10" s="21">
        <v>17.8</v>
      </c>
      <c r="F10" s="25">
        <f>-code_monthly!F10</f>
        <v>-0.92</v>
      </c>
      <c r="G10" s="26">
        <f>-code_monthly!G10</f>
        <v>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v>1.4944329999999999</v>
      </c>
      <c r="M10" s="27">
        <v>89.5</v>
      </c>
      <c r="N10" s="21">
        <f>code_monthly!O10</f>
        <v>0</v>
      </c>
      <c r="O10" s="21">
        <f>-code_monthly!P10</f>
        <v>1.2433333333333358</v>
      </c>
      <c r="P10" s="29">
        <v>21.73340048</v>
      </c>
      <c r="Q10" s="29">
        <v>42.423181800000002</v>
      </c>
      <c r="R10" s="26">
        <f>code_monthly_deflated!P10</f>
        <v>81.294661617648799</v>
      </c>
      <c r="S10" s="30">
        <v>91.961758020000005</v>
      </c>
      <c r="T10" s="5">
        <v>-0.36</v>
      </c>
      <c r="U10" s="21">
        <f>code_monthly!T10</f>
        <v>0.66915010575917422</v>
      </c>
    </row>
    <row r="11" spans="1:21" ht="17" x14ac:dyDescent="0.2">
      <c r="A11" s="23" t="s">
        <v>230</v>
      </c>
      <c r="B11" s="21">
        <f>code_monthly!Q11/M11*100</f>
        <v>50.45912653975364</v>
      </c>
      <c r="C11" s="24">
        <f>code_monthly!C11*100/code_monthly_deflated_avg_inver!M11</f>
        <v>53.914876415336565</v>
      </c>
      <c r="D11" s="21">
        <f>(D10+D12)/2</f>
        <v>18727.5</v>
      </c>
      <c r="E11" s="21">
        <v>20.05</v>
      </c>
      <c r="F11" s="25">
        <f>-code_monthly!F11</f>
        <v>-0.95</v>
      </c>
      <c r="G11" s="26">
        <f>-code_monthly!G11</f>
        <v>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v>1.569809</v>
      </c>
      <c r="M11" s="27">
        <v>89.3</v>
      </c>
      <c r="N11" s="21">
        <f>code_monthly!O11</f>
        <v>0</v>
      </c>
      <c r="O11" s="21">
        <f>-code_monthly!P11</f>
        <v>-0.86333333333332973</v>
      </c>
      <c r="P11" s="29">
        <v>22.836218379999998</v>
      </c>
      <c r="Q11" s="29">
        <v>45.06</v>
      </c>
      <c r="R11" s="26">
        <f>code_monthly_deflated!P11</f>
        <v>82.168995415813811</v>
      </c>
      <c r="S11" s="30">
        <v>91.981165910000001</v>
      </c>
      <c r="T11" s="5">
        <v>-0.15</v>
      </c>
      <c r="U11" s="21">
        <f>code_monthly!T11</f>
        <v>0.63702017251780307</v>
      </c>
    </row>
    <row r="12" spans="1:21" ht="17" x14ac:dyDescent="0.2">
      <c r="A12" s="23" t="s">
        <v>231</v>
      </c>
      <c r="B12" s="21">
        <f>code_monthly!Q12/M12*100</f>
        <v>44.145190423162582</v>
      </c>
      <c r="C12" s="24">
        <f>code_monthly!C12*100/code_monthly_deflated_avg_inver!M12</f>
        <v>55.470516843559807</v>
      </c>
      <c r="D12" s="21">
        <v>20755</v>
      </c>
      <c r="E12" s="21">
        <v>17.399999999999999</v>
      </c>
      <c r="F12" s="25">
        <f>-code_monthly!F12</f>
        <v>-1.39</v>
      </c>
      <c r="G12" s="26">
        <f>-code_monthly!G12</f>
        <v>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v>1.5465990000000001</v>
      </c>
      <c r="M12" s="27">
        <v>89.8</v>
      </c>
      <c r="N12" s="21">
        <f>code_monthly!O12</f>
        <v>0</v>
      </c>
      <c r="O12" s="21">
        <f>-code_monthly!P12</f>
        <v>-0.99166666666666714</v>
      </c>
      <c r="P12" s="29">
        <v>12.410959890000001</v>
      </c>
      <c r="Q12" s="29">
        <v>39.642381</v>
      </c>
      <c r="R12" s="26">
        <f>code_monthly_deflated!P12</f>
        <v>83.640797022613285</v>
      </c>
      <c r="S12" s="30">
        <v>92.108161019999997</v>
      </c>
      <c r="T12" s="5">
        <v>-0.16</v>
      </c>
      <c r="U12" s="21">
        <f>code_monthly!T12</f>
        <v>0.64658001201345661</v>
      </c>
    </row>
    <row r="13" spans="1:21" ht="17" x14ac:dyDescent="0.2">
      <c r="A13" s="23" t="s">
        <v>232</v>
      </c>
      <c r="B13" s="21">
        <f>code_monthly!Q13/M13*100</f>
        <v>48.108928953229395</v>
      </c>
      <c r="C13" s="24">
        <f>code_monthly!C13*100/code_monthly_deflated_avg_inver!M13</f>
        <v>54.876340136590002</v>
      </c>
      <c r="D13" s="21">
        <v>22145</v>
      </c>
      <c r="E13" s="21">
        <v>15.299999999999999</v>
      </c>
      <c r="F13" s="25">
        <f>-code_monthly!F13</f>
        <v>-1.47</v>
      </c>
      <c r="G13" s="26">
        <f>-code_monthly!G13</f>
        <v>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v>1.5795790000000001</v>
      </c>
      <c r="M13" s="27">
        <v>89.8</v>
      </c>
      <c r="N13" s="21">
        <f>code_monthly!O13</f>
        <v>0</v>
      </c>
      <c r="O13" s="21">
        <f>-code_monthly!P13</f>
        <v>1.2800000000000011</v>
      </c>
      <c r="P13" s="29">
        <v>12.98556458</v>
      </c>
      <c r="Q13" s="29">
        <v>43.201818199999998</v>
      </c>
      <c r="R13" s="26">
        <f>code_monthly_deflated!P13</f>
        <v>84.460207565862333</v>
      </c>
      <c r="S13" s="30">
        <v>92.161743670000007</v>
      </c>
      <c r="T13" s="5">
        <v>-0.27</v>
      </c>
      <c r="U13" s="21">
        <f>code_monthly!T13</f>
        <v>0.63308008019858453</v>
      </c>
    </row>
    <row r="14" spans="1:21" ht="17" x14ac:dyDescent="0.2">
      <c r="A14" s="23" t="s">
        <v>233</v>
      </c>
      <c r="B14" s="21">
        <f>code_monthly!Q14/M14*100</f>
        <v>52.526984111111105</v>
      </c>
      <c r="C14" s="24">
        <f>code_monthly!C14*100/code_monthly_deflated_avg_inver!M14</f>
        <v>58.231809797031815</v>
      </c>
      <c r="D14" s="21">
        <v>21292</v>
      </c>
      <c r="E14" s="21">
        <v>11.75</v>
      </c>
      <c r="F14" s="25">
        <f>-code_monthly!F14</f>
        <v>-1.65</v>
      </c>
      <c r="G14" s="26">
        <f>-code_monthly!G14</f>
        <v>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v>1.577412</v>
      </c>
      <c r="M14" s="27">
        <v>90</v>
      </c>
      <c r="N14" s="21">
        <f>code_monthly!O14</f>
        <v>0</v>
      </c>
      <c r="O14" s="21">
        <f>-code_monthly!P14</f>
        <v>0.668333333333333</v>
      </c>
      <c r="P14" s="29">
        <v>3.807566784</v>
      </c>
      <c r="Q14" s="29">
        <v>47.2742857</v>
      </c>
      <c r="R14" s="26">
        <f>code_monthly_deflated!P14</f>
        <v>89.589437159879239</v>
      </c>
      <c r="S14" s="30">
        <v>92.27650337</v>
      </c>
      <c r="T14" s="5">
        <v>0.04</v>
      </c>
      <c r="U14" s="21">
        <f>code_monthly!T14</f>
        <v>0.63394978610534214</v>
      </c>
    </row>
    <row r="15" spans="1:21" ht="17" x14ac:dyDescent="0.2">
      <c r="A15" s="23" t="s">
        <v>234</v>
      </c>
      <c r="B15" s="21">
        <f>code_monthly!Q15/M15*100</f>
        <v>54.556528792912516</v>
      </c>
      <c r="C15" s="24">
        <f>code_monthly!C15*100/code_monthly_deflated_avg_inver!M15</f>
        <v>60.709358542604022</v>
      </c>
      <c r="D15" s="21">
        <v>22465</v>
      </c>
      <c r="E15" s="21">
        <v>6.55</v>
      </c>
      <c r="F15" s="25">
        <f>-code_monthly!F15</f>
        <v>-1.79</v>
      </c>
      <c r="G15" s="26">
        <f>-code_monthly!G15</f>
        <v>-0.36999999999999994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v>1.5556209999999999</v>
      </c>
      <c r="M15" s="27">
        <v>90.3</v>
      </c>
      <c r="N15" s="21">
        <f>code_monthly!O15</f>
        <v>0</v>
      </c>
      <c r="O15" s="21">
        <f>-code_monthly!P15</f>
        <v>0.28500000000000014</v>
      </c>
      <c r="P15" s="29">
        <v>18.816777689999999</v>
      </c>
      <c r="Q15" s="29">
        <v>49.264545499999997</v>
      </c>
      <c r="R15" s="26">
        <f>code_monthly_deflated!P15</f>
        <v>92.379033929819883</v>
      </c>
      <c r="S15" s="30">
        <v>92.315319149999993</v>
      </c>
      <c r="T15" s="5">
        <v>0.24</v>
      </c>
      <c r="U15" s="21">
        <f>code_monthly!T15</f>
        <v>0.64283009807658809</v>
      </c>
    </row>
    <row r="16" spans="1:21" ht="17" x14ac:dyDescent="0.2">
      <c r="A16" s="23" t="s">
        <v>235</v>
      </c>
      <c r="B16" s="21">
        <f>code_monthly!Q16/M16*100</f>
        <v>64.47702138157895</v>
      </c>
      <c r="C16" s="24">
        <f>code_monthly!C16*100/code_monthly_deflated_avg_inver!M16</f>
        <v>64.95658045035502</v>
      </c>
      <c r="D16" s="21">
        <v>23810</v>
      </c>
      <c r="E16" s="21">
        <v>1.2</v>
      </c>
      <c r="F16" s="25">
        <f>-code_monthly!F16</f>
        <v>-2.08</v>
      </c>
      <c r="G16" s="26">
        <f>-code_monthly!G16</f>
        <v>-1.24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v>1.5437099999999999</v>
      </c>
      <c r="M16" s="27">
        <v>91.2</v>
      </c>
      <c r="N16" s="21">
        <f>code_monthly!O16</f>
        <v>0</v>
      </c>
      <c r="O16" s="21">
        <f>-code_monthly!P16</f>
        <v>1.8316666666666661</v>
      </c>
      <c r="P16" s="29">
        <v>10.951814089999999</v>
      </c>
      <c r="Q16" s="29">
        <v>58.803043500000001</v>
      </c>
      <c r="R16" s="26">
        <f>code_monthly_deflated!P16</f>
        <v>98.892707106932647</v>
      </c>
      <c r="S16" s="30">
        <v>92.473957560000002</v>
      </c>
      <c r="T16" s="5">
        <v>0.9</v>
      </c>
      <c r="U16" s="21">
        <f>code_monthly!T16</f>
        <v>0.64779006419599539</v>
      </c>
    </row>
    <row r="17" spans="1:21" ht="17" x14ac:dyDescent="0.2">
      <c r="A17" s="23" t="s">
        <v>236</v>
      </c>
      <c r="B17" s="21">
        <f>code_monthly!Q17/M17*100</f>
        <v>61.175611500547653</v>
      </c>
      <c r="C17" s="24">
        <f>code_monthly!C17*100/code_monthly_deflated_avg_inver!M17</f>
        <v>66.785906587786883</v>
      </c>
      <c r="D17" s="21">
        <v>28710</v>
      </c>
      <c r="E17" s="21">
        <v>5.0999999999999996</v>
      </c>
      <c r="F17" s="25">
        <f>-code_monthly!F17</f>
        <v>-2.4300000000000002</v>
      </c>
      <c r="G17" s="26">
        <f>-code_monthly!G17</f>
        <v>-0.45000000000000007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v>1.5829299999999999</v>
      </c>
      <c r="M17" s="27">
        <v>91.3</v>
      </c>
      <c r="N17" s="21">
        <f>code_monthly!O17</f>
        <v>12</v>
      </c>
      <c r="O17" s="21">
        <f>-code_monthly!P17</f>
        <v>4.838333333333332</v>
      </c>
      <c r="P17" s="29">
        <v>15.057292909999999</v>
      </c>
      <c r="Q17" s="29">
        <v>55.853333300000003</v>
      </c>
      <c r="R17" s="26">
        <f>code_monthly_deflated!P17</f>
        <v>103.88052492034652</v>
      </c>
      <c r="S17" s="30">
        <v>92.914432300000001</v>
      </c>
      <c r="T17" s="5">
        <v>-0.32</v>
      </c>
      <c r="U17" s="21">
        <f>code_monthly!T17</f>
        <v>0.63173987478915683</v>
      </c>
    </row>
    <row r="18" spans="1:21" ht="17" x14ac:dyDescent="0.2">
      <c r="A18" s="23" t="s">
        <v>237</v>
      </c>
      <c r="B18" s="21">
        <f>code_monthly!Q18/M18*100</f>
        <v>58.25380434782609</v>
      </c>
      <c r="C18" s="24">
        <f>code_monthly!C18*100/code_monthly_deflated_avg_inver!M18</f>
        <v>70.02226048977613</v>
      </c>
      <c r="D18" s="21">
        <v>22565</v>
      </c>
      <c r="E18" s="21">
        <v>7.5</v>
      </c>
      <c r="F18" s="25">
        <f>-code_monthly!F18</f>
        <v>-1.99</v>
      </c>
      <c r="G18" s="26">
        <f>-code_monthly!G18</f>
        <v>-0.2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v>1.610047</v>
      </c>
      <c r="M18" s="27">
        <v>92</v>
      </c>
      <c r="N18" s="21">
        <f>code_monthly!O18</f>
        <v>18</v>
      </c>
      <c r="O18" s="21">
        <f>-code_monthly!P18</f>
        <v>0.44000000000000128</v>
      </c>
      <c r="P18" s="29">
        <v>5.9708733340000002</v>
      </c>
      <c r="Q18" s="29">
        <v>53.593499999999999</v>
      </c>
      <c r="R18" s="26">
        <f>code_monthly_deflated!P18</f>
        <v>111.08180525859142</v>
      </c>
      <c r="S18" s="30">
        <v>93.372627280000003</v>
      </c>
      <c r="T18" s="5">
        <v>-0.53</v>
      </c>
      <c r="U18" s="21">
        <f>code_monthly!T18</f>
        <v>0.62109988093515278</v>
      </c>
    </row>
    <row r="19" spans="1:21" ht="17" x14ac:dyDescent="0.2">
      <c r="A19" s="23" t="s">
        <v>238</v>
      </c>
      <c r="B19" s="21">
        <f>code_monthly!Q19/M19*100</f>
        <v>65.671979609544479</v>
      </c>
      <c r="C19" s="24">
        <f>code_monthly!C19*100/code_monthly_deflated_avg_inver!M19</f>
        <v>77.35339885537779</v>
      </c>
      <c r="D19" s="21">
        <v>19575</v>
      </c>
      <c r="E19" s="21">
        <v>8.0500000000000007</v>
      </c>
      <c r="F19" s="25">
        <f>-code_monthly!F19</f>
        <v>-2.46</v>
      </c>
      <c r="G19" s="26">
        <f>-code_monthly!G19</f>
        <v>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v>1.607407</v>
      </c>
      <c r="M19" s="27">
        <v>92.2</v>
      </c>
      <c r="N19" s="21">
        <f>code_monthly!O19</f>
        <v>22</v>
      </c>
      <c r="O19" s="21">
        <f>-code_monthly!P19</f>
        <v>-1.5466666666666669</v>
      </c>
      <c r="P19" s="29">
        <v>16.449333639999999</v>
      </c>
      <c r="Q19" s="29">
        <v>60.549565200000004</v>
      </c>
      <c r="R19" s="26">
        <f>code_monthly_deflated!P19</f>
        <v>121.59123665331249</v>
      </c>
      <c r="S19" s="30">
        <v>94.283110489999999</v>
      </c>
      <c r="T19" s="5">
        <v>-0.49</v>
      </c>
      <c r="U19" s="21">
        <f>code_monthly!T19</f>
        <v>0.62211997334838032</v>
      </c>
    </row>
    <row r="20" spans="1:21" ht="17" x14ac:dyDescent="0.2">
      <c r="A20" s="23" t="s">
        <v>239</v>
      </c>
      <c r="B20" s="21">
        <f>code_monthly!Q20/M20*100</f>
        <v>63.693669527896986</v>
      </c>
      <c r="C20" s="24">
        <f>code_monthly!C20*100/code_monthly_deflated_avg_inver!M20</f>
        <v>79.431267280231594</v>
      </c>
      <c r="D20" s="21">
        <v>16590</v>
      </c>
      <c r="E20" s="21">
        <v>14.149999999999999</v>
      </c>
      <c r="F20" s="25">
        <f>-code_monthly!F20</f>
        <v>-2.68</v>
      </c>
      <c r="G20" s="26">
        <f>-code_monthly!G20</f>
        <v>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v>1.6650020000000001</v>
      </c>
      <c r="M20" s="27">
        <v>93.2</v>
      </c>
      <c r="N20" s="21">
        <f>code_monthly!O20</f>
        <v>15</v>
      </c>
      <c r="O20" s="21">
        <f>-code_monthly!P20</f>
        <v>-0.13833333333333453</v>
      </c>
      <c r="P20" s="29">
        <v>14.18403874</v>
      </c>
      <c r="Q20" s="29">
        <v>59.362499999999997</v>
      </c>
      <c r="R20" s="26">
        <f>code_monthly_deflated!P20</f>
        <v>129.89744791238641</v>
      </c>
      <c r="S20" s="30">
        <v>94.890239940000001</v>
      </c>
      <c r="T20" s="5">
        <v>-0.91</v>
      </c>
      <c r="U20" s="21">
        <f>code_monthly!T20</f>
        <v>0.60059987915930424</v>
      </c>
    </row>
    <row r="21" spans="1:21" ht="17" x14ac:dyDescent="0.2">
      <c r="A21" s="23" t="s">
        <v>240</v>
      </c>
      <c r="B21" s="21">
        <f>code_monthly!Q21/M21*100</f>
        <v>61.265422698072804</v>
      </c>
      <c r="C21" s="24">
        <f>code_monthly!C21*100/code_monthly_deflated_avg_inver!M21</f>
        <v>74.67088132091169</v>
      </c>
      <c r="D21" s="21">
        <v>19680</v>
      </c>
      <c r="E21" s="21">
        <v>14.399999999999999</v>
      </c>
      <c r="F21" s="25">
        <f>-code_monthly!F21</f>
        <v>-2.48</v>
      </c>
      <c r="G21" s="26">
        <f>-code_monthly!G21</f>
        <v>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v>1.6487769999999999</v>
      </c>
      <c r="M21" s="27">
        <v>93.4</v>
      </c>
      <c r="N21" s="21">
        <f>code_monthly!O21</f>
        <v>15</v>
      </c>
      <c r="O21" s="21">
        <f>-code_monthly!P21</f>
        <v>-3.6533333333333307</v>
      </c>
      <c r="P21" s="29">
        <v>5.3126508330000002</v>
      </c>
      <c r="Q21" s="29">
        <v>57.221904799999997</v>
      </c>
      <c r="R21" s="26">
        <f>code_monthly_deflated!P21</f>
        <v>120.61472106654396</v>
      </c>
      <c r="S21" s="30">
        <v>95.33662142</v>
      </c>
      <c r="T21" s="5">
        <v>-0.3</v>
      </c>
      <c r="U21" s="21">
        <f>code_monthly!T21</f>
        <v>0.60651015874190384</v>
      </c>
    </row>
    <row r="22" spans="1:21" ht="17" x14ac:dyDescent="0.2">
      <c r="A22" s="23" t="s">
        <v>241</v>
      </c>
      <c r="B22" s="21">
        <f>code_monthly!Q22/M22*100</f>
        <v>61.790899356913187</v>
      </c>
      <c r="C22" s="24">
        <f>code_monthly!C22*100/code_monthly_deflated_avg_inver!M22</f>
        <v>75.892758123004654</v>
      </c>
      <c r="D22" s="21">
        <v>22840</v>
      </c>
      <c r="E22" s="21">
        <v>15.85</v>
      </c>
      <c r="F22" s="25">
        <f>-code_monthly!F22</f>
        <v>-2.02</v>
      </c>
      <c r="G22" s="26">
        <f>-code_monthly!G22</f>
        <v>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v>1.607588</v>
      </c>
      <c r="M22" s="27">
        <v>93.3</v>
      </c>
      <c r="N22" s="21">
        <f>code_monthly!O22</f>
        <v>21</v>
      </c>
      <c r="O22" s="21">
        <f>-code_monthly!P22</f>
        <v>-0.65666666666666273</v>
      </c>
      <c r="P22" s="29">
        <v>5.7067617009999996</v>
      </c>
      <c r="Q22" s="29">
        <v>57.6509091</v>
      </c>
      <c r="R22" s="26">
        <f>code_monthly_deflated!P22</f>
        <v>119.52598821041938</v>
      </c>
      <c r="S22" s="30">
        <v>95.234519039999995</v>
      </c>
      <c r="T22" s="5">
        <v>-0.04</v>
      </c>
      <c r="U22" s="21">
        <f>code_monthly!T22</f>
        <v>0.62204992821543825</v>
      </c>
    </row>
    <row r="23" spans="1:21" ht="17" x14ac:dyDescent="0.2">
      <c r="A23" s="23" t="s">
        <v>242</v>
      </c>
      <c r="B23" s="21">
        <f>code_monthly!Q23/M23*100</f>
        <v>58.873577277599139</v>
      </c>
      <c r="C23" s="24">
        <f>code_monthly!C23*100/code_monthly_deflated_avg_inver!M23</f>
        <v>76.592144369831388</v>
      </c>
      <c r="D23" s="21">
        <v>28520</v>
      </c>
      <c r="E23" s="21">
        <v>17.149999999999999</v>
      </c>
      <c r="F23" s="25">
        <f>-code_monthly!F23</f>
        <v>-1.86</v>
      </c>
      <c r="G23" s="26">
        <f>-code_monthly!G23</f>
        <v>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v>1.636849</v>
      </c>
      <c r="M23" s="27">
        <v>93.3</v>
      </c>
      <c r="N23" s="21">
        <f>code_monthly!O23</f>
        <v>20</v>
      </c>
      <c r="O23" s="21">
        <f>-code_monthly!P23</f>
        <v>1.0866666666666713</v>
      </c>
      <c r="P23" s="29">
        <v>8.3926450569999993</v>
      </c>
      <c r="Q23" s="29">
        <v>54.929047599999997</v>
      </c>
      <c r="R23" s="26">
        <f>code_monthly_deflated!P23</f>
        <v>122.71438146261686</v>
      </c>
      <c r="S23" s="30">
        <v>95.318901179999997</v>
      </c>
      <c r="T23" s="5">
        <v>-0.18</v>
      </c>
      <c r="U23" s="21">
        <f>code_monthly!T23</f>
        <v>0.61092990251391543</v>
      </c>
    </row>
    <row r="24" spans="1:21" ht="17" x14ac:dyDescent="0.2">
      <c r="A24" s="23" t="s">
        <v>243</v>
      </c>
      <c r="B24" s="21">
        <f>code_monthly!Q24/M24*100</f>
        <v>56.845740191897654</v>
      </c>
      <c r="C24" s="24">
        <f>code_monthly!C24*100/code_monthly_deflated_avg_inver!M24</f>
        <v>72.055430795526462</v>
      </c>
      <c r="D24" s="21">
        <v>32580</v>
      </c>
      <c r="E24" s="21">
        <v>17.600000000000001</v>
      </c>
      <c r="F24" s="25">
        <f>-code_monthly!F24</f>
        <v>-1.81</v>
      </c>
      <c r="G24" s="26">
        <f>-code_monthly!G24</f>
        <v>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v>1.630763</v>
      </c>
      <c r="M24" s="27">
        <v>93.8</v>
      </c>
      <c r="N24" s="21">
        <f>code_monthly!O24</f>
        <v>28</v>
      </c>
      <c r="O24" s="21">
        <f>-code_monthly!P24</f>
        <v>1.908333333333335</v>
      </c>
      <c r="P24" s="29">
        <v>34.207715329999999</v>
      </c>
      <c r="Q24" s="29">
        <v>53.321304300000001</v>
      </c>
      <c r="R24" s="26">
        <f>code_monthly_deflated!P24</f>
        <v>115.31489876175478</v>
      </c>
      <c r="S24" s="30">
        <v>95.581751519999997</v>
      </c>
      <c r="T24" s="5">
        <v>0.23</v>
      </c>
      <c r="U24" s="21">
        <f>code_monthly!T24</f>
        <v>0.61320989009439142</v>
      </c>
    </row>
    <row r="25" spans="1:21" ht="17" x14ac:dyDescent="0.2">
      <c r="A25" s="23" t="s">
        <v>244</v>
      </c>
      <c r="B25" s="21">
        <f>code_monthly!Q25/M25*100</f>
        <v>66.650616313559325</v>
      </c>
      <c r="C25" s="24">
        <f>code_monthly!C25*100/code_monthly_deflated_avg_inver!M25</f>
        <v>76.620401082313862</v>
      </c>
      <c r="D25" s="21">
        <v>31540</v>
      </c>
      <c r="E25" s="21">
        <v>16.850000000000001</v>
      </c>
      <c r="F25" s="25">
        <f>-code_monthly!F25</f>
        <v>-1.58</v>
      </c>
      <c r="G25" s="26">
        <f>-code_monthly!G25</f>
        <v>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v>1.559941</v>
      </c>
      <c r="M25" s="27">
        <v>94.4</v>
      </c>
      <c r="N25" s="21">
        <f>code_monthly!O25</f>
        <v>26</v>
      </c>
      <c r="O25" s="21">
        <f>-code_monthly!P25</f>
        <v>1.0799999999999983</v>
      </c>
      <c r="P25" s="29">
        <v>15.03539951</v>
      </c>
      <c r="Q25" s="29">
        <v>62.918181799999999</v>
      </c>
      <c r="R25" s="26">
        <f>code_monthly_deflated!P25</f>
        <v>117.86656959834951</v>
      </c>
      <c r="S25" s="30">
        <v>95.726888790000004</v>
      </c>
      <c r="T25" s="5">
        <v>-0.33</v>
      </c>
      <c r="U25" s="21">
        <f>code_monthly!T25</f>
        <v>0.64104988586106781</v>
      </c>
    </row>
    <row r="26" spans="1:21" ht="17" x14ac:dyDescent="0.2">
      <c r="A26" s="23" t="s">
        <v>245</v>
      </c>
      <c r="B26" s="21">
        <f>code_monthly!Q26/M26*100</f>
        <v>68.428319470899467</v>
      </c>
      <c r="C26" s="24">
        <f>code_monthly!C26*100/code_monthly_deflated_avg_inver!M26</f>
        <v>71.950589208662137</v>
      </c>
      <c r="D26" s="21">
        <v>30578</v>
      </c>
      <c r="E26" s="21">
        <v>13.975000000000001</v>
      </c>
      <c r="F26" s="25">
        <f>-code_monthly!F26</f>
        <v>-1.73</v>
      </c>
      <c r="G26" s="26">
        <f>-code_monthly!G26</f>
        <v>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v>1.6111880000000001</v>
      </c>
      <c r="M26" s="27">
        <v>94.5</v>
      </c>
      <c r="N26" s="21">
        <f>code_monthly!O26</f>
        <v>18</v>
      </c>
      <c r="O26" s="21">
        <f>-code_monthly!P26</f>
        <v>-0.88166666666666949</v>
      </c>
      <c r="P26" s="29">
        <v>8.3662258089999995</v>
      </c>
      <c r="Q26" s="29">
        <v>64.664761900000002</v>
      </c>
      <c r="R26" s="26">
        <f>code_monthly_deflated!P26</f>
        <v>114.67669672568124</v>
      </c>
      <c r="S26" s="30">
        <v>95.529434600000002</v>
      </c>
      <c r="T26" s="5">
        <v>0.08</v>
      </c>
      <c r="U26" s="21">
        <f>code_monthly!T26</f>
        <v>0.62066003470730913</v>
      </c>
    </row>
    <row r="27" spans="1:21" ht="17" x14ac:dyDescent="0.2">
      <c r="A27" s="23" t="s">
        <v>246</v>
      </c>
      <c r="B27" s="21">
        <f>code_monthly!Q27/M27*100</f>
        <v>66.290121035940814</v>
      </c>
      <c r="C27" s="24">
        <f>code_monthly!C27*100/code_monthly_deflated_avg_inver!M27</f>
        <v>75.069495193800435</v>
      </c>
      <c r="D27" s="21">
        <v>21680</v>
      </c>
      <c r="E27" s="21">
        <v>10.45</v>
      </c>
      <c r="F27" s="25">
        <f>-code_monthly!F27</f>
        <v>-1.1399999999999999</v>
      </c>
      <c r="G27" s="26">
        <f>-code_monthly!G27</f>
        <v>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v>1.559795</v>
      </c>
      <c r="M27" s="27">
        <v>94.6</v>
      </c>
      <c r="N27" s="21">
        <f>code_monthly!O27</f>
        <v>20</v>
      </c>
      <c r="O27" s="21">
        <f>-code_monthly!P27</f>
        <v>-1.9400000000000013</v>
      </c>
      <c r="P27" s="29">
        <v>14.97357987</v>
      </c>
      <c r="Q27" s="29">
        <v>62.710454499999997</v>
      </c>
      <c r="R27" s="26">
        <f>code_monthly_deflated!P27</f>
        <v>116.05168673543551</v>
      </c>
      <c r="S27" s="30">
        <v>95.448849659999993</v>
      </c>
      <c r="T27" s="5">
        <v>-0.17</v>
      </c>
      <c r="U27" s="21">
        <f>code_monthly!T27</f>
        <v>0.64110988944059955</v>
      </c>
    </row>
    <row r="28" spans="1:21" ht="17" x14ac:dyDescent="0.2">
      <c r="A28" s="23" t="s">
        <v>247</v>
      </c>
      <c r="B28" s="21">
        <f>code_monthly!Q28/M28*100</f>
        <v>59.911371503680343</v>
      </c>
      <c r="C28" s="24">
        <f>code_monthly!C28*100/code_monthly_deflated_avg_inver!M28</f>
        <v>73.578463404913961</v>
      </c>
      <c r="D28" s="21">
        <v>24880</v>
      </c>
      <c r="E28" s="21">
        <v>6.85</v>
      </c>
      <c r="F28" s="25">
        <f>-code_monthly!F28</f>
        <v>-1.52</v>
      </c>
      <c r="G28" s="26">
        <f>-code_monthly!G28</f>
        <v>-0.26999999999999996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v>1.5415920000000001</v>
      </c>
      <c r="M28" s="27">
        <v>95.1</v>
      </c>
      <c r="N28" s="21">
        <f>code_monthly!O28</f>
        <v>11</v>
      </c>
      <c r="O28" s="21">
        <f>-code_monthly!P28</f>
        <v>-2.0683333333333334</v>
      </c>
      <c r="P28" s="29">
        <v>10.98713738</v>
      </c>
      <c r="Q28" s="29">
        <v>56.9757143</v>
      </c>
      <c r="R28" s="26">
        <f>code_monthly_deflated!P28</f>
        <v>113.29284886880548</v>
      </c>
      <c r="S28" s="30">
        <v>95.213423509999998</v>
      </c>
      <c r="T28" s="5">
        <v>-7.0000000000000007E-2</v>
      </c>
      <c r="U28" s="21">
        <f>code_monthly!T28</f>
        <v>0.6486800658021058</v>
      </c>
    </row>
    <row r="29" spans="1:21" ht="17" x14ac:dyDescent="0.2">
      <c r="A29" s="23" t="s">
        <v>248</v>
      </c>
      <c r="B29" s="21">
        <f>code_monthly!Q29/M29*100</f>
        <v>57.32105105708245</v>
      </c>
      <c r="C29" s="24">
        <f>code_monthly!C29*100/code_monthly_deflated_avg_inver!M29</f>
        <v>74.487588947107739</v>
      </c>
      <c r="D29" s="21">
        <v>20116</v>
      </c>
      <c r="E29" s="21">
        <v>6.6000000000000005</v>
      </c>
      <c r="F29" s="25">
        <f>-code_monthly!F29</f>
        <v>-1.1000000000000001</v>
      </c>
      <c r="G29" s="26">
        <f>-code_monthly!G29</f>
        <v>-0.56000000000000005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v>1.570845</v>
      </c>
      <c r="M29" s="27">
        <v>94.6</v>
      </c>
      <c r="N29" s="21">
        <f>code_monthly!O29</f>
        <v>21</v>
      </c>
      <c r="O29" s="21">
        <f>-code_monthly!P29</f>
        <v>-0.81166666666666742</v>
      </c>
      <c r="P29" s="29">
        <v>14.218346589999999</v>
      </c>
      <c r="Q29" s="29">
        <v>54.2257143</v>
      </c>
      <c r="R29" s="26">
        <f>code_monthly_deflated!P29</f>
        <v>115.74531458281962</v>
      </c>
      <c r="S29" s="30">
        <v>95.632380800000007</v>
      </c>
      <c r="T29" s="5">
        <v>-0.21</v>
      </c>
      <c r="U29" s="21">
        <f>code_monthly!T29</f>
        <v>0.63660004647180335</v>
      </c>
    </row>
    <row r="30" spans="1:21" ht="17" x14ac:dyDescent="0.2">
      <c r="A30" s="23" t="s">
        <v>249</v>
      </c>
      <c r="B30" s="21">
        <f>code_monthly!Q30/M30*100</f>
        <v>61.699464248159828</v>
      </c>
      <c r="C30" s="24">
        <f>code_monthly!C30*100/code_monthly_deflated_avg_inver!M30</f>
        <v>78.807969918087153</v>
      </c>
      <c r="D30" s="21">
        <v>28785</v>
      </c>
      <c r="E30" s="21">
        <v>4.6500000000000004</v>
      </c>
      <c r="F30" s="25">
        <f>-code_monthly!F30</f>
        <v>-1.1200000000000001</v>
      </c>
      <c r="G30" s="26">
        <f>-code_monthly!G30</f>
        <v>-1.03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v>1.5922050000000001</v>
      </c>
      <c r="M30" s="27">
        <v>95.1</v>
      </c>
      <c r="N30" s="21">
        <f>code_monthly!O30</f>
        <v>24</v>
      </c>
      <c r="O30" s="21">
        <f>-code_monthly!P30</f>
        <v>-1.0599999999999996</v>
      </c>
      <c r="P30" s="29">
        <v>9.4246063949999996</v>
      </c>
      <c r="Q30" s="29">
        <v>58.676190499999997</v>
      </c>
      <c r="R30" s="26">
        <f>code_monthly_deflated!P30</f>
        <v>124.23291712259876</v>
      </c>
      <c r="S30" s="30">
        <v>96.053447640000002</v>
      </c>
      <c r="T30" s="5">
        <v>0.3</v>
      </c>
      <c r="U30" s="21">
        <f>code_monthly!T30</f>
        <v>0.62805982897930857</v>
      </c>
    </row>
    <row r="31" spans="1:21" ht="17" x14ac:dyDescent="0.2">
      <c r="A31" s="23" t="s">
        <v>250</v>
      </c>
      <c r="B31" s="21">
        <f>code_monthly!Q31/M31*100</f>
        <v>62.242710167714876</v>
      </c>
      <c r="C31" s="24">
        <f>code_monthly!C31*100/code_monthly_deflated_avg_inver!M31</f>
        <v>82.100075346599709</v>
      </c>
      <c r="D31" s="21">
        <v>29910</v>
      </c>
      <c r="E31" s="21">
        <v>9.6999999999999993</v>
      </c>
      <c r="F31" s="25">
        <f>-code_monthly!F31</f>
        <v>-1.0900000000000001</v>
      </c>
      <c r="G31" s="26">
        <f>-code_monthly!G31</f>
        <v>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v>1.601691</v>
      </c>
      <c r="M31" s="27">
        <v>95.4</v>
      </c>
      <c r="N31" s="21">
        <f>code_monthly!O31</f>
        <v>22</v>
      </c>
      <c r="O31" s="21">
        <f>-code_monthly!P31</f>
        <v>1.3033333333333328</v>
      </c>
      <c r="P31" s="29">
        <v>7.7130937340000001</v>
      </c>
      <c r="Q31" s="29">
        <v>59.379545499999999</v>
      </c>
      <c r="R31" s="26">
        <f>code_monthly_deflated!P31</f>
        <v>129.61996342793552</v>
      </c>
      <c r="S31" s="30">
        <v>96.782931180000006</v>
      </c>
      <c r="T31" s="5">
        <v>-0.99</v>
      </c>
      <c r="U31" s="21">
        <f>code_monthly!T31</f>
        <v>0.62434015050343672</v>
      </c>
    </row>
    <row r="32" spans="1:21" ht="17" x14ac:dyDescent="0.2">
      <c r="A32" s="23" t="s">
        <v>251</v>
      </c>
      <c r="B32" s="21">
        <f>code_monthly!Q32/M32*100</f>
        <v>60.743749999999999</v>
      </c>
      <c r="C32" s="24">
        <f>code_monthly!C32*100/code_monthly_deflated_avg_inver!M32</f>
        <v>76.615059530317112</v>
      </c>
      <c r="D32" s="21">
        <v>25775</v>
      </c>
      <c r="E32" s="21">
        <v>9.1000000000000014</v>
      </c>
      <c r="F32" s="25">
        <f>-code_monthly!F32</f>
        <v>-1.68</v>
      </c>
      <c r="G32" s="26">
        <f>-code_monthly!G32</f>
        <v>-0.14000000000000001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v>1.628134</v>
      </c>
      <c r="M32" s="27">
        <v>96</v>
      </c>
      <c r="N32" s="21">
        <f>code_monthly!O32</f>
        <v>17</v>
      </c>
      <c r="O32" s="21">
        <f>-code_monthly!P32</f>
        <v>-1.7883333333333331</v>
      </c>
      <c r="P32" s="29">
        <v>5.2474534420000003</v>
      </c>
      <c r="Q32" s="29">
        <v>58.314</v>
      </c>
      <c r="R32" s="26">
        <f>code_monthly_deflated!P32</f>
        <v>123.35782754548245</v>
      </c>
      <c r="S32" s="30">
        <v>97.075315270000004</v>
      </c>
      <c r="T32" s="5">
        <v>0.16</v>
      </c>
      <c r="U32" s="21">
        <f>code_monthly!T32</f>
        <v>0.61420005970024583</v>
      </c>
    </row>
    <row r="33" spans="1:21" ht="17" x14ac:dyDescent="0.2">
      <c r="A33" s="23" t="s">
        <v>252</v>
      </c>
      <c r="B33" s="21">
        <f>code_monthly!Q33/M33*100</f>
        <v>57.489685818561</v>
      </c>
      <c r="C33" s="24">
        <f>code_monthly!C33*100/code_monthly_deflated_avg_inver!M33</f>
        <v>74.31210083305379</v>
      </c>
      <c r="D33" s="21">
        <v>24190</v>
      </c>
      <c r="E33" s="21">
        <v>13.95</v>
      </c>
      <c r="F33" s="25">
        <f>-code_monthly!F33</f>
        <v>-1.34</v>
      </c>
      <c r="G33" s="26">
        <f>-code_monthly!G33</f>
        <v>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v>1.5482990000000001</v>
      </c>
      <c r="M33" s="27">
        <v>95.9</v>
      </c>
      <c r="N33" s="21">
        <f>code_monthly!O33</f>
        <v>22</v>
      </c>
      <c r="O33" s="21">
        <f>-code_monthly!P33</f>
        <v>1.3966666666666665</v>
      </c>
      <c r="P33" s="29">
        <v>11.60837506</v>
      </c>
      <c r="Q33" s="29">
        <v>55.132608699999999</v>
      </c>
      <c r="R33" s="26">
        <f>code_monthly_deflated!P33</f>
        <v>113.79786254547373</v>
      </c>
      <c r="S33" s="30">
        <v>96.961399389999997</v>
      </c>
      <c r="T33" s="5">
        <v>-0.19</v>
      </c>
      <c r="U33" s="21">
        <f>code_monthly!T33</f>
        <v>0.6458700806497969</v>
      </c>
    </row>
    <row r="34" spans="1:21" ht="17" x14ac:dyDescent="0.2">
      <c r="A34" s="23" t="s">
        <v>253</v>
      </c>
      <c r="B34" s="21">
        <f>code_monthly!Q34/M34*100</f>
        <v>57.020194450261783</v>
      </c>
      <c r="C34" s="24">
        <f>code_monthly!C34*100/code_monthly_deflated_avg_inver!M34</f>
        <v>63.439338750625758</v>
      </c>
      <c r="D34" s="21">
        <v>29470</v>
      </c>
      <c r="E34" s="21">
        <v>15.5</v>
      </c>
      <c r="F34" s="25">
        <f>-code_monthly!F34</f>
        <v>-1.02</v>
      </c>
      <c r="G34" s="26">
        <f>-code_monthly!G34</f>
        <v>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v>1.570697</v>
      </c>
      <c r="M34" s="27">
        <v>95.5</v>
      </c>
      <c r="N34" s="21">
        <f>code_monthly!O34</f>
        <v>20</v>
      </c>
      <c r="O34" s="21">
        <f>-code_monthly!P34</f>
        <v>-0.20666666666666345</v>
      </c>
      <c r="P34" s="29">
        <v>4.0217220210000004</v>
      </c>
      <c r="Q34" s="29">
        <v>54.4542857</v>
      </c>
      <c r="R34" s="26">
        <f>code_monthly_deflated!P34</f>
        <v>98.286274587713436</v>
      </c>
      <c r="S34" s="30">
        <v>96.819215499999999</v>
      </c>
      <c r="T34" s="5">
        <v>-0.27</v>
      </c>
      <c r="U34" s="21">
        <f>code_monthly!T34</f>
        <v>0.63666003054694831</v>
      </c>
    </row>
    <row r="35" spans="1:21" ht="17" x14ac:dyDescent="0.2">
      <c r="A35" s="23" t="s">
        <v>254</v>
      </c>
      <c r="B35" s="21">
        <f>code_monthly!Q35/M35*100</f>
        <v>57.440566736401678</v>
      </c>
      <c r="C35" s="24">
        <f>code_monthly!C35*100/code_monthly_deflated_avg_inver!M35</f>
        <v>68.313136907000739</v>
      </c>
      <c r="D35" s="21">
        <v>27845</v>
      </c>
      <c r="E35" s="21">
        <v>17.25</v>
      </c>
      <c r="F35" s="25">
        <f>-code_monthly!F35</f>
        <v>-0.65</v>
      </c>
      <c r="G35" s="26">
        <f>-code_monthly!G35</f>
        <v>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v>1.571339</v>
      </c>
      <c r="M35" s="27">
        <v>95.6</v>
      </c>
      <c r="N35" s="21">
        <f>code_monthly!O35</f>
        <v>22</v>
      </c>
      <c r="O35" s="21">
        <f>-code_monthly!P35</f>
        <v>1.436666666666671</v>
      </c>
      <c r="P35" s="29">
        <v>8.3222276490000002</v>
      </c>
      <c r="Q35" s="29">
        <v>54.913181799999997</v>
      </c>
      <c r="R35" s="26">
        <f>code_monthly_deflated!P35</f>
        <v>106.16438185359176</v>
      </c>
      <c r="S35" s="30">
        <v>96.661420910000004</v>
      </c>
      <c r="T35" s="5">
        <v>-0.14000000000000001</v>
      </c>
      <c r="U35" s="21">
        <f>code_monthly!T35</f>
        <v>0.63639991115857242</v>
      </c>
    </row>
    <row r="36" spans="1:21" ht="17" x14ac:dyDescent="0.2">
      <c r="A36" s="23" t="s">
        <v>255</v>
      </c>
      <c r="B36" s="21">
        <f>code_monthly!Q36/M36*100</f>
        <v>58.662172528616033</v>
      </c>
      <c r="C36" s="24">
        <f>code_monthly!C36*100/code_monthly_deflated_avg_inver!M36</f>
        <v>74.70433313620795</v>
      </c>
      <c r="D36" s="21">
        <v>34611</v>
      </c>
      <c r="E36" s="21">
        <v>18.899999999999999</v>
      </c>
      <c r="F36" s="25">
        <f>-code_monthly!F36</f>
        <v>-1.63</v>
      </c>
      <c r="G36" s="26">
        <f>-code_monthly!G36</f>
        <v>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v>1.5790310000000001</v>
      </c>
      <c r="M36" s="27">
        <v>96.1</v>
      </c>
      <c r="N36" s="21">
        <f>code_monthly!O36</f>
        <v>24</v>
      </c>
      <c r="O36" s="21">
        <f>-code_monthly!P36</f>
        <v>1.8083333333333336</v>
      </c>
      <c r="P36" s="29">
        <v>8.4435566590000004</v>
      </c>
      <c r="Q36" s="29">
        <v>56.374347800000002</v>
      </c>
      <c r="R36" s="26">
        <f>code_monthly_deflated!P36</f>
        <v>116.62628590057172</v>
      </c>
      <c r="S36" s="30">
        <v>97.19935701</v>
      </c>
      <c r="T36" s="5">
        <v>-0.14000000000000001</v>
      </c>
      <c r="U36" s="21">
        <f>code_monthly!T36</f>
        <v>0.63329978955447985</v>
      </c>
    </row>
    <row r="37" spans="1:21" ht="17" x14ac:dyDescent="0.2">
      <c r="A37" s="23" t="s">
        <v>256</v>
      </c>
      <c r="B37" s="21">
        <f>code_monthly!Q37/M37*100</f>
        <v>61.910880829015547</v>
      </c>
      <c r="C37" s="24">
        <f>code_monthly!C37*100/code_monthly_deflated_avg_inver!M37</f>
        <v>72.438565488676915</v>
      </c>
      <c r="D37" s="21">
        <v>32259</v>
      </c>
      <c r="E37" s="21">
        <v>15.15</v>
      </c>
      <c r="F37" s="25">
        <f>-code_monthly!F37</f>
        <v>-0.61</v>
      </c>
      <c r="G37" s="26">
        <f>-code_monthly!G37</f>
        <v>-0.17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v>1.6145179999999999</v>
      </c>
      <c r="M37" s="27">
        <v>96.5</v>
      </c>
      <c r="N37" s="21">
        <f>code_monthly!O37</f>
        <v>26</v>
      </c>
      <c r="O37" s="21">
        <f>-code_monthly!P37</f>
        <v>-0.21999999999999886</v>
      </c>
      <c r="P37" s="29">
        <v>5.4398768080000002</v>
      </c>
      <c r="Q37" s="29">
        <v>59.744</v>
      </c>
      <c r="R37" s="26">
        <f>code_monthly_deflated!P37</f>
        <v>115.59606502993252</v>
      </c>
      <c r="S37" s="30">
        <v>97.633081169999997</v>
      </c>
      <c r="T37" s="5">
        <v>0.21</v>
      </c>
      <c r="U37" s="21">
        <f>code_monthly!T37</f>
        <v>0.61937990161769652</v>
      </c>
    </row>
    <row r="38" spans="1:21" ht="17" x14ac:dyDescent="0.2">
      <c r="A38" s="23" t="s">
        <v>257</v>
      </c>
      <c r="B38" s="21">
        <f>code_monthly!Q38/M38*100</f>
        <v>67.005378762886608</v>
      </c>
      <c r="C38" s="24">
        <f>code_monthly!C38*100/code_monthly_deflated_avg_inver!M38</f>
        <v>71.644096958994439</v>
      </c>
      <c r="D38" s="21">
        <v>38230</v>
      </c>
      <c r="E38" s="21">
        <v>11.1</v>
      </c>
      <c r="F38" s="25">
        <f>-code_monthly!F38</f>
        <v>-0.37</v>
      </c>
      <c r="G38" s="26">
        <f>-code_monthly!G38</f>
        <v>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v>1.607459</v>
      </c>
      <c r="M38" s="27">
        <v>97</v>
      </c>
      <c r="N38" s="21">
        <f>code_monthly!O38</f>
        <v>24</v>
      </c>
      <c r="O38" s="21">
        <f>-code_monthly!P38</f>
        <v>0.81833333333333158</v>
      </c>
      <c r="P38" s="29">
        <v>11.1238954</v>
      </c>
      <c r="Q38" s="29">
        <v>64.995217400000001</v>
      </c>
      <c r="R38" s="26">
        <f>code_monthly_deflated!P38</f>
        <v>114.46270300249198</v>
      </c>
      <c r="S38" s="30">
        <v>97.595109210000004</v>
      </c>
      <c r="T38" s="5">
        <v>-0.13</v>
      </c>
      <c r="U38" s="21">
        <f>code_monthly!T38</f>
        <v>0.62209984826984699</v>
      </c>
    </row>
    <row r="39" spans="1:21" ht="17" x14ac:dyDescent="0.2">
      <c r="A39" s="23" t="s">
        <v>258</v>
      </c>
      <c r="B39" s="21">
        <f>code_monthly!Q39/M39*100</f>
        <v>68.570894135802476</v>
      </c>
      <c r="C39" s="24">
        <f>code_monthly!C39*100/code_monthly_deflated_avg_inver!M39</f>
        <v>69.946484923097387</v>
      </c>
      <c r="D39" s="21">
        <v>27230</v>
      </c>
      <c r="E39" s="21">
        <v>7.8</v>
      </c>
      <c r="F39" s="25">
        <f>-code_monthly!F39</f>
        <v>-0.75</v>
      </c>
      <c r="G39" s="26">
        <f>-code_monthly!G39</f>
        <v>-9.9999999999999978E-2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v>1.6041069999999999</v>
      </c>
      <c r="M39" s="27">
        <v>97.2</v>
      </c>
      <c r="N39" s="21">
        <f>code_monthly!O39</f>
        <v>17</v>
      </c>
      <c r="O39" s="21">
        <f>-code_monthly!P39</f>
        <v>0.9350000000000005</v>
      </c>
      <c r="P39" s="29">
        <v>5.8063724150000002</v>
      </c>
      <c r="Q39" s="29">
        <v>66.650909100000007</v>
      </c>
      <c r="R39" s="26">
        <f>code_monthly_deflated!P39</f>
        <v>112.27939250039829</v>
      </c>
      <c r="S39" s="30">
        <v>97.132695119999994</v>
      </c>
      <c r="T39" s="5">
        <v>-0.03</v>
      </c>
      <c r="U39" s="21">
        <f>code_monthly!T39</f>
        <v>0.62339981061113758</v>
      </c>
    </row>
    <row r="40" spans="1:21" ht="17" x14ac:dyDescent="0.2">
      <c r="A40" s="23" t="s">
        <v>259</v>
      </c>
      <c r="B40" s="21">
        <f>code_monthly!Q40/M40*100</f>
        <v>68.469262295081961</v>
      </c>
      <c r="C40" s="24">
        <f>code_monthly!C40*100/code_monthly_deflated_avg_inver!M40</f>
        <v>69.407246369579454</v>
      </c>
      <c r="D40" s="21">
        <v>27275</v>
      </c>
      <c r="E40" s="21">
        <v>5.8</v>
      </c>
      <c r="F40" s="25">
        <f>-code_monthly!F40</f>
        <v>-1.1200000000000001</v>
      </c>
      <c r="G40" s="26">
        <f>-code_monthly!G40</f>
        <v>-0.36000000000000004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v>1.6162920000000001</v>
      </c>
      <c r="M40" s="27">
        <v>97.6</v>
      </c>
      <c r="N40" s="21">
        <f>code_monthly!O40</f>
        <v>10</v>
      </c>
      <c r="O40" s="21">
        <f>-code_monthly!P40</f>
        <v>0.58166666666666611</v>
      </c>
      <c r="P40" s="29">
        <v>9.5771107050000008</v>
      </c>
      <c r="Q40" s="29">
        <v>66.825999999999993</v>
      </c>
      <c r="R40" s="26">
        <f>code_monthly_deflated!P40</f>
        <v>113.02647344865254</v>
      </c>
      <c r="S40" s="30">
        <v>96.871110509999994</v>
      </c>
      <c r="T40" s="5">
        <v>0.02</v>
      </c>
      <c r="U40" s="21">
        <f>code_monthly!T40</f>
        <v>0.61870008637053209</v>
      </c>
    </row>
    <row r="41" spans="1:21" ht="17" x14ac:dyDescent="0.2">
      <c r="A41" s="23" t="s">
        <v>260</v>
      </c>
      <c r="B41" s="21">
        <f>code_monthly!Q41/M41*100</f>
        <v>68.789439237899074</v>
      </c>
      <c r="C41" s="24">
        <f>code_monthly!C41*100/code_monthly_deflated_avg_inver!M41</f>
        <v>73.63920942235535</v>
      </c>
      <c r="D41" s="21">
        <v>35885</v>
      </c>
      <c r="E41" s="21">
        <v>4.25</v>
      </c>
      <c r="F41" s="25">
        <f>-code_monthly!F41</f>
        <v>-0.57999999999999996</v>
      </c>
      <c r="G41" s="26">
        <f>-code_monthly!G41</f>
        <v>-1.21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v>1.579779</v>
      </c>
      <c r="M41" s="27">
        <v>97.1</v>
      </c>
      <c r="N41" s="21">
        <f>code_monthly!O41</f>
        <v>15</v>
      </c>
      <c r="O41" s="21">
        <f>-code_monthly!P41</f>
        <v>0.2383333333333324</v>
      </c>
      <c r="P41" s="29">
        <v>6.0633693549999998</v>
      </c>
      <c r="Q41" s="29">
        <v>66.794545499999998</v>
      </c>
      <c r="R41" s="26">
        <f>code_monthly_deflated!P41</f>
        <v>116.26472260138559</v>
      </c>
      <c r="S41" s="30">
        <v>97.157587849999999</v>
      </c>
      <c r="T41" s="5">
        <v>0.44</v>
      </c>
      <c r="U41" s="21">
        <f>code_monthly!T41</f>
        <v>0.63299993226900719</v>
      </c>
    </row>
    <row r="42" spans="1:21" ht="17" x14ac:dyDescent="0.2">
      <c r="A42" s="23" t="s">
        <v>261</v>
      </c>
      <c r="B42" s="21">
        <f>code_monthly!Q42/M42*100</f>
        <v>68.063394683026587</v>
      </c>
      <c r="C42" s="24">
        <f>code_monthly!C42*100/code_monthly_deflated_avg_inver!M42</f>
        <v>78.232898874799901</v>
      </c>
      <c r="D42" s="21">
        <v>23655</v>
      </c>
      <c r="E42" s="21">
        <v>3.95</v>
      </c>
      <c r="F42" s="25">
        <f>-code_monthly!F42</f>
        <v>-0.35</v>
      </c>
      <c r="G42" s="26">
        <f>-code_monthly!G42</f>
        <v>-1.55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v>1.5167600000000001</v>
      </c>
      <c r="M42" s="27">
        <v>97.8</v>
      </c>
      <c r="N42" s="21">
        <f>code_monthly!O42</f>
        <v>17</v>
      </c>
      <c r="O42" s="21">
        <f>-code_monthly!P42</f>
        <v>1.2900000000000009</v>
      </c>
      <c r="P42" s="29">
        <v>4.0561247480000002</v>
      </c>
      <c r="Q42" s="29">
        <v>66.566000000000003</v>
      </c>
      <c r="R42" s="26">
        <f>code_monthly_deflated!P42</f>
        <v>118.47481047541436</v>
      </c>
      <c r="S42" s="30">
        <v>97.953311369999994</v>
      </c>
      <c r="T42" s="5">
        <v>0.82</v>
      </c>
      <c r="U42" s="21">
        <f>code_monthly!T42</f>
        <v>0.65930008702761145</v>
      </c>
    </row>
    <row r="43" spans="1:21" ht="17" x14ac:dyDescent="0.2">
      <c r="A43" s="23" t="s">
        <v>262</v>
      </c>
      <c r="B43" s="21">
        <f>code_monthly!Q43/M43*100</f>
        <v>70.801732925586151</v>
      </c>
      <c r="C43" s="24">
        <f>code_monthly!C43*100/code_monthly_deflated_avg_inver!M43</f>
        <v>72.757811238737659</v>
      </c>
      <c r="D43" s="21">
        <v>24125</v>
      </c>
      <c r="E43" s="21">
        <v>4.05</v>
      </c>
      <c r="F43" s="25">
        <f>-code_monthly!F43</f>
        <v>-0.3</v>
      </c>
      <c r="G43" s="26">
        <f>-code_monthly!G43</f>
        <v>-0.59000000000000008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v>1.519711</v>
      </c>
      <c r="M43" s="27">
        <v>98.1</v>
      </c>
      <c r="N43" s="21">
        <f>code_monthly!O43</f>
        <v>16</v>
      </c>
      <c r="O43" s="21">
        <f>-code_monthly!P43</f>
        <v>2.003333333333333</v>
      </c>
      <c r="P43" s="29">
        <v>10.538970429999999</v>
      </c>
      <c r="Q43" s="29">
        <v>69.456500000000005</v>
      </c>
      <c r="R43" s="26">
        <f>code_monthly_deflated!P43</f>
        <v>110.44766355983265</v>
      </c>
      <c r="S43" s="30">
        <v>98.20941114</v>
      </c>
      <c r="T43" s="5">
        <v>0.42</v>
      </c>
      <c r="U43" s="21">
        <f>code_monthly!T43</f>
        <v>0.65801984719463102</v>
      </c>
    </row>
    <row r="44" spans="1:21" ht="17" x14ac:dyDescent="0.2">
      <c r="A44" s="23" t="s">
        <v>263</v>
      </c>
      <c r="B44" s="21">
        <f>code_monthly!Q44/M44*100</f>
        <v>68.055118819938968</v>
      </c>
      <c r="C44" s="24">
        <f>code_monthly!C44*100/code_monthly_deflated_avg_inver!M44</f>
        <v>67.13340563444639</v>
      </c>
      <c r="D44" s="21">
        <v>29210</v>
      </c>
      <c r="E44" s="21">
        <v>9.1</v>
      </c>
      <c r="F44" s="25">
        <f>-code_monthly!F44</f>
        <v>-1.1200000000000001</v>
      </c>
      <c r="G44" s="26">
        <f>-code_monthly!G44</f>
        <v>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v>1.5494270000000001</v>
      </c>
      <c r="M44" s="27">
        <v>98.3</v>
      </c>
      <c r="N44" s="21">
        <f>code_monthly!O44</f>
        <v>16</v>
      </c>
      <c r="O44" s="21">
        <f>-code_monthly!P44</f>
        <v>3.8616666666666664</v>
      </c>
      <c r="P44" s="29">
        <v>6.56221123</v>
      </c>
      <c r="Q44" s="29">
        <v>66.898181800000003</v>
      </c>
      <c r="R44" s="26">
        <f>code_monthly_deflated!P44</f>
        <v>104.2226122521965</v>
      </c>
      <c r="S44" s="30">
        <v>98.107308759999995</v>
      </c>
      <c r="T44" s="5">
        <v>-0.56999999999999995</v>
      </c>
      <c r="U44" s="21">
        <f>code_monthly!T44</f>
        <v>0.64539988008470228</v>
      </c>
    </row>
    <row r="45" spans="1:21" ht="17" x14ac:dyDescent="0.2">
      <c r="A45" s="23" t="s">
        <v>264</v>
      </c>
      <c r="B45" s="21">
        <f>code_monthly!Q45/M45*100</f>
        <v>65.765614619289337</v>
      </c>
      <c r="C45" s="24">
        <f>code_monthly!C45*100/code_monthly_deflated_avg_inver!M45</f>
        <v>68.370533559984054</v>
      </c>
      <c r="D45" s="21">
        <v>28110</v>
      </c>
      <c r="E45" s="21">
        <v>12.049999999999999</v>
      </c>
      <c r="F45" s="25">
        <f>-code_monthly!F45</f>
        <v>-1.34</v>
      </c>
      <c r="G45" s="26">
        <f>-code_monthly!G45</f>
        <v>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v>1.522905</v>
      </c>
      <c r="M45" s="27">
        <v>98.5</v>
      </c>
      <c r="N45" s="21">
        <f>code_monthly!O45</f>
        <v>18</v>
      </c>
      <c r="O45" s="21">
        <f>-code_monthly!P45</f>
        <v>1.3966666666666683</v>
      </c>
      <c r="P45" s="29">
        <v>4.9552996130000002</v>
      </c>
      <c r="Q45" s="29">
        <v>64.7791304</v>
      </c>
      <c r="R45" s="26">
        <f>code_monthly_deflated!P45</f>
        <v>104.3528022532833</v>
      </c>
      <c r="S45" s="30">
        <v>98.281979770000007</v>
      </c>
      <c r="T45" s="5">
        <v>-0.37</v>
      </c>
      <c r="U45" s="21">
        <f>code_monthly!T45</f>
        <v>0.65663977726778755</v>
      </c>
    </row>
    <row r="46" spans="1:21" ht="17" x14ac:dyDescent="0.2">
      <c r="A46" s="23" t="s">
        <v>265</v>
      </c>
      <c r="B46" s="21">
        <f>code_monthly!Q46/M46*100</f>
        <v>64.638351983723297</v>
      </c>
      <c r="C46" s="24">
        <f>code_monthly!C46*100/code_monthly_deflated_avg_inver!M46</f>
        <v>68.862167187638875</v>
      </c>
      <c r="D46" s="21">
        <v>21915</v>
      </c>
      <c r="E46" s="21">
        <v>15.75</v>
      </c>
      <c r="F46" s="25">
        <f>-code_monthly!F46</f>
        <v>-1.44</v>
      </c>
      <c r="G46" s="26">
        <f>-code_monthly!G46</f>
        <v>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v>1.520427</v>
      </c>
      <c r="M46" s="27">
        <v>98.3</v>
      </c>
      <c r="N46" s="21">
        <f>code_monthly!O46</f>
        <v>21</v>
      </c>
      <c r="O46" s="21">
        <f>-code_monthly!P46</f>
        <v>1.6933333333333369</v>
      </c>
      <c r="P46" s="29">
        <v>3.32076897</v>
      </c>
      <c r="Q46" s="29">
        <v>63.539499999999997</v>
      </c>
      <c r="R46" s="26">
        <f>code_monthly_deflated!P46</f>
        <v>104.46840156397829</v>
      </c>
      <c r="S46" s="30">
        <v>98.517827839999995</v>
      </c>
      <c r="T46" s="5">
        <v>-0.72</v>
      </c>
      <c r="U46" s="21">
        <f>code_monthly!T46</f>
        <v>0.65770997226437045</v>
      </c>
    </row>
    <row r="47" spans="1:21" ht="17" x14ac:dyDescent="0.2">
      <c r="A47" s="23" t="s">
        <v>266</v>
      </c>
      <c r="B47" s="21">
        <f>code_monthly!Q47/M47*100</f>
        <v>66.804812207527974</v>
      </c>
      <c r="C47" s="24">
        <f>code_monthly!C47*100/code_monthly_deflated_avg_inver!M47</f>
        <v>72.035332016191362</v>
      </c>
      <c r="D47" s="21">
        <v>24700</v>
      </c>
      <c r="E47" s="21">
        <v>21.1</v>
      </c>
      <c r="F47" s="25">
        <f>-code_monthly!F47</f>
        <v>-0.7</v>
      </c>
      <c r="G47" s="26">
        <f>-code_monthly!G47</f>
        <v>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v>1.5242039999999999</v>
      </c>
      <c r="M47" s="27">
        <v>98.3</v>
      </c>
      <c r="N47" s="21">
        <f>code_monthly!O47</f>
        <v>17</v>
      </c>
      <c r="O47" s="21">
        <f>-code_monthly!P47</f>
        <v>1.186666666666671</v>
      </c>
      <c r="P47" s="29">
        <v>1.614152636</v>
      </c>
      <c r="Q47" s="29">
        <v>65.6691304</v>
      </c>
      <c r="R47" s="26">
        <f>code_monthly_deflated!P47</f>
        <v>109.51062864533048</v>
      </c>
      <c r="S47" s="30">
        <v>98.556643620000003</v>
      </c>
      <c r="T47" s="5">
        <v>-0.18</v>
      </c>
      <c r="U47" s="21">
        <f>code_monthly!T47</f>
        <v>0.65608015724929214</v>
      </c>
    </row>
    <row r="48" spans="1:21" ht="17" x14ac:dyDescent="0.2">
      <c r="A48" s="23" t="s">
        <v>267</v>
      </c>
      <c r="B48" s="21">
        <f>code_monthly!Q48/M48*100</f>
        <v>65.376254913880445</v>
      </c>
      <c r="C48" s="24">
        <f>code_monthly!C48*100/code_monthly_deflated_avg_inver!M48</f>
        <v>72.687150949604288</v>
      </c>
      <c r="D48" s="21">
        <v>34985</v>
      </c>
      <c r="E48" s="21">
        <v>19.3</v>
      </c>
      <c r="F48" s="25">
        <f>-code_monthly!F48</f>
        <v>-0.5</v>
      </c>
      <c r="G48" s="26">
        <f>-code_monthly!G48</f>
        <v>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v>1.5511090000000001</v>
      </c>
      <c r="M48" s="27">
        <v>98.7</v>
      </c>
      <c r="N48" s="21">
        <f>code_monthly!O48</f>
        <v>23</v>
      </c>
      <c r="O48" s="21">
        <f>-code_monthly!P48</f>
        <v>-2.0416666666666679</v>
      </c>
      <c r="P48" s="29">
        <v>2.9290353480000002</v>
      </c>
      <c r="Q48" s="29">
        <v>64.526363599999996</v>
      </c>
      <c r="R48" s="26">
        <f>code_monthly_deflated!P48</f>
        <v>112.77402977126214</v>
      </c>
      <c r="S48" s="30">
        <v>98.675200509999996</v>
      </c>
      <c r="T48" s="5">
        <v>-0.25</v>
      </c>
      <c r="U48" s="21">
        <f>code_monthly!T48</f>
        <v>0.64470001785819042</v>
      </c>
    </row>
    <row r="49" spans="1:21" ht="17" x14ac:dyDescent="0.2">
      <c r="A49" s="23" t="s">
        <v>268</v>
      </c>
      <c r="B49" s="21">
        <f>code_monthly!Q49/M49*100</f>
        <v>66.682523713420792</v>
      </c>
      <c r="C49" s="24">
        <f>code_monthly!C49*100/code_monthly_deflated_avg_inver!M49</f>
        <v>69.648097737609916</v>
      </c>
      <c r="D49" s="21">
        <v>24815</v>
      </c>
      <c r="E49" s="21">
        <v>15.399999999999999</v>
      </c>
      <c r="F49" s="25">
        <f>-code_monthly!F49</f>
        <v>-0.36</v>
      </c>
      <c r="G49" s="26">
        <f>-code_monthly!G49</f>
        <v>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v>1.6168929999999999</v>
      </c>
      <c r="M49" s="27">
        <v>99.1</v>
      </c>
      <c r="N49" s="21">
        <f>code_monthly!O49</f>
        <v>27</v>
      </c>
      <c r="O49" s="21">
        <f>-code_monthly!P49</f>
        <v>-0.62000000000000099</v>
      </c>
      <c r="P49" s="29">
        <v>4.1766049589999996</v>
      </c>
      <c r="Q49" s="29">
        <v>66.082380999999998</v>
      </c>
      <c r="R49" s="26">
        <f>code_monthly_deflated!P49</f>
        <v>112.96694498385202</v>
      </c>
      <c r="S49" s="30">
        <v>98.789960210000004</v>
      </c>
      <c r="T49" s="5">
        <v>-0.06</v>
      </c>
      <c r="U49" s="21">
        <f>code_monthly!T49</f>
        <v>0.61847011521479778</v>
      </c>
    </row>
    <row r="50" spans="1:21" ht="17" x14ac:dyDescent="0.2">
      <c r="A50" s="23" t="s">
        <v>269</v>
      </c>
      <c r="B50" s="21">
        <f>code_monthly!Q50/M50*100</f>
        <v>69.569604742684149</v>
      </c>
      <c r="C50" s="24">
        <f>code_monthly!C50*100/code_monthly_deflated_avg_inver!M50</f>
        <v>68.681895353215495</v>
      </c>
      <c r="D50" s="21">
        <v>29520</v>
      </c>
      <c r="E50" s="21">
        <v>10.85</v>
      </c>
      <c r="F50" s="25">
        <f>-code_monthly!F50</f>
        <v>-0.6</v>
      </c>
      <c r="G50" s="26">
        <f>-code_monthly!G50</f>
        <v>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v>1.6026149999999999</v>
      </c>
      <c r="M50" s="27">
        <v>99.1</v>
      </c>
      <c r="N50" s="21">
        <f>code_monthly!O50</f>
        <v>22</v>
      </c>
      <c r="O50" s="21">
        <f>-code_monthly!P50</f>
        <v>0.56833333333333336</v>
      </c>
      <c r="P50" s="29">
        <v>3.4230939020000002</v>
      </c>
      <c r="Q50" s="29">
        <v>68.943478299999995</v>
      </c>
      <c r="R50" s="26">
        <f>code_monthly_deflated!P50</f>
        <v>110.7011653413031</v>
      </c>
      <c r="S50" s="30">
        <v>98.535548079999998</v>
      </c>
      <c r="T50" s="5">
        <v>-0.22</v>
      </c>
      <c r="U50" s="21">
        <f>code_monthly!T50</f>
        <v>0.62398018238940733</v>
      </c>
    </row>
    <row r="51" spans="1:21" ht="17" x14ac:dyDescent="0.2">
      <c r="A51" s="23" t="s">
        <v>270</v>
      </c>
      <c r="B51" s="21">
        <f>code_monthly!Q51/M51*100</f>
        <v>71.351766532258068</v>
      </c>
      <c r="C51" s="24">
        <f>code_monthly!C51*100/code_monthly_deflated_avg_inver!M51</f>
        <v>66.38105041935826</v>
      </c>
      <c r="D51" s="21">
        <v>29170</v>
      </c>
      <c r="E51" s="21">
        <v>7.25</v>
      </c>
      <c r="F51" s="25">
        <f>-code_monthly!F51</f>
        <v>-0.97</v>
      </c>
      <c r="G51" s="26">
        <f>-code_monthly!G51</f>
        <v>-0.11000000000000001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v>1.6369020000000001</v>
      </c>
      <c r="M51" s="27">
        <v>99.2</v>
      </c>
      <c r="N51" s="21">
        <f>code_monthly!O51</f>
        <v>16</v>
      </c>
      <c r="O51" s="21">
        <f>-code_monthly!P51</f>
        <v>1.1850000000000005</v>
      </c>
      <c r="P51" s="29">
        <v>3.7298170079999999</v>
      </c>
      <c r="Q51" s="29">
        <v>70.780952400000004</v>
      </c>
      <c r="R51" s="26">
        <f>code_monthly_deflated!P51</f>
        <v>109.61587525138623</v>
      </c>
      <c r="S51" s="30">
        <v>98.334296699999996</v>
      </c>
      <c r="T51" s="5">
        <v>-0.02</v>
      </c>
      <c r="U51" s="21">
        <f>code_monthly!T51</f>
        <v>0.61091012168107806</v>
      </c>
    </row>
    <row r="52" spans="1:21" ht="17" x14ac:dyDescent="0.2">
      <c r="A52" s="23" t="s">
        <v>271</v>
      </c>
      <c r="B52" s="21">
        <f>code_monthly!Q52/M52*100</f>
        <v>71.153184136546173</v>
      </c>
      <c r="C52" s="24">
        <f>code_monthly!C52*100/code_monthly_deflated_avg_inver!M52</f>
        <v>67.416799197040362</v>
      </c>
      <c r="D52" s="21">
        <v>29590</v>
      </c>
      <c r="E52" s="21">
        <v>6.85</v>
      </c>
      <c r="F52" s="25">
        <f>-code_monthly!F52</f>
        <v>-0.27</v>
      </c>
      <c r="G52" s="26">
        <f>-code_monthly!G52</f>
        <v>-0.32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v>1.6495120000000001</v>
      </c>
      <c r="M52" s="27">
        <v>99.6</v>
      </c>
      <c r="N52" s="21">
        <f>code_monthly!O52</f>
        <v>11</v>
      </c>
      <c r="O52" s="21">
        <f>-code_monthly!P52</f>
        <v>1.1316666666666659</v>
      </c>
      <c r="P52" s="29">
        <v>6.8577648770000001</v>
      </c>
      <c r="Q52" s="29">
        <v>70.868571399999993</v>
      </c>
      <c r="R52" s="26">
        <f>code_monthly_deflated!P52</f>
        <v>112.64585096150387</v>
      </c>
      <c r="S52" s="30">
        <v>98.325858479999994</v>
      </c>
      <c r="T52" s="5">
        <v>-0.02</v>
      </c>
      <c r="U52" s="21">
        <f>code_monthly!T52</f>
        <v>0.60623990610556333</v>
      </c>
    </row>
    <row r="53" spans="1:21" ht="17" x14ac:dyDescent="0.2">
      <c r="A53" s="23" t="s">
        <v>272</v>
      </c>
      <c r="B53" s="21">
        <f>code_monthly!Q53/M53*100</f>
        <v>66.727272727272734</v>
      </c>
      <c r="C53" s="24">
        <f>code_monthly!C53*100/code_monthly_deflated_avg_inver!M53</f>
        <v>66.195663581588747</v>
      </c>
      <c r="D53" s="21">
        <v>33005</v>
      </c>
      <c r="E53" s="21">
        <v>6.9</v>
      </c>
      <c r="F53" s="25">
        <f>-code_monthly!F53</f>
        <v>-0.24</v>
      </c>
      <c r="G53" s="26">
        <f>-code_monthly!G53</f>
        <v>-0.75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v>1.6498379999999999</v>
      </c>
      <c r="M53" s="27">
        <v>99</v>
      </c>
      <c r="N53" s="21">
        <f>code_monthly!O53</f>
        <v>23</v>
      </c>
      <c r="O53" s="21">
        <f>-code_monthly!P53</f>
        <v>-0.81166666666666742</v>
      </c>
      <c r="P53" s="29">
        <v>11.30790191</v>
      </c>
      <c r="Q53" s="29">
        <v>66.06</v>
      </c>
      <c r="R53" s="26">
        <f>code_monthly_deflated!P53</f>
        <v>109.55333555520372</v>
      </c>
      <c r="S53" s="30">
        <v>98.691655030000007</v>
      </c>
      <c r="T53" s="5">
        <v>-0.02</v>
      </c>
      <c r="U53" s="21">
        <f>code_monthly!T53</f>
        <v>0.60612011603563509</v>
      </c>
    </row>
    <row r="54" spans="1:21" ht="17" x14ac:dyDescent="0.2">
      <c r="A54" s="23" t="s">
        <v>273</v>
      </c>
      <c r="B54" s="21">
        <f>code_monthly!Q54/M54*100</f>
        <v>59.267839195979896</v>
      </c>
      <c r="C54" s="24">
        <f>code_monthly!C54*100/code_monthly_deflated_avg_inver!M54</f>
        <v>65.568755882108974</v>
      </c>
      <c r="D54" s="21">
        <v>27170</v>
      </c>
      <c r="E54" s="21">
        <v>7.5</v>
      </c>
      <c r="F54" s="25">
        <f>-code_monthly!F54</f>
        <v>-0.27</v>
      </c>
      <c r="G54" s="26">
        <f>-code_monthly!G54</f>
        <v>-0.72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v>1.669198</v>
      </c>
      <c r="M54" s="27">
        <v>99.5</v>
      </c>
      <c r="N54" s="21">
        <f>code_monthly!O54</f>
        <v>25</v>
      </c>
      <c r="O54" s="21">
        <f>-code_monthly!P54</f>
        <v>-1.3599999999999994</v>
      </c>
      <c r="P54" s="29">
        <v>9.1908803409999997</v>
      </c>
      <c r="Q54" s="29">
        <v>58.971499999999999</v>
      </c>
      <c r="R54" s="26">
        <f>code_monthly_deflated!P54</f>
        <v>109.93713844395202</v>
      </c>
      <c r="S54" s="30">
        <v>99.056607749999998</v>
      </c>
      <c r="T54" s="5">
        <v>-0.01</v>
      </c>
      <c r="U54" s="21">
        <f>code_monthly!T54</f>
        <v>0.5990901019531536</v>
      </c>
    </row>
    <row r="55" spans="1:21" ht="17" x14ac:dyDescent="0.2">
      <c r="A55" s="23" t="s">
        <v>274</v>
      </c>
      <c r="B55" s="21">
        <f>code_monthly!Q55/M55*100</f>
        <v>56.955151153460385</v>
      </c>
      <c r="C55" s="24">
        <f>code_monthly!C55*100/code_monthly_deflated_avg_inver!M55</f>
        <v>64.770444841534982</v>
      </c>
      <c r="D55" s="21">
        <v>25185</v>
      </c>
      <c r="E55" s="21">
        <v>9.25</v>
      </c>
      <c r="F55" s="25">
        <f>-code_monthly!F55</f>
        <v>-0.42</v>
      </c>
      <c r="G55" s="26">
        <f>-code_monthly!G55</f>
        <v>-6.0000000000000053E-2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v>1.6643920000000001</v>
      </c>
      <c r="M55" s="27">
        <v>99.7</v>
      </c>
      <c r="N55" s="21">
        <f>code_monthly!O55</f>
        <v>26</v>
      </c>
      <c r="O55" s="21">
        <f>-code_monthly!P55</f>
        <v>-1.5466666666666669</v>
      </c>
      <c r="P55" s="29">
        <v>18.36775768</v>
      </c>
      <c r="Q55" s="29">
        <v>56.784285699999998</v>
      </c>
      <c r="R55" s="26">
        <f>code_monthly_deflated!P55</f>
        <v>107.80931792179327</v>
      </c>
      <c r="S55" s="30">
        <v>99.694536679999999</v>
      </c>
      <c r="T55" s="5">
        <v>-0.11</v>
      </c>
      <c r="U55" s="21">
        <f>code_monthly!T55</f>
        <v>0.6008199991348192</v>
      </c>
    </row>
    <row r="56" spans="1:21" ht="17" x14ac:dyDescent="0.2">
      <c r="A56" s="23" t="s">
        <v>275</v>
      </c>
      <c r="B56" s="21">
        <f>code_monthly!Q56/M56*100</f>
        <v>49.969078521478529</v>
      </c>
      <c r="C56" s="24">
        <f>code_monthly!C56*100/code_monthly_deflated_avg_inver!M56</f>
        <v>63.986417018498685</v>
      </c>
      <c r="D56" s="21">
        <v>23080</v>
      </c>
      <c r="E56" s="21">
        <v>11.8</v>
      </c>
      <c r="F56" s="25">
        <f>-code_monthly!F56</f>
        <v>-1.06</v>
      </c>
      <c r="G56" s="26">
        <f>-code_monthly!G56</f>
        <v>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v>1.6824250000000001</v>
      </c>
      <c r="M56" s="27">
        <v>100.1</v>
      </c>
      <c r="N56" s="21">
        <f>code_monthly!O56</f>
        <v>27</v>
      </c>
      <c r="O56" s="21">
        <f>-code_monthly!P56</f>
        <v>-1.3383333333333338</v>
      </c>
      <c r="P56" s="29">
        <v>13.654798169999999</v>
      </c>
      <c r="Q56" s="29">
        <v>50.0190476</v>
      </c>
      <c r="R56" s="26">
        <f>code_monthly_deflated!P56</f>
        <v>107.73499998551836</v>
      </c>
      <c r="S56" s="30">
        <v>100.0232051</v>
      </c>
      <c r="T56" s="5">
        <v>-0.45</v>
      </c>
      <c r="U56" s="21">
        <f>code_monthly!T56</f>
        <v>0.59438013581586102</v>
      </c>
    </row>
    <row r="57" spans="1:21" ht="17" x14ac:dyDescent="0.2">
      <c r="A57" s="23" t="s">
        <v>276</v>
      </c>
      <c r="B57" s="21">
        <f>code_monthly!Q57/M57*100</f>
        <v>44.845454500000002</v>
      </c>
      <c r="C57" s="24">
        <f>code_monthly!C57*100/code_monthly_deflated_avg_inver!M57</f>
        <v>65.361427091637267</v>
      </c>
      <c r="D57" s="21">
        <v>33350</v>
      </c>
      <c r="E57" s="21">
        <v>13.9</v>
      </c>
      <c r="F57" s="25">
        <f>-code_monthly!F57</f>
        <v>-1.43</v>
      </c>
      <c r="G57" s="26">
        <f>-code_monthly!G57</f>
        <v>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v>1.6759120000000001</v>
      </c>
      <c r="M57" s="27">
        <v>100</v>
      </c>
      <c r="N57" s="21">
        <f>code_monthly!O57</f>
        <v>21</v>
      </c>
      <c r="O57" s="21">
        <f>-code_monthly!P57</f>
        <v>-1.3033333333333328</v>
      </c>
      <c r="P57" s="29">
        <v>12.30893979</v>
      </c>
      <c r="Q57" s="29">
        <v>44.845454500000002</v>
      </c>
      <c r="R57" s="26">
        <f>code_monthly_deflated!P57</f>
        <v>109.13342658413019</v>
      </c>
      <c r="S57" s="30">
        <v>100.37254710000001</v>
      </c>
      <c r="T57" s="5">
        <v>-0.14000000000000001</v>
      </c>
      <c r="U57" s="21">
        <f>code_monthly!T57</f>
        <v>0.5966900410045396</v>
      </c>
    </row>
    <row r="58" spans="1:21" ht="17" x14ac:dyDescent="0.2">
      <c r="A58" s="23" t="s">
        <v>277</v>
      </c>
      <c r="B58" s="21">
        <f>code_monthly!Q58/M58*100</f>
        <v>40.399201596806385</v>
      </c>
      <c r="C58" s="24">
        <f>code_monthly!C58*100/code_monthly_deflated_avg_inver!M58</f>
        <v>65.502318774468065</v>
      </c>
      <c r="D58" s="21">
        <v>30490</v>
      </c>
      <c r="E58" s="21">
        <v>17.3</v>
      </c>
      <c r="F58" s="25">
        <f>-code_monthly!F58</f>
        <v>-1.24</v>
      </c>
      <c r="G58" s="26">
        <f>-code_monthly!G58</f>
        <v>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v>1.703403</v>
      </c>
      <c r="M58" s="27">
        <v>100.2</v>
      </c>
      <c r="N58" s="21">
        <f>code_monthly!O58</f>
        <v>27</v>
      </c>
      <c r="O58" s="21">
        <f>-code_monthly!P58</f>
        <v>-0.15666666666666451</v>
      </c>
      <c r="P58" s="29">
        <v>8.6215415019999995</v>
      </c>
      <c r="Q58" s="29">
        <v>40.479999999999997</v>
      </c>
      <c r="R58" s="26">
        <f>code_monthly_deflated!P58</f>
        <v>111.1780107277532</v>
      </c>
      <c r="S58" s="30">
        <v>100.5594535</v>
      </c>
      <c r="T58" s="5">
        <v>-0.31</v>
      </c>
      <c r="U58" s="21">
        <f>code_monthly!T58</f>
        <v>0.58706013785346156</v>
      </c>
    </row>
    <row r="59" spans="1:21" ht="17" x14ac:dyDescent="0.2">
      <c r="A59" s="23" t="s">
        <v>278</v>
      </c>
      <c r="B59" s="21">
        <f>code_monthly!Q59/M59*100</f>
        <v>38.118118118118119</v>
      </c>
      <c r="C59" s="24">
        <f>code_monthly!C59*100/code_monthly_deflated_avg_inver!M59</f>
        <v>63.202721721234532</v>
      </c>
      <c r="D59" s="21">
        <v>37135</v>
      </c>
      <c r="E59" s="21">
        <v>20.399999999999999</v>
      </c>
      <c r="F59" s="25">
        <f>-code_monthly!F59</f>
        <v>-1.35</v>
      </c>
      <c r="G59" s="26">
        <f>-code_monthly!G59</f>
        <v>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v>1.691017</v>
      </c>
      <c r="M59" s="27">
        <v>99.9</v>
      </c>
      <c r="N59" s="21">
        <f>code_monthly!O59</f>
        <v>30</v>
      </c>
      <c r="O59" s="21">
        <f>-code_monthly!P59</f>
        <v>-0.36333333333332973</v>
      </c>
      <c r="P59" s="29">
        <v>20.404411759999999</v>
      </c>
      <c r="Q59" s="29">
        <v>38.08</v>
      </c>
      <c r="R59" s="26">
        <f>code_monthly_deflated!P59</f>
        <v>106.21744009427405</v>
      </c>
      <c r="S59" s="30">
        <v>100.5202158</v>
      </c>
      <c r="T59" s="5">
        <v>0.05</v>
      </c>
      <c r="U59" s="21">
        <f>code_monthly!T59</f>
        <v>0.59136011051337745</v>
      </c>
    </row>
    <row r="60" spans="1:21" ht="17" x14ac:dyDescent="0.2">
      <c r="A60" s="23" t="s">
        <v>279</v>
      </c>
      <c r="B60" s="21">
        <f>code_monthly!Q60/M60*100</f>
        <v>42.241707085828345</v>
      </c>
      <c r="C60" s="24">
        <f>code_monthly!C60*100/code_monthly_deflated_avg_inver!M60</f>
        <v>61.1221727746792</v>
      </c>
      <c r="D60" s="21">
        <v>38000</v>
      </c>
      <c r="E60" s="21">
        <v>17.2</v>
      </c>
      <c r="F60" s="25">
        <f>-code_monthly!F60</f>
        <v>-1.28</v>
      </c>
      <c r="G60" s="26">
        <f>-code_monthly!G60</f>
        <v>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v>1.65909</v>
      </c>
      <c r="M60" s="27">
        <v>100.2</v>
      </c>
      <c r="N60" s="21">
        <f>code_monthly!O60</f>
        <v>25</v>
      </c>
      <c r="O60" s="21">
        <f>-code_monthly!P60</f>
        <v>-1.341666666666665</v>
      </c>
      <c r="P60" s="29">
        <v>27.52432919</v>
      </c>
      <c r="Q60" s="29">
        <v>42.326190500000003</v>
      </c>
      <c r="R60" s="26">
        <f>code_monthly_deflated!P60</f>
        <v>101.25328931937914</v>
      </c>
      <c r="S60" s="30">
        <v>100.3522954</v>
      </c>
      <c r="T60" s="5">
        <v>0.19</v>
      </c>
      <c r="U60" s="21">
        <f>code_monthly!T60</f>
        <v>0.60274005629592131</v>
      </c>
    </row>
    <row r="61" spans="1:21" ht="17" x14ac:dyDescent="0.2">
      <c r="A61" s="23" t="s">
        <v>280</v>
      </c>
      <c r="B61" s="21">
        <f>code_monthly!Q61/M61*100</f>
        <v>50.855161814556325</v>
      </c>
      <c r="C61" s="24">
        <f>code_monthly!C61*100/code_monthly_deflated_avg_inver!M61</f>
        <v>59.59759219589143</v>
      </c>
      <c r="D61" s="21">
        <v>42010</v>
      </c>
      <c r="E61" s="21">
        <v>17.149999999999999</v>
      </c>
      <c r="F61" s="25">
        <f>-code_monthly!F61</f>
        <v>-0.76</v>
      </c>
      <c r="G61" s="26">
        <f>-code_monthly!G61</f>
        <v>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v>1.62422</v>
      </c>
      <c r="M61" s="27">
        <v>100.3</v>
      </c>
      <c r="N61" s="21">
        <f>code_monthly!O61</f>
        <v>30</v>
      </c>
      <c r="O61" s="21">
        <f>-code_monthly!P61</f>
        <v>1.4800000000000004</v>
      </c>
      <c r="P61" s="29">
        <v>12.351069799999999</v>
      </c>
      <c r="Q61" s="29">
        <v>51.007727299999999</v>
      </c>
      <c r="R61" s="26">
        <f>code_monthly_deflated!P61</f>
        <v>96.676401532549889</v>
      </c>
      <c r="S61" s="30">
        <v>100.4278174</v>
      </c>
      <c r="T61" s="5">
        <v>-0.01</v>
      </c>
      <c r="U61" s="21">
        <f>code_monthly!T61</f>
        <v>0.6156801418527047</v>
      </c>
    </row>
    <row r="62" spans="1:21" ht="17" x14ac:dyDescent="0.2">
      <c r="A62" s="23" t="s">
        <v>281</v>
      </c>
      <c r="B62" s="21">
        <f>code_monthly!Q62/M62*100</f>
        <v>54.186298306772905</v>
      </c>
      <c r="C62" s="24">
        <f>code_monthly!C62*100/code_monthly_deflated_avg_inver!M62</f>
        <v>54.422576377489001</v>
      </c>
      <c r="D62" s="21">
        <v>42805</v>
      </c>
      <c r="E62" s="21">
        <v>13.725000000000001</v>
      </c>
      <c r="F62" s="25">
        <f>-code_monthly!F62</f>
        <v>-0.33</v>
      </c>
      <c r="G62" s="26">
        <f>-code_monthly!G62</f>
        <v>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v>1.6001019999999999</v>
      </c>
      <c r="M62" s="27">
        <v>100.4</v>
      </c>
      <c r="N62" s="21">
        <f>code_monthly!O62</f>
        <v>25</v>
      </c>
      <c r="O62" s="21">
        <f>-code_monthly!P62</f>
        <v>-1.1816666666666666</v>
      </c>
      <c r="P62" s="29">
        <v>7.2054792330000001</v>
      </c>
      <c r="Q62" s="29">
        <v>54.403043500000003</v>
      </c>
      <c r="R62" s="26">
        <f>code_monthly_deflated!P62</f>
        <v>87.276816270476502</v>
      </c>
      <c r="S62" s="30">
        <v>100.1755148</v>
      </c>
      <c r="T62" s="5">
        <v>0.04</v>
      </c>
      <c r="U62" s="21">
        <f>code_monthly!T62</f>
        <v>0.62496015878987721</v>
      </c>
    </row>
    <row r="63" spans="1:21" ht="17" x14ac:dyDescent="0.2">
      <c r="A63" s="23" t="s">
        <v>282</v>
      </c>
      <c r="B63" s="21">
        <f>code_monthly!Q63/M63*100</f>
        <v>55.625374625374626</v>
      </c>
      <c r="C63" s="24">
        <f>code_monthly!C63*100/code_monthly_deflated_avg_inver!M63</f>
        <v>50.829683732928139</v>
      </c>
      <c r="D63" s="21">
        <v>41715</v>
      </c>
      <c r="E63" s="21">
        <v>9.6999999999999993</v>
      </c>
      <c r="F63" s="25">
        <f>-code_monthly!F63</f>
        <v>-0.88</v>
      </c>
      <c r="G63" s="26">
        <f>-code_monthly!G63</f>
        <v>-0.18999999999999997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v>1.5613049999999999</v>
      </c>
      <c r="M63" s="27">
        <v>100.1</v>
      </c>
      <c r="N63" s="21">
        <f>code_monthly!O63</f>
        <v>20</v>
      </c>
      <c r="O63" s="21">
        <f>-code_monthly!P63</f>
        <v>-1.6900000000000013</v>
      </c>
      <c r="P63" s="29">
        <v>10.218925670000001</v>
      </c>
      <c r="Q63" s="29">
        <v>55.680999999999997</v>
      </c>
      <c r="R63" s="26">
        <f>code_monthly_deflated!P63</f>
        <v>79.731318016168828</v>
      </c>
      <c r="S63" s="30">
        <v>99.634625360000001</v>
      </c>
      <c r="T63" s="5">
        <v>0.06</v>
      </c>
      <c r="U63" s="21">
        <f>code_monthly!T63</f>
        <v>0.64048984663470621</v>
      </c>
    </row>
    <row r="64" spans="1:21" ht="17" x14ac:dyDescent="0.2">
      <c r="A64" s="23" t="s">
        <v>283</v>
      </c>
      <c r="B64" s="21">
        <f>code_monthly!Q64/M64*100</f>
        <v>54.094541858141866</v>
      </c>
      <c r="C64" s="24">
        <f>code_monthly!C64*100/code_monthly_deflated_avg_inver!M64</f>
        <v>40.000977758901335</v>
      </c>
      <c r="D64" s="21">
        <v>51385</v>
      </c>
      <c r="E64" s="21">
        <v>6.1</v>
      </c>
      <c r="F64" s="25">
        <f>-code_monthly!F64</f>
        <v>-0.91</v>
      </c>
      <c r="G64" s="26">
        <f>-code_monthly!G64</f>
        <v>-0.53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v>1.556905</v>
      </c>
      <c r="M64" s="27">
        <v>100.1</v>
      </c>
      <c r="N64" s="21">
        <f>code_monthly!O64</f>
        <v>15</v>
      </c>
      <c r="O64" s="21">
        <f>-code_monthly!P64</f>
        <v>-1.3183333333333334</v>
      </c>
      <c r="P64" s="29">
        <v>14.55253637</v>
      </c>
      <c r="Q64" s="29">
        <v>54.148636400000001</v>
      </c>
      <c r="R64" s="26">
        <f>code_monthly_deflated!P64</f>
        <v>62.925403219034173</v>
      </c>
      <c r="S64" s="30">
        <v>99.06968698</v>
      </c>
      <c r="T64" s="5">
        <v>0.19</v>
      </c>
      <c r="U64" s="21">
        <f>code_monthly!T64</f>
        <v>0.64229994765255427</v>
      </c>
    </row>
    <row r="65" spans="1:21" ht="17" x14ac:dyDescent="0.2">
      <c r="A65" s="23" t="s">
        <v>284</v>
      </c>
      <c r="B65" s="21">
        <f>code_monthly!Q65/M65*100</f>
        <v>46.63693474320241</v>
      </c>
      <c r="C65" s="24">
        <f>code_monthly!C65*100/code_monthly_deflated_avg_inver!M65</f>
        <v>31.915512101632466</v>
      </c>
      <c r="D65" s="21">
        <v>49890</v>
      </c>
      <c r="E65" s="21">
        <v>5.2</v>
      </c>
      <c r="F65" s="25">
        <f>-code_monthly!F65</f>
        <v>-0.94</v>
      </c>
      <c r="G65" s="26">
        <f>-code_monthly!G65</f>
        <v>-1.3599999999999999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v>1.5069999999999999</v>
      </c>
      <c r="M65" s="27">
        <v>99.3</v>
      </c>
      <c r="N65" s="21">
        <f>code_monthly!O65</f>
        <v>22</v>
      </c>
      <c r="O65" s="21">
        <f>-code_monthly!P65</f>
        <v>-6.1666666666667425E-2</v>
      </c>
      <c r="P65" s="29">
        <v>8.9180685230000005</v>
      </c>
      <c r="Q65" s="29">
        <v>46.310476199999997</v>
      </c>
      <c r="R65" s="26">
        <f>code_monthly_deflated!P65</f>
        <v>48.436426465644352</v>
      </c>
      <c r="S65" s="30">
        <v>98.603475700000004</v>
      </c>
      <c r="T65" s="5">
        <v>0.59</v>
      </c>
      <c r="U65" s="21">
        <f>code_monthly!T65</f>
        <v>0.66357000663570009</v>
      </c>
    </row>
    <row r="66" spans="1:21" ht="17" x14ac:dyDescent="0.2">
      <c r="A66" s="23" t="s">
        <v>285</v>
      </c>
      <c r="B66" s="21">
        <f>code_monthly!Q66/M66*100</f>
        <v>49.896482412060301</v>
      </c>
      <c r="C66" s="24">
        <f>code_monthly!C66*100/code_monthly_deflated_avg_inver!M66</f>
        <v>37.823403732333411</v>
      </c>
      <c r="D66" s="21">
        <v>40304</v>
      </c>
      <c r="E66" s="21">
        <v>4.9000000000000004</v>
      </c>
      <c r="F66" s="25">
        <f>-code_monthly!F66</f>
        <v>-0.76</v>
      </c>
      <c r="G66" s="26">
        <f>-code_monthly!G66</f>
        <v>-1.31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v>1.5438050000000001</v>
      </c>
      <c r="M66" s="27">
        <v>99.5</v>
      </c>
      <c r="N66" s="21">
        <f>code_monthly!O66</f>
        <v>25</v>
      </c>
      <c r="O66" s="21">
        <f>-code_monthly!P66</f>
        <v>0.34000000000000075</v>
      </c>
      <c r="P66" s="29">
        <v>17.92656152</v>
      </c>
      <c r="Q66" s="29">
        <v>49.646999999999998</v>
      </c>
      <c r="R66" s="26">
        <f>code_monthly_deflated!P66</f>
        <v>58.668074150050202</v>
      </c>
      <c r="S66" s="30">
        <v>99.031715019999993</v>
      </c>
      <c r="T66" s="5">
        <v>0.57999999999999996</v>
      </c>
      <c r="U66" s="21">
        <f>code_monthly!T66</f>
        <v>0.64775020161225016</v>
      </c>
    </row>
    <row r="67" spans="1:21" ht="17" x14ac:dyDescent="0.2">
      <c r="A67" s="23" t="s">
        <v>286</v>
      </c>
      <c r="B67" s="21">
        <f>code_monthly!Q67/M67*100</f>
        <v>47.054344834503503</v>
      </c>
      <c r="C67" s="24">
        <f>code_monthly!C67*100/code_monthly_deflated_avg_inver!M67</f>
        <v>37.853844372531981</v>
      </c>
      <c r="D67" s="21">
        <v>31400</v>
      </c>
      <c r="E67" s="21">
        <v>7.85</v>
      </c>
      <c r="F67" s="25">
        <f>-code_monthly!F67</f>
        <v>-1.1299999999999999</v>
      </c>
      <c r="G67" s="26">
        <f>-code_monthly!G67</f>
        <v>-0.47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v>1.4809110000000001</v>
      </c>
      <c r="M67" s="27">
        <v>99.7</v>
      </c>
      <c r="N67" s="21">
        <f>code_monthly!O67</f>
        <v>27</v>
      </c>
      <c r="O67" s="21">
        <f>-code_monthly!P67</f>
        <v>1.0533333333333328</v>
      </c>
      <c r="P67" s="29">
        <v>7.1834820610000003</v>
      </c>
      <c r="Q67" s="29">
        <v>46.913181799999997</v>
      </c>
      <c r="R67" s="26">
        <f>code_monthly_deflated!P67</f>
        <v>56.10255900804168</v>
      </c>
      <c r="S67" s="30">
        <v>99.621124219999999</v>
      </c>
      <c r="T67" s="5">
        <v>0.3</v>
      </c>
      <c r="U67" s="21">
        <f>code_monthly!T67</f>
        <v>0.67526002575441735</v>
      </c>
    </row>
    <row r="68" spans="1:21" ht="17" x14ac:dyDescent="0.2">
      <c r="A68" s="23" t="s">
        <v>287</v>
      </c>
      <c r="B68" s="21">
        <f>code_monthly!Q68/M68*100</f>
        <v>45.251441941941941</v>
      </c>
      <c r="C68" s="24">
        <f>code_monthly!C68*100/code_monthly_deflated_avg_inver!M68</f>
        <v>38.620678206439663</v>
      </c>
      <c r="D68" s="21">
        <v>44740</v>
      </c>
      <c r="E68" s="21">
        <v>11.15</v>
      </c>
      <c r="F68" s="25">
        <f>-code_monthly!F68</f>
        <v>-0.81</v>
      </c>
      <c r="G68" s="26">
        <f>-code_monthly!G68</f>
        <v>-0.12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v>1.542686</v>
      </c>
      <c r="M68" s="27">
        <v>99.9</v>
      </c>
      <c r="N68" s="21">
        <f>code_monthly!O68</f>
        <v>21</v>
      </c>
      <c r="O68" s="21">
        <f>-code_monthly!P68</f>
        <v>6.1666666666666536E-2</v>
      </c>
      <c r="P68" s="29">
        <v>11.502849380000001</v>
      </c>
      <c r="Q68" s="29">
        <v>45.206190499999998</v>
      </c>
      <c r="R68" s="26">
        <f>code_monthly_deflated!P68</f>
        <v>59.625154122833969</v>
      </c>
      <c r="S68" s="30">
        <v>99.823641339999995</v>
      </c>
      <c r="T68" s="5">
        <v>0.14000000000000001</v>
      </c>
      <c r="U68" s="21">
        <f>code_monthly!T68</f>
        <v>0.64822005255768189</v>
      </c>
    </row>
    <row r="69" spans="1:21" ht="17" x14ac:dyDescent="0.2">
      <c r="A69" s="23" t="s">
        <v>288</v>
      </c>
      <c r="B69" s="21">
        <f>code_monthly!Q69/M69*100</f>
        <v>42.105037862137863</v>
      </c>
      <c r="C69" s="24">
        <f>code_monthly!C69*100/code_monthly_deflated_avg_inver!M69</f>
        <v>41.788345278759202</v>
      </c>
      <c r="D69" s="21">
        <v>43995</v>
      </c>
      <c r="E69" s="21">
        <v>13.200000000000001</v>
      </c>
      <c r="F69" s="25">
        <f>-code_monthly!F69</f>
        <v>-1.31</v>
      </c>
      <c r="G69" s="26">
        <f>-code_monthly!G69</f>
        <v>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v>1.5319100000000001</v>
      </c>
      <c r="M69" s="27">
        <v>100.1</v>
      </c>
      <c r="N69" s="21">
        <f>code_monthly!O69</f>
        <v>20</v>
      </c>
      <c r="O69" s="21">
        <f>-code_monthly!P69</f>
        <v>-0.65333333333333243</v>
      </c>
      <c r="P69" s="29">
        <v>4.0809409209999998</v>
      </c>
      <c r="Q69" s="29">
        <v>42.147142899999999</v>
      </c>
      <c r="R69" s="26">
        <f>code_monthly_deflated!P69</f>
        <v>63.867661994344523</v>
      </c>
      <c r="S69" s="30">
        <v>100.33246560000001</v>
      </c>
      <c r="T69" s="5">
        <v>-0.21</v>
      </c>
      <c r="U69" s="21">
        <f>code_monthly!T69</f>
        <v>0.6527798630467847</v>
      </c>
    </row>
    <row r="70" spans="1:21" ht="17" x14ac:dyDescent="0.2">
      <c r="A70" s="23" t="s">
        <v>289</v>
      </c>
      <c r="B70" s="21">
        <f>code_monthly!Q70/M70*100</f>
        <v>42.563962974051897</v>
      </c>
      <c r="C70" s="24">
        <f>code_monthly!C70*100/code_monthly_deflated_avg_inver!M70</f>
        <v>39.0017533952552</v>
      </c>
      <c r="D70" s="21">
        <v>41010</v>
      </c>
      <c r="E70" s="21">
        <v>16.8</v>
      </c>
      <c r="F70" s="25">
        <f>-code_monthly!F70</f>
        <v>-0.81</v>
      </c>
      <c r="G70" s="26">
        <f>-code_monthly!G70</f>
        <v>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v>1.5731930000000001</v>
      </c>
      <c r="M70" s="27">
        <v>100.2</v>
      </c>
      <c r="N70" s="21">
        <f>code_monthly!O70</f>
        <v>27</v>
      </c>
      <c r="O70" s="21">
        <f>-code_monthly!P70</f>
        <v>0.54333333333333478</v>
      </c>
      <c r="P70" s="29">
        <v>4.8770089949999997</v>
      </c>
      <c r="Q70" s="29">
        <v>42.649090899999997</v>
      </c>
      <c r="R70" s="26">
        <f>code_monthly_deflated!P70</f>
        <v>61.062383854091848</v>
      </c>
      <c r="S70" s="30">
        <v>100.6839172</v>
      </c>
      <c r="T70" s="5">
        <v>-0.4</v>
      </c>
      <c r="U70" s="21">
        <f>code_monthly!T70</f>
        <v>0.63564991707946827</v>
      </c>
    </row>
    <row r="71" spans="1:21" ht="17" x14ac:dyDescent="0.2">
      <c r="A71" s="23" t="s">
        <v>290</v>
      </c>
      <c r="B71" s="21">
        <f>code_monthly!Q71/M71*100</f>
        <v>42.962608699999997</v>
      </c>
      <c r="C71" s="24">
        <f>code_monthly!C71*100/code_monthly_deflated_avg_inver!M71</f>
        <v>36.246465713253031</v>
      </c>
      <c r="D71" s="21">
        <v>45435</v>
      </c>
      <c r="E71" s="21">
        <v>18.75</v>
      </c>
      <c r="F71" s="25">
        <f>-code_monthly!F71</f>
        <v>-0.88</v>
      </c>
      <c r="G71" s="26">
        <f>-code_monthly!G71</f>
        <v>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v>1.5604279999999999</v>
      </c>
      <c r="M71" s="27">
        <v>100</v>
      </c>
      <c r="N71" s="21">
        <f>code_monthly!O71</f>
        <v>26</v>
      </c>
      <c r="O71" s="21">
        <f>-code_monthly!P71</f>
        <v>0.13666666666667027</v>
      </c>
      <c r="P71" s="29">
        <v>4.5853826379999996</v>
      </c>
      <c r="Q71" s="29">
        <v>42.962608699999997</v>
      </c>
      <c r="R71" s="26">
        <f>code_monthly_deflated!P71</f>
        <v>56.172037822158529</v>
      </c>
      <c r="S71" s="30">
        <v>100.6906678</v>
      </c>
      <c r="T71" s="5">
        <v>-0.2</v>
      </c>
      <c r="U71" s="21">
        <f>code_monthly!T71</f>
        <v>0.64084981812682162</v>
      </c>
    </row>
    <row r="72" spans="1:21" ht="17" x14ac:dyDescent="0.2">
      <c r="A72" s="23" t="s">
        <v>291</v>
      </c>
      <c r="B72" s="21">
        <f>code_monthly!Q72/M72*100</f>
        <v>39.850448654037884</v>
      </c>
      <c r="C72" s="24">
        <f>code_monthly!C72*100/code_monthly_deflated_avg_inver!M72</f>
        <v>30.082161716660107</v>
      </c>
      <c r="D72" s="21">
        <v>55730</v>
      </c>
      <c r="E72" s="21">
        <v>18.149999999999999</v>
      </c>
      <c r="F72" s="25">
        <f>-code_monthly!F72</f>
        <v>-1.25</v>
      </c>
      <c r="G72" s="26">
        <f>-code_monthly!G72</f>
        <v>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v>1.541806</v>
      </c>
      <c r="M72" s="27">
        <v>100.3</v>
      </c>
      <c r="N72" s="21">
        <f>code_monthly!O72</f>
        <v>22</v>
      </c>
      <c r="O72" s="21">
        <f>-code_monthly!P72</f>
        <v>0.30833333333333357</v>
      </c>
      <c r="P72" s="29">
        <v>9.2569427070000003</v>
      </c>
      <c r="Q72" s="29">
        <v>39.97</v>
      </c>
      <c r="R72" s="26">
        <f>code_monthly_deflated!P72</f>
        <v>46.266431271445093</v>
      </c>
      <c r="S72" s="30">
        <v>100.548062</v>
      </c>
      <c r="T72" s="5">
        <v>-0.61</v>
      </c>
      <c r="U72" s="21">
        <f>code_monthly!T72</f>
        <v>0.64859003013349281</v>
      </c>
    </row>
    <row r="73" spans="1:21" ht="17" x14ac:dyDescent="0.2">
      <c r="A73" s="23" t="s">
        <v>292</v>
      </c>
      <c r="B73" s="21">
        <f>code_monthly!Q73/M73*100</f>
        <v>40.888677145708584</v>
      </c>
      <c r="C73" s="24">
        <f>code_monthly!C73*100/code_monthly_deflated_avg_inver!M73</f>
        <v>31.353151382476124</v>
      </c>
      <c r="D73" s="21">
        <v>56285</v>
      </c>
      <c r="E73" s="21">
        <v>14.4</v>
      </c>
      <c r="F73" s="25">
        <f>-code_monthly!F73</f>
        <v>-1.0900000000000001</v>
      </c>
      <c r="G73" s="26">
        <f>-code_monthly!G73</f>
        <v>-0.03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v>1.515795</v>
      </c>
      <c r="M73" s="27">
        <v>100.2</v>
      </c>
      <c r="N73" s="21">
        <f>code_monthly!O73</f>
        <v>24</v>
      </c>
      <c r="O73" s="21">
        <f>-code_monthly!P73</f>
        <v>0.53000000000000114</v>
      </c>
      <c r="P73" s="29">
        <v>4.6374882120000001</v>
      </c>
      <c r="Q73" s="29">
        <v>40.970454500000002</v>
      </c>
      <c r="R73" s="26">
        <f>code_monthly_deflated!P73</f>
        <v>47.434279096590465</v>
      </c>
      <c r="S73" s="30">
        <v>100.3915331</v>
      </c>
      <c r="T73" s="5">
        <v>7.0000000000000007E-2</v>
      </c>
      <c r="U73" s="21">
        <f>code_monthly!T73</f>
        <v>0.65971981699372273</v>
      </c>
    </row>
    <row r="74" spans="1:21" ht="17" x14ac:dyDescent="0.2">
      <c r="A74" s="23" t="s">
        <v>293</v>
      </c>
      <c r="B74" s="21">
        <f>code_monthly!Q74/M74*100</f>
        <v>40.435058424725824</v>
      </c>
      <c r="C74" s="24">
        <f>code_monthly!C74*100/code_monthly_deflated_avg_inver!M74</f>
        <v>31.295057726554603</v>
      </c>
      <c r="D74" s="21">
        <v>58519</v>
      </c>
      <c r="E74" s="21">
        <v>12.55</v>
      </c>
      <c r="F74" s="25">
        <f>-code_monthly!F74</f>
        <v>-1.39</v>
      </c>
      <c r="G74" s="26">
        <f>-code_monthly!G74</f>
        <v>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v>1.5428999999999999</v>
      </c>
      <c r="M74" s="27">
        <v>100.3</v>
      </c>
      <c r="N74" s="21">
        <f>code_monthly!O74</f>
        <v>23</v>
      </c>
      <c r="O74" s="21">
        <f>-code_monthly!P74</f>
        <v>1.5683333333333316</v>
      </c>
      <c r="P74" s="29">
        <v>7.9149107860000001</v>
      </c>
      <c r="Q74" s="29">
        <v>40.556363599999997</v>
      </c>
      <c r="R74" s="26">
        <f>code_monthly_deflated!P74</f>
        <v>48.262823034706777</v>
      </c>
      <c r="S74" s="30">
        <v>100.34638870000001</v>
      </c>
      <c r="T74" s="5">
        <v>-0.19</v>
      </c>
      <c r="U74" s="21">
        <f>code_monthly!T74</f>
        <v>0.64813014453302231</v>
      </c>
    </row>
    <row r="75" spans="1:21" ht="17" x14ac:dyDescent="0.2">
      <c r="A75" s="23" t="s">
        <v>294</v>
      </c>
      <c r="B75" s="21">
        <f>code_monthly!Q75/M75*100</f>
        <v>37.661301794616151</v>
      </c>
      <c r="C75" s="24">
        <f>code_monthly!C75*100/code_monthly_deflated_avg_inver!M75</f>
        <v>29.34884898100276</v>
      </c>
      <c r="D75" s="21">
        <v>56948</v>
      </c>
      <c r="E75" s="21">
        <v>10.7</v>
      </c>
      <c r="F75" s="25">
        <f>-code_monthly!F75</f>
        <v>-1.28</v>
      </c>
      <c r="G75" s="26">
        <f>-code_monthly!G75</f>
        <v>-3.0000000000000027E-2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v>1.503895</v>
      </c>
      <c r="M75" s="27">
        <v>100.3</v>
      </c>
      <c r="N75" s="21">
        <f>code_monthly!O75</f>
        <v>23</v>
      </c>
      <c r="O75" s="21">
        <f>-code_monthly!P75</f>
        <v>-0.51500000000000057</v>
      </c>
      <c r="P75" s="29">
        <v>6.3270554419999998</v>
      </c>
      <c r="Q75" s="29">
        <v>37.7742857</v>
      </c>
      <c r="R75" s="26">
        <f>code_monthly_deflated!P75</f>
        <v>44.210497312719298</v>
      </c>
      <c r="S75" s="30">
        <v>100.1345895</v>
      </c>
      <c r="T75" s="5">
        <v>-0.1</v>
      </c>
      <c r="U75" s="21">
        <f>code_monthly!T75</f>
        <v>0.66494003903198029</v>
      </c>
    </row>
    <row r="76" spans="1:21" ht="17" x14ac:dyDescent="0.2">
      <c r="A76" s="23" t="s">
        <v>295</v>
      </c>
      <c r="B76" s="21">
        <f>code_monthly!Q76/M76*100</f>
        <v>35.226592921236289</v>
      </c>
      <c r="C76" s="24">
        <f>code_monthly!C76*100/code_monthly_deflated_avg_inver!M76</f>
        <v>25.572423271415683</v>
      </c>
      <c r="D76" s="21">
        <v>53685</v>
      </c>
      <c r="E76" s="21">
        <v>11.3</v>
      </c>
      <c r="F76" s="25">
        <f>-code_monthly!F76</f>
        <v>-0.76</v>
      </c>
      <c r="G76" s="26">
        <f>-code_monthly!G76</f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v>1.481921</v>
      </c>
      <c r="M76" s="27">
        <v>100.3</v>
      </c>
      <c r="N76" s="21">
        <f>code_monthly!O76</f>
        <v>16</v>
      </c>
      <c r="O76" s="21">
        <f>-code_monthly!P76</f>
        <v>-2.3183333333333334</v>
      </c>
      <c r="P76" s="29">
        <v>19.302466200000001</v>
      </c>
      <c r="Q76" s="29">
        <v>35.332272699999997</v>
      </c>
      <c r="R76" s="26">
        <f>code_monthly_deflated!P76</f>
        <v>38.089065300795923</v>
      </c>
      <c r="S76" s="30">
        <v>99.792419949999996</v>
      </c>
      <c r="T76" s="5">
        <v>-0.34</v>
      </c>
      <c r="U76" s="21">
        <f>code_monthly!T76</f>
        <v>0.67479980376821702</v>
      </c>
    </row>
    <row r="77" spans="1:21" ht="17" x14ac:dyDescent="0.2">
      <c r="A77" s="23" t="s">
        <v>296</v>
      </c>
      <c r="B77" s="21">
        <f>code_monthly!Q77/M77*100</f>
        <v>32.162311557788946</v>
      </c>
      <c r="C77" s="24">
        <f>code_monthly!C77*100/code_monthly_deflated_avg_inver!M77</f>
        <v>21.658154136123482</v>
      </c>
      <c r="D77" s="21">
        <v>50795</v>
      </c>
      <c r="E77" s="21">
        <v>6.25</v>
      </c>
      <c r="F77" s="25">
        <f>-code_monthly!F77</f>
        <v>-0.78</v>
      </c>
      <c r="G77" s="26">
        <f>-code_monthly!G77</f>
        <v>-1.3599999999999999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v>1.4246030000000001</v>
      </c>
      <c r="M77" s="27">
        <v>99.5</v>
      </c>
      <c r="N77" s="21">
        <f>code_monthly!O77</f>
        <v>23</v>
      </c>
      <c r="O77" s="21">
        <f>-code_monthly!P77</f>
        <v>-5.2616666666666685</v>
      </c>
      <c r="P77" s="29">
        <v>18.280393109999999</v>
      </c>
      <c r="Q77" s="29">
        <v>32.0015</v>
      </c>
      <c r="R77" s="26">
        <f>code_monthly_deflated!P77</f>
        <v>30.713087761945381</v>
      </c>
      <c r="S77" s="30">
        <v>99.957387019999999</v>
      </c>
      <c r="T77" s="5">
        <v>0.59</v>
      </c>
      <c r="U77" s="21">
        <f>code_monthly!T77</f>
        <v>0.70194994675709654</v>
      </c>
    </row>
    <row r="78" spans="1:21" ht="17" x14ac:dyDescent="0.2">
      <c r="A78" s="23" t="s">
        <v>297</v>
      </c>
      <c r="B78" s="21">
        <f>code_monthly!Q78/M78*100</f>
        <v>29.155453807615235</v>
      </c>
      <c r="C78" s="24">
        <f>code_monthly!C78*100/code_monthly_deflated_avg_inver!M78</f>
        <v>23.26116617007137</v>
      </c>
      <c r="D78" s="21">
        <v>61840</v>
      </c>
      <c r="E78" s="21">
        <v>6.15</v>
      </c>
      <c r="F78" s="25">
        <f>-code_monthly!F78</f>
        <v>-1.2</v>
      </c>
      <c r="G78" s="26">
        <f>-code_monthly!G78</f>
        <v>-1.04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v>1.3861939999999999</v>
      </c>
      <c r="M78" s="27">
        <v>99.8</v>
      </c>
      <c r="N78" s="21">
        <f>code_monthly!O78</f>
        <v>23</v>
      </c>
      <c r="O78" s="21">
        <f>-code_monthly!P78</f>
        <v>-0.70999999999999908</v>
      </c>
      <c r="P78" s="29">
        <v>6.4611154749999997</v>
      </c>
      <c r="Q78" s="29">
        <v>29.097142900000001</v>
      </c>
      <c r="R78" s="26">
        <f>code_monthly_deflated!P78</f>
        <v>32.167242600253715</v>
      </c>
      <c r="S78" s="30">
        <v>100.03965959999999</v>
      </c>
      <c r="T78" s="5">
        <v>0.31</v>
      </c>
      <c r="U78" s="21">
        <f>code_monthly!T78</f>
        <v>0.72139974635584925</v>
      </c>
    </row>
    <row r="79" spans="1:21" ht="17" x14ac:dyDescent="0.2">
      <c r="A79" s="23" t="s">
        <v>298</v>
      </c>
      <c r="B79" s="21">
        <f>code_monthly!Q79/M79*100</f>
        <v>28.522954091816366</v>
      </c>
      <c r="C79" s="24">
        <f>code_monthly!C79*100/code_monthly_deflated_avg_inver!M79</f>
        <v>26.529641022185281</v>
      </c>
      <c r="D79" s="21">
        <v>46380</v>
      </c>
      <c r="E79" s="21">
        <v>6.9499999999999993</v>
      </c>
      <c r="F79" s="25">
        <f>-code_monthly!F79</f>
        <v>-1.02</v>
      </c>
      <c r="G79" s="26">
        <f>-code_monthly!G79</f>
        <v>-0.48999999999999994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v>1.4374009999999999</v>
      </c>
      <c r="M79" s="27">
        <v>100.2</v>
      </c>
      <c r="N79" s="21">
        <f>code_monthly!O79</f>
        <v>19</v>
      </c>
      <c r="O79" s="21">
        <f>-code_monthly!P79</f>
        <v>-0.19666666666666721</v>
      </c>
      <c r="P79" s="29">
        <v>5.5983205040000001</v>
      </c>
      <c r="Q79" s="29">
        <v>28.58</v>
      </c>
      <c r="R79" s="26">
        <f>code_monthly_deflated!P79</f>
        <v>38.03109019029344</v>
      </c>
      <c r="S79" s="30">
        <v>100.4704304</v>
      </c>
      <c r="T79" s="5">
        <v>0.32</v>
      </c>
      <c r="U79" s="21">
        <f>code_monthly!T79</f>
        <v>0.69570008647552073</v>
      </c>
    </row>
    <row r="80" spans="1:21" ht="17" x14ac:dyDescent="0.2">
      <c r="A80" s="23" t="s">
        <v>299</v>
      </c>
      <c r="B80" s="21">
        <f>code_monthly!Q80/M80*100</f>
        <v>27.947438423153692</v>
      </c>
      <c r="C80" s="24">
        <f>code_monthly!C80*100/code_monthly_deflated_avg_inver!M80</f>
        <v>28.389356293672446</v>
      </c>
      <c r="D80" s="21">
        <v>49910</v>
      </c>
      <c r="E80" s="21">
        <v>9.1999999999999993</v>
      </c>
      <c r="F80" s="25">
        <f>-code_monthly!F80</f>
        <v>-1.0412086</v>
      </c>
      <c r="G80" s="26">
        <f>-code_monthly!G80</f>
        <v>-0.34527429999999998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v>1.4617100000000001</v>
      </c>
      <c r="M80" s="27">
        <v>100.2</v>
      </c>
      <c r="N80" s="21">
        <f>code_monthly!O80</f>
        <v>23</v>
      </c>
      <c r="O80" s="21">
        <f>-code_monthly!P80</f>
        <v>0.96166666666666689</v>
      </c>
      <c r="P80" s="29">
        <v>21.068920370000001</v>
      </c>
      <c r="Q80" s="29">
        <v>28.003333300000001</v>
      </c>
      <c r="R80" s="26">
        <f>code_monthly_deflated!P80</f>
        <v>41.19002621852156</v>
      </c>
      <c r="S80" s="30">
        <v>100.94676750000001</v>
      </c>
      <c r="T80" s="5">
        <v>0.37</v>
      </c>
      <c r="U80" s="21">
        <f>code_monthly!T80</f>
        <v>0.68413023103077897</v>
      </c>
    </row>
    <row r="81" spans="1:21" ht="17" x14ac:dyDescent="0.2">
      <c r="A81" s="23" t="s">
        <v>300</v>
      </c>
      <c r="B81" s="21">
        <f>code_monthly!Q81/M81*100</f>
        <v>29.328400697211155</v>
      </c>
      <c r="C81" s="24">
        <f>code_monthly!C81*100/code_monthly_deflated_avg_inver!M81</f>
        <v>31.809745262959296</v>
      </c>
      <c r="D81" s="21">
        <v>54228</v>
      </c>
      <c r="E81" s="21">
        <v>14.35</v>
      </c>
      <c r="F81" s="25">
        <f>-code_monthly!F81</f>
        <v>-1.2506043</v>
      </c>
      <c r="G81" s="26">
        <f>-code_monthly!G81</f>
        <v>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v>1.4635069999999999</v>
      </c>
      <c r="M81" s="27">
        <v>100.4</v>
      </c>
      <c r="N81" s="21">
        <f>code_monthly!O81</f>
        <v>26</v>
      </c>
      <c r="O81" s="21">
        <f>-code_monthly!P81</f>
        <v>1.2966666666666686</v>
      </c>
      <c r="P81" s="29">
        <v>16.606830970000001</v>
      </c>
      <c r="Q81" s="29">
        <v>29.445714299999999</v>
      </c>
      <c r="R81" s="26">
        <f>code_monthly_deflated!P81</f>
        <v>46.115059277026312</v>
      </c>
      <c r="S81" s="30">
        <v>101.35517710000001</v>
      </c>
      <c r="T81" s="5">
        <v>-0.17</v>
      </c>
      <c r="U81" s="21">
        <f>code_monthly!T81</f>
        <v>0.68329020633314363</v>
      </c>
    </row>
    <row r="82" spans="1:21" ht="17" x14ac:dyDescent="0.2">
      <c r="A82" s="23" t="s">
        <v>301</v>
      </c>
      <c r="B82" s="21">
        <f>code_monthly!Q82/M82*100</f>
        <v>33.504879821073558</v>
      </c>
      <c r="C82" s="24">
        <f>code_monthly!C82*100/code_monthly_deflated_avg_inver!M82</f>
        <v>35.617701264948231</v>
      </c>
      <c r="D82" s="21">
        <v>47928</v>
      </c>
      <c r="E82" s="21">
        <v>16.7</v>
      </c>
      <c r="F82" s="25">
        <f>-code_monthly!F82</f>
        <v>-0.39928550000000002</v>
      </c>
      <c r="G82" s="26">
        <f>-code_monthly!G82</f>
        <v>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v>1.346584</v>
      </c>
      <c r="M82" s="27">
        <v>100.6</v>
      </c>
      <c r="N82" s="21">
        <f>code_monthly!O82</f>
        <v>34</v>
      </c>
      <c r="O82" s="21">
        <f>-code_monthly!P82</f>
        <v>-0.6066666666666638</v>
      </c>
      <c r="P82" s="29">
        <v>7.1797499760000001</v>
      </c>
      <c r="Q82" s="29">
        <v>33.7059091</v>
      </c>
      <c r="R82" s="26">
        <f>code_monthly_deflated!P82</f>
        <v>47.449029726149391</v>
      </c>
      <c r="S82" s="30">
        <v>101.6880646</v>
      </c>
      <c r="T82" s="5">
        <v>-0.22</v>
      </c>
      <c r="U82" s="21">
        <f>code_monthly!T82</f>
        <v>0.74261984399042313</v>
      </c>
    </row>
    <row r="83" spans="1:21" ht="17" x14ac:dyDescent="0.2">
      <c r="A83" s="23" t="s">
        <v>302</v>
      </c>
      <c r="B83" s="21">
        <f>code_monthly!Q83/M83*100</f>
        <v>35.017513916500995</v>
      </c>
      <c r="C83" s="24">
        <f>code_monthly!C83*100/code_monthly_deflated_avg_inver!M83</f>
        <v>33.808105993651608</v>
      </c>
      <c r="D83" s="21">
        <v>36640</v>
      </c>
      <c r="E83" s="21">
        <v>19.25</v>
      </c>
      <c r="F83" s="25">
        <f>-code_monthly!F83</f>
        <v>-0.93247639999999998</v>
      </c>
      <c r="G83" s="26">
        <f>-code_monthly!G83</f>
        <v>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v>1.3216330000000001</v>
      </c>
      <c r="M83" s="27">
        <v>100.6</v>
      </c>
      <c r="N83" s="21">
        <f>code_monthly!O83</f>
        <v>22</v>
      </c>
      <c r="O83" s="21">
        <f>-code_monthly!P83</f>
        <v>0.23666666666667169</v>
      </c>
      <c r="P83" s="29">
        <v>10.24764119</v>
      </c>
      <c r="Q83" s="29">
        <v>35.227618999999997</v>
      </c>
      <c r="R83" s="26">
        <f>code_monthly_deflated!P83</f>
        <v>44.275454855833139</v>
      </c>
      <c r="S83" s="30">
        <v>101.5235194</v>
      </c>
      <c r="T83" s="5">
        <v>0</v>
      </c>
      <c r="U83" s="21">
        <f>code_monthly!T83</f>
        <v>0.75663970254980006</v>
      </c>
    </row>
    <row r="84" spans="1:21" ht="17" x14ac:dyDescent="0.2">
      <c r="A84" s="23" t="s">
        <v>303</v>
      </c>
      <c r="B84" s="21">
        <f>code_monthly!Q84/M84*100</f>
        <v>31.40905758176412</v>
      </c>
      <c r="C84" s="24">
        <f>code_monthly!C84*100/code_monthly_deflated_avg_inver!M84</f>
        <v>34.704829009186334</v>
      </c>
      <c r="D84" s="21">
        <v>53095</v>
      </c>
      <c r="E84" s="21">
        <v>19.649999999999999</v>
      </c>
      <c r="F84" s="25">
        <f>-code_monthly!F84</f>
        <v>-0.61499709999999996</v>
      </c>
      <c r="G84" s="26">
        <f>-code_monthly!G84</f>
        <v>-1.3490200000000008E-2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v>1.309072</v>
      </c>
      <c r="M84" s="27">
        <v>100.9</v>
      </c>
      <c r="N84" s="21">
        <f>code_monthly!O84</f>
        <v>25</v>
      </c>
      <c r="O84" s="21">
        <f>-code_monthly!P84</f>
        <v>-0.19166666666666643</v>
      </c>
      <c r="P84" s="29">
        <v>24.95918563</v>
      </c>
      <c r="Q84" s="29">
        <v>31.691739099999999</v>
      </c>
      <c r="R84" s="26">
        <f>code_monthly_deflated!P84</f>
        <v>45.110667997207003</v>
      </c>
      <c r="S84" s="30">
        <v>101.6167617</v>
      </c>
      <c r="T84" s="5">
        <v>0.39</v>
      </c>
      <c r="U84" s="21">
        <f>code_monthly!T84</f>
        <v>0.76389992299888776</v>
      </c>
    </row>
    <row r="85" spans="1:21" ht="17" x14ac:dyDescent="0.2">
      <c r="A85" s="23" t="s">
        <v>304</v>
      </c>
      <c r="B85" s="21">
        <f>code_monthly!Q85/M85*100</f>
        <v>33.231274183976261</v>
      </c>
      <c r="C85" s="24">
        <f>code_monthly!C85*100/code_monthly_deflated_avg_inver!M85</f>
        <v>35.533240914250264</v>
      </c>
      <c r="D85" s="21">
        <v>49850</v>
      </c>
      <c r="E85" s="21">
        <v>18.049999999999997</v>
      </c>
      <c r="F85" s="25">
        <f>-code_monthly!F85</f>
        <v>-1.1233272000000001</v>
      </c>
      <c r="G85" s="26">
        <f>-code_monthly!G85</f>
        <v>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v>1.2963439999999999</v>
      </c>
      <c r="M85" s="27">
        <v>101.1</v>
      </c>
      <c r="N85" s="21">
        <f>code_monthly!O85</f>
        <v>25</v>
      </c>
      <c r="O85" s="21">
        <f>-code_monthly!P85</f>
        <v>-0.96999999999999886</v>
      </c>
      <c r="P85" s="29">
        <v>32.770960449999997</v>
      </c>
      <c r="Q85" s="29">
        <v>33.596818200000001</v>
      </c>
      <c r="R85" s="26">
        <f>code_monthly_deflated!P85</f>
        <v>45.719144815512934</v>
      </c>
      <c r="S85" s="30">
        <v>101.8610479</v>
      </c>
      <c r="T85" s="5">
        <v>-0.04</v>
      </c>
      <c r="U85" s="21">
        <f>code_monthly!T85</f>
        <v>0.77140018390180387</v>
      </c>
    </row>
    <row r="86" spans="1:21" ht="17" x14ac:dyDescent="0.2">
      <c r="A86" s="23" t="s">
        <v>305</v>
      </c>
      <c r="B86" s="21">
        <f>code_monthly!Q86/M86*100</f>
        <v>45.479484288537556</v>
      </c>
      <c r="C86" s="24">
        <f>code_monthly!C86*100/code_monthly_deflated_avg_inver!M86</f>
        <v>40.056390337992269</v>
      </c>
      <c r="D86" s="21">
        <v>43360</v>
      </c>
      <c r="E86" s="21">
        <v>12.3</v>
      </c>
      <c r="F86" s="25">
        <f>-code_monthly!F86</f>
        <v>-0.18099879999999999</v>
      </c>
      <c r="G86" s="26">
        <f>-code_monthly!G86</f>
        <v>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v>1.221598</v>
      </c>
      <c r="M86" s="27">
        <v>101.2</v>
      </c>
      <c r="N86" s="21">
        <f>code_monthly!O86</f>
        <v>18</v>
      </c>
      <c r="O86" s="21">
        <f>-code_monthly!P86</f>
        <v>-2.0816666666666652</v>
      </c>
      <c r="P86" s="29">
        <v>19.293762220000001</v>
      </c>
      <c r="Q86" s="29">
        <v>46.025238100000003</v>
      </c>
      <c r="R86" s="26">
        <f>code_monthly_deflated!P86</f>
        <v>48.554711410086853</v>
      </c>
      <c r="S86" s="30">
        <v>101.9880431</v>
      </c>
      <c r="T86" s="5">
        <v>0.14000000000000001</v>
      </c>
      <c r="U86" s="21">
        <f>code_monthly!T86</f>
        <v>0.81859989947593237</v>
      </c>
    </row>
    <row r="87" spans="1:21" ht="17" x14ac:dyDescent="0.2">
      <c r="A87" s="23" t="s">
        <v>306</v>
      </c>
      <c r="B87" s="21">
        <f>code_monthly!Q87/M87*100</f>
        <v>49.078357495069028</v>
      </c>
      <c r="C87" s="24">
        <f>code_monthly!C87*100/code_monthly_deflated_avg_inver!M87</f>
        <v>35.312003768356831</v>
      </c>
      <c r="D87" s="21">
        <v>48728</v>
      </c>
      <c r="E87" s="21">
        <v>7.15</v>
      </c>
      <c r="F87" s="25">
        <f>-code_monthly!F87</f>
        <v>-0.28940199999999999</v>
      </c>
      <c r="G87" s="26">
        <f>-code_monthly!G87</f>
        <v>-0.17000950000000001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v>1.2492190000000001</v>
      </c>
      <c r="M87" s="27">
        <v>101.4</v>
      </c>
      <c r="N87" s="21">
        <f>code_monthly!O87</f>
        <v>15</v>
      </c>
      <c r="O87" s="21">
        <f>-code_monthly!P87</f>
        <v>-0.26500000000000057</v>
      </c>
      <c r="P87" s="29">
        <v>15.77399437</v>
      </c>
      <c r="Q87" s="29">
        <v>49.765454499999997</v>
      </c>
      <c r="R87" s="26">
        <f>code_monthly_deflated!P87</f>
        <v>43.926408266556827</v>
      </c>
      <c r="S87" s="30">
        <v>101.8294046</v>
      </c>
      <c r="T87" s="5">
        <v>0.04</v>
      </c>
      <c r="U87" s="21">
        <f>code_monthly!T87</f>
        <v>0.80050015249527895</v>
      </c>
    </row>
    <row r="88" spans="1:21" ht="17" x14ac:dyDescent="0.2">
      <c r="A88" s="23" t="s">
        <v>307</v>
      </c>
      <c r="B88" s="21">
        <f>code_monthly!Q88/M88*100</f>
        <v>45.824103925417077</v>
      </c>
      <c r="C88" s="24">
        <f>code_monthly!C88*100/code_monthly_deflated_avg_inver!M88</f>
        <v>42.395321307372512</v>
      </c>
      <c r="D88" s="21">
        <v>48935</v>
      </c>
      <c r="E88" s="21">
        <v>6.8</v>
      </c>
      <c r="F88" s="25">
        <f>-code_monthly!F88</f>
        <v>-0.25916400000000001</v>
      </c>
      <c r="G88" s="26">
        <f>-code_monthly!G88</f>
        <v>-0.10403320000000005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v>1.2340040000000001</v>
      </c>
      <c r="M88" s="27">
        <v>101.9</v>
      </c>
      <c r="N88" s="21">
        <f>code_monthly!O88</f>
        <v>10</v>
      </c>
      <c r="O88" s="21">
        <f>-code_monthly!P88</f>
        <v>1.2316666666666656</v>
      </c>
      <c r="P88" s="29">
        <v>22.122395699999998</v>
      </c>
      <c r="Q88" s="29">
        <v>46.694761900000003</v>
      </c>
      <c r="R88" s="26">
        <f>code_monthly_deflated!P88</f>
        <v>52.335134812538847</v>
      </c>
      <c r="S88" s="30">
        <v>101.86273559999999</v>
      </c>
      <c r="T88" s="5">
        <v>-0.24</v>
      </c>
      <c r="U88" s="21">
        <f>code_monthly!T88</f>
        <v>0.81037014466727819</v>
      </c>
    </row>
    <row r="89" spans="1:21" ht="17" x14ac:dyDescent="0.2">
      <c r="A89" s="23" t="s">
        <v>308</v>
      </c>
      <c r="B89" s="21">
        <f>code_monthly!Q89/M89*100</f>
        <v>52.578447238658775</v>
      </c>
      <c r="C89" s="24">
        <f>code_monthly!C89*100/code_monthly_deflated_avg_inver!M89</f>
        <v>43.061143984220912</v>
      </c>
      <c r="D89" s="21">
        <v>48468</v>
      </c>
      <c r="E89" s="21">
        <v>4.1499999999999995</v>
      </c>
      <c r="F89" s="25">
        <f>-code_monthly!F89</f>
        <v>-0.24768180000000001</v>
      </c>
      <c r="G89" s="26">
        <f>-code_monthly!G89</f>
        <v>-0.88513960000000003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v>1.25</v>
      </c>
      <c r="M89" s="27">
        <v>101.4</v>
      </c>
      <c r="N89" s="21">
        <f>code_monthly!O89</f>
        <v>15</v>
      </c>
      <c r="O89" s="21">
        <f>-code_monthly!P89</f>
        <v>-0.7616666666666676</v>
      </c>
      <c r="P89" s="29">
        <v>13.748593250000001</v>
      </c>
      <c r="Q89" s="29">
        <v>53.314545500000001</v>
      </c>
      <c r="R89" s="26">
        <f>code_monthly_deflated!P89</f>
        <v>53.271459109432634</v>
      </c>
      <c r="S89" s="30">
        <v>102.4563639</v>
      </c>
      <c r="T89" s="5">
        <v>0.11</v>
      </c>
      <c r="U89" s="21">
        <f>code_monthly!T89</f>
        <v>0.8</v>
      </c>
    </row>
    <row r="90" spans="1:21" ht="17" x14ac:dyDescent="0.2">
      <c r="A90" s="23" t="s">
        <v>309</v>
      </c>
      <c r="B90" s="21">
        <f>code_monthly!Q90/M90*100</f>
        <v>49.860430950048972</v>
      </c>
      <c r="C90" s="24">
        <f>code_monthly!C90*100/code_monthly_deflated_avg_inver!M90</f>
        <v>43.202729055688593</v>
      </c>
      <c r="D90" s="21">
        <v>39400</v>
      </c>
      <c r="E90" s="21">
        <v>7.2</v>
      </c>
      <c r="F90" s="25">
        <f>-code_monthly!F90</f>
        <v>-0.1897576</v>
      </c>
      <c r="G90" s="26">
        <f>-code_monthly!G90</f>
        <v>-0.23193290000000005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v>1.2439359999999999</v>
      </c>
      <c r="M90" s="27">
        <v>102.1</v>
      </c>
      <c r="N90" s="21">
        <f>code_monthly!O90</f>
        <v>20</v>
      </c>
      <c r="O90" s="21">
        <f>-code_monthly!P90</f>
        <v>1.3900000000000015</v>
      </c>
      <c r="P90" s="29">
        <v>32.058144669999997</v>
      </c>
      <c r="Q90" s="29">
        <v>50.907499999999999</v>
      </c>
      <c r="R90" s="26">
        <f>code_monthly_deflated!P90</f>
        <v>53.38654612101957</v>
      </c>
      <c r="S90" s="30">
        <v>102.7787036</v>
      </c>
      <c r="T90" s="5">
        <v>-0.5</v>
      </c>
      <c r="U90" s="21">
        <f>code_monthly!T90</f>
        <v>0.80389987909345828</v>
      </c>
    </row>
    <row r="91" spans="1:21" ht="17" x14ac:dyDescent="0.2">
      <c r="A91" s="23" t="s">
        <v>310</v>
      </c>
      <c r="B91" s="21">
        <f>code_monthly!Q91/M91*100</f>
        <v>40.270201463414629</v>
      </c>
      <c r="C91" s="24">
        <f>code_monthly!C91*100/code_monthly_deflated_avg_inver!M91</f>
        <v>40.334838579628091</v>
      </c>
      <c r="D91" s="21">
        <v>51787</v>
      </c>
      <c r="E91" s="21">
        <v>10.35</v>
      </c>
      <c r="F91" s="25">
        <f>-code_monthly!F91</f>
        <v>-0.76427160000000005</v>
      </c>
      <c r="G91" s="26">
        <f>-code_monthly!G91</f>
        <v>-0.1395885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v>1.2478469999999999</v>
      </c>
      <c r="M91" s="27">
        <v>102.5</v>
      </c>
      <c r="N91" s="21">
        <f>code_monthly!O91</f>
        <v>21</v>
      </c>
      <c r="O91" s="21">
        <f>-code_monthly!P91</f>
        <v>-1.246666666666667</v>
      </c>
      <c r="P91" s="29">
        <v>14.923580899999999</v>
      </c>
      <c r="Q91" s="29">
        <v>41.276956499999997</v>
      </c>
      <c r="R91" s="26">
        <f>code_monthly_deflated!P91</f>
        <v>50.154458085946111</v>
      </c>
      <c r="S91" s="30">
        <v>102.8622419</v>
      </c>
      <c r="T91" s="5">
        <v>-0.03</v>
      </c>
      <c r="U91" s="21">
        <f>code_monthly!T91</f>
        <v>0.80138029742428363</v>
      </c>
    </row>
    <row r="92" spans="1:21" ht="17" x14ac:dyDescent="0.2">
      <c r="A92" s="23" t="s">
        <v>311</v>
      </c>
      <c r="B92" s="21">
        <f>code_monthly!Q92/M92*100</f>
        <v>38.172472011661803</v>
      </c>
      <c r="C92" s="24">
        <f>code_monthly!C92*100/code_monthly_deflated_avg_inver!M92</f>
        <v>39.311301144390761</v>
      </c>
      <c r="D92" s="21">
        <v>52575</v>
      </c>
      <c r="E92" s="21">
        <v>10.850000000000001</v>
      </c>
      <c r="F92" s="25">
        <f>-code_monthly!F92</f>
        <v>-0.94761189999999995</v>
      </c>
      <c r="G92" s="26">
        <f>-code_monthly!G92</f>
        <v>-0.38342329999999997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v>1.2931589999999999</v>
      </c>
      <c r="M92" s="27">
        <v>102.9</v>
      </c>
      <c r="N92" s="21">
        <f>code_monthly!O92</f>
        <v>18</v>
      </c>
      <c r="O92" s="21">
        <f>-code_monthly!P92</f>
        <v>-2.4383333333333335</v>
      </c>
      <c r="P92" s="29">
        <v>6.7719848320000002</v>
      </c>
      <c r="Q92" s="29">
        <v>39.279473699999997</v>
      </c>
      <c r="R92" s="26">
        <f>code_monthly_deflated!P92</f>
        <v>50.704058763652583</v>
      </c>
      <c r="S92" s="30">
        <v>103.1672834</v>
      </c>
      <c r="T92" s="5">
        <v>0.4</v>
      </c>
      <c r="U92" s="21">
        <f>code_monthly!T92</f>
        <v>0.77330011236050633</v>
      </c>
    </row>
    <row r="93" spans="1:21" ht="17" x14ac:dyDescent="0.2">
      <c r="A93" s="23" t="s">
        <v>312</v>
      </c>
      <c r="B93" s="21">
        <f>code_monthly!Q93/M93*100</f>
        <v>35.747937076476283</v>
      </c>
      <c r="C93" s="24">
        <f>code_monthly!C93*100/code_monthly_deflated_avg_inver!M93</f>
        <v>38.037389621870147</v>
      </c>
      <c r="D93" s="21">
        <v>57410</v>
      </c>
      <c r="E93" s="21">
        <v>15.100000000000001</v>
      </c>
      <c r="F93" s="25">
        <f>-code_monthly!F93</f>
        <v>-0.70784060000000004</v>
      </c>
      <c r="G93" s="26">
        <f>-code_monthly!G93</f>
        <v>-7.9205599999999987E-2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v>1.280902</v>
      </c>
      <c r="M93" s="27">
        <v>103.3</v>
      </c>
      <c r="N93" s="21">
        <f>code_monthly!O93</f>
        <v>24</v>
      </c>
      <c r="O93" s="21">
        <f>-code_monthly!P93</f>
        <v>-0.3533333333333335</v>
      </c>
      <c r="P93" s="29">
        <v>9.8571207510000001</v>
      </c>
      <c r="Q93" s="29">
        <v>36.927619</v>
      </c>
      <c r="R93" s="26">
        <f>code_monthly_deflated!P93</f>
        <v>48.743183831570782</v>
      </c>
      <c r="S93" s="30">
        <v>103.2554627</v>
      </c>
      <c r="T93" s="5">
        <v>0.37</v>
      </c>
      <c r="U93" s="21">
        <f>code_monthly!T93</f>
        <v>0.78069985057404856</v>
      </c>
    </row>
    <row r="94" spans="1:21" ht="17" x14ac:dyDescent="0.2">
      <c r="A94" s="23" t="s">
        <v>313</v>
      </c>
      <c r="B94" s="21">
        <f>code_monthly!Q94/M94*100</f>
        <v>34.897474249757991</v>
      </c>
      <c r="C94" s="24">
        <f>code_monthly!C94*100/code_monthly_deflated_avg_inver!M94</f>
        <v>34.500078982637149</v>
      </c>
      <c r="D94" s="21">
        <v>68726</v>
      </c>
      <c r="E94" s="21">
        <v>18.95</v>
      </c>
      <c r="F94" s="25">
        <f>-code_monthly!F94</f>
        <v>-0.28048869999999998</v>
      </c>
      <c r="G94" s="26">
        <f>-code_monthly!G94</f>
        <v>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v>1.301118</v>
      </c>
      <c r="M94" s="27">
        <v>103.3</v>
      </c>
      <c r="N94" s="21">
        <f>code_monthly!O94</f>
        <v>31</v>
      </c>
      <c r="O94" s="21">
        <f>-code_monthly!P94</f>
        <v>-1.3566666666666656</v>
      </c>
      <c r="P94" s="29">
        <v>9.487063096</v>
      </c>
      <c r="Q94" s="29">
        <v>36.049090900000003</v>
      </c>
      <c r="R94" s="26">
        <f>code_monthly_deflated!P94</f>
        <v>44.867335981335707</v>
      </c>
      <c r="S94" s="30">
        <v>103.3491269</v>
      </c>
      <c r="T94" s="5">
        <v>0.19</v>
      </c>
      <c r="U94" s="21">
        <f>code_monthly!T94</f>
        <v>0.76856979920345425</v>
      </c>
    </row>
    <row r="95" spans="1:21" ht="17" x14ac:dyDescent="0.2">
      <c r="A95" s="23" t="s">
        <v>314</v>
      </c>
      <c r="B95" s="21">
        <f>code_monthly!Q95/M95*100</f>
        <v>35.180878585271316</v>
      </c>
      <c r="C95" s="24">
        <f>code_monthly!C95*100/code_monthly_deflated_avg_inver!M95</f>
        <v>35.737565680161239</v>
      </c>
      <c r="D95" s="21">
        <v>73890</v>
      </c>
      <c r="E95" s="21">
        <v>19.350000000000001</v>
      </c>
      <c r="F95" s="25">
        <f>-code_monthly!F95</f>
        <v>-0.52637610000000001</v>
      </c>
      <c r="G95" s="26">
        <f>-code_monthly!G95</f>
        <v>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v>1.314492</v>
      </c>
      <c r="M95" s="27">
        <v>103.2</v>
      </c>
      <c r="N95" s="21">
        <f>code_monthly!O95</f>
        <v>26</v>
      </c>
      <c r="O95" s="21">
        <f>-code_monthly!P95</f>
        <v>-2.0133333333333283</v>
      </c>
      <c r="P95" s="29">
        <v>15.91994124</v>
      </c>
      <c r="Q95" s="29">
        <v>36.306666700000001</v>
      </c>
      <c r="R95" s="26">
        <f>code_monthly_deflated!P95</f>
        <v>46.941345317267725</v>
      </c>
      <c r="S95" s="30">
        <v>103.277824</v>
      </c>
      <c r="T95" s="5">
        <v>0.24</v>
      </c>
      <c r="U95" s="21">
        <f>code_monthly!T95</f>
        <v>0.76075016051828392</v>
      </c>
    </row>
    <row r="96" spans="1:21" ht="17" x14ac:dyDescent="0.2">
      <c r="A96" s="23" t="s">
        <v>315</v>
      </c>
      <c r="B96" s="21">
        <f>code_monthly!Q96/M96*100</f>
        <v>41.077684393063592</v>
      </c>
      <c r="C96" s="24">
        <f>code_monthly!C96*100/code_monthly_deflated_avg_inver!M96</f>
        <v>38.548887797928025</v>
      </c>
      <c r="D96" s="21">
        <v>64090</v>
      </c>
      <c r="E96" s="21">
        <v>17.75</v>
      </c>
      <c r="F96" s="25">
        <f>-code_monthly!F96</f>
        <v>-0.46320339999999999</v>
      </c>
      <c r="G96" s="26">
        <f>-code_monthly!G96</f>
        <v>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v>1.2920560000000001</v>
      </c>
      <c r="M96" s="27">
        <v>103.8</v>
      </c>
      <c r="N96" s="21">
        <f>code_monthly!O96</f>
        <v>33</v>
      </c>
      <c r="O96" s="21">
        <f>-code_monthly!P96</f>
        <v>-0.29166666666666785</v>
      </c>
      <c r="P96" s="29">
        <v>16.93299931</v>
      </c>
      <c r="Q96" s="29">
        <v>42.638636400000003</v>
      </c>
      <c r="R96" s="26">
        <f>code_monthly_deflated!P96</f>
        <v>49.909696995092084</v>
      </c>
      <c r="S96" s="30">
        <v>103.5870845</v>
      </c>
      <c r="T96" s="5">
        <v>0.25</v>
      </c>
      <c r="U96" s="21">
        <f>code_monthly!T96</f>
        <v>0.77396026178431887</v>
      </c>
    </row>
    <row r="97" spans="1:21" ht="17" x14ac:dyDescent="0.2">
      <c r="A97" s="23" t="s">
        <v>316</v>
      </c>
      <c r="B97" s="21">
        <f>code_monthly!Q97/M97*100</f>
        <v>43.732217195004807</v>
      </c>
      <c r="C97" s="24">
        <f>code_monthly!C97*100/code_monthly_deflated_avg_inver!M97</f>
        <v>40.262422539526824</v>
      </c>
      <c r="D97" s="21">
        <v>48680</v>
      </c>
      <c r="E97" s="21">
        <v>15.1</v>
      </c>
      <c r="F97" s="25">
        <f>-code_monthly!F97</f>
        <v>-0.32515630000000001</v>
      </c>
      <c r="G97" s="26">
        <f>-code_monthly!G97</f>
        <v>-0.258631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v>1.339674</v>
      </c>
      <c r="M97" s="27">
        <v>104.1</v>
      </c>
      <c r="N97" s="21">
        <f>code_monthly!O97</f>
        <v>31</v>
      </c>
      <c r="O97" s="21">
        <f>-code_monthly!P97</f>
        <v>0.92999999999999972</v>
      </c>
      <c r="P97" s="29">
        <v>7.8418041269999996</v>
      </c>
      <c r="Q97" s="29">
        <v>45.525238100000003</v>
      </c>
      <c r="R97" s="26">
        <f>code_monthly_deflated!P97</f>
        <v>53.920097538854073</v>
      </c>
      <c r="S97" s="30">
        <v>104.1355683</v>
      </c>
      <c r="T97" s="5">
        <v>0.28999999999999998</v>
      </c>
      <c r="U97" s="21">
        <f>code_monthly!T97</f>
        <v>0.74645025580850266</v>
      </c>
    </row>
    <row r="98" spans="1:21" x14ac:dyDescent="0.2">
      <c r="A98" s="20" t="s">
        <v>317</v>
      </c>
      <c r="B98" s="21">
        <f>code_monthly!Q98/M98*100</f>
        <v>47.265311420345483</v>
      </c>
      <c r="C98" s="24">
        <f>code_monthly!C98*100/code_monthly_deflated_avg_inver!M98</f>
        <v>41.772580605347756</v>
      </c>
      <c r="D98" s="21">
        <v>49696</v>
      </c>
      <c r="E98" s="21">
        <v>12.425000000000001</v>
      </c>
      <c r="F98" s="25">
        <f>-code_monthly!F98</f>
        <v>-0.26052570000000003</v>
      </c>
      <c r="G98" s="26">
        <f>-code_monthly!G98</f>
        <v>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v>1.321248</v>
      </c>
      <c r="M98" s="27">
        <v>104.2</v>
      </c>
      <c r="N98" s="21">
        <f>code_monthly!O98</f>
        <v>21</v>
      </c>
      <c r="O98" s="21">
        <f>-code_monthly!P98</f>
        <v>0.86833333333333229</v>
      </c>
      <c r="P98" s="29">
        <v>6.0304011959999997</v>
      </c>
      <c r="Q98" s="29">
        <v>49.250454499999996</v>
      </c>
      <c r="R98" s="26">
        <f>code_monthly_deflated!P98</f>
        <v>55.261014688914848</v>
      </c>
      <c r="S98" s="30">
        <v>104.0697503</v>
      </c>
      <c r="T98" s="5">
        <v>0.09</v>
      </c>
      <c r="U98" s="21">
        <f>code_monthly!T98</f>
        <v>0.75686018067766236</v>
      </c>
    </row>
    <row r="99" spans="1:21" x14ac:dyDescent="0.2">
      <c r="A99" s="20" t="s">
        <v>318</v>
      </c>
      <c r="B99" s="21">
        <f>code_monthly!Q99/M99*100</f>
        <v>51.9163914913958</v>
      </c>
      <c r="C99" s="24">
        <f>code_monthly!C99*100/code_monthly_deflated_avg_inver!M99</f>
        <v>44.682959276850141</v>
      </c>
      <c r="D99" s="21">
        <v>51123</v>
      </c>
      <c r="E99" s="21">
        <v>7.8</v>
      </c>
      <c r="F99" s="25">
        <f>-code_monthly!F99</f>
        <v>-0.31939099999999998</v>
      </c>
      <c r="G99" s="26">
        <f>-code_monthly!G99</f>
        <v>-0.28778569999999998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v>1.3417239999999999</v>
      </c>
      <c r="M99" s="27">
        <v>104.6</v>
      </c>
      <c r="N99" s="21">
        <f>code_monthly!O99</f>
        <v>20</v>
      </c>
      <c r="O99" s="21">
        <f>-code_monthly!P99</f>
        <v>-0.39000000000000057</v>
      </c>
      <c r="P99" s="29">
        <v>13.01916799</v>
      </c>
      <c r="Q99" s="29">
        <v>54.304545500000003</v>
      </c>
      <c r="R99" s="26">
        <f>code_monthly_deflated!P99</f>
        <v>60.256197880592829</v>
      </c>
      <c r="S99" s="30">
        <v>104.0722817</v>
      </c>
      <c r="T99" s="5">
        <v>0.15</v>
      </c>
      <c r="U99" s="21">
        <f>code_monthly!T99</f>
        <v>0.74530976564479734</v>
      </c>
    </row>
    <row r="100" spans="1:21" x14ac:dyDescent="0.2">
      <c r="A100" s="20" t="s">
        <v>319</v>
      </c>
      <c r="B100" s="21">
        <f>code_monthly!Q100/M100*100</f>
        <v>56.552606482364155</v>
      </c>
      <c r="C100" s="24">
        <f>code_monthly!C100*100/code_monthly_deflated_avg_inver!M100</f>
        <v>45.40018145106108</v>
      </c>
      <c r="D100" s="21">
        <v>50264</v>
      </c>
      <c r="E100" s="21">
        <v>5.8</v>
      </c>
      <c r="F100" s="25">
        <f>-code_monthly!F100</f>
        <v>-0.24637429999999999</v>
      </c>
      <c r="G100" s="26">
        <f>-code_monthly!G100</f>
        <v>-0.35457650000000007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v>1.351607</v>
      </c>
      <c r="M100" s="27">
        <v>104.9</v>
      </c>
      <c r="N100" s="21">
        <f>code_monthly!O100</f>
        <v>12</v>
      </c>
      <c r="O100" s="21">
        <f>-code_monthly!P100</f>
        <v>0.58166666666666611</v>
      </c>
      <c r="P100" s="29">
        <v>19.11546822</v>
      </c>
      <c r="Q100" s="29">
        <v>59.323684200000002</v>
      </c>
      <c r="R100" s="26">
        <f>code_monthly_deflated!P100</f>
        <v>61.887622658814045</v>
      </c>
      <c r="S100" s="30">
        <v>104.0111047</v>
      </c>
      <c r="T100" s="5">
        <v>0.01</v>
      </c>
      <c r="U100" s="21">
        <f>code_monthly!T100</f>
        <v>0.73986003327890426</v>
      </c>
    </row>
    <row r="101" spans="1:21" x14ac:dyDescent="0.2">
      <c r="A101" s="20" t="s">
        <v>320</v>
      </c>
      <c r="B101" s="21">
        <f>code_monthly!Q101/M101*100</f>
        <v>49.641675383141759</v>
      </c>
      <c r="C101" s="24">
        <f>code_monthly!C101*100/code_monthly_deflated_avg_inver!M101</f>
        <v>46.742825154973701</v>
      </c>
      <c r="D101" s="21">
        <v>43612</v>
      </c>
      <c r="E101" s="21">
        <v>6.75</v>
      </c>
      <c r="F101" s="25">
        <f>-code_monthly!F101</f>
        <v>-0.18842809999999999</v>
      </c>
      <c r="G101" s="26">
        <f>-code_monthly!G101</f>
        <v>-0.12981280000000001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v>1.4155880000000001</v>
      </c>
      <c r="M101" s="27">
        <v>104.4</v>
      </c>
      <c r="N101" s="21">
        <f>code_monthly!O101</f>
        <v>15</v>
      </c>
      <c r="O101" s="21">
        <f>-code_monthly!P101</f>
        <v>0.2383333333333324</v>
      </c>
      <c r="P101" s="29">
        <v>16.092337109999999</v>
      </c>
      <c r="Q101" s="29">
        <v>51.825909099999997</v>
      </c>
      <c r="R101" s="26">
        <f>code_monthly_deflated!P101</f>
        <v>66.056128334022077</v>
      </c>
      <c r="S101" s="30">
        <v>104.5777307</v>
      </c>
      <c r="T101" s="5">
        <v>-0.64</v>
      </c>
      <c r="U101" s="21">
        <f>code_monthly!T101</f>
        <v>0.70642022961483142</v>
      </c>
    </row>
    <row r="102" spans="1:21" x14ac:dyDescent="0.2">
      <c r="A102" s="20" t="s">
        <v>321</v>
      </c>
      <c r="B102" s="21">
        <f>code_monthly!Q102/M102*100</f>
        <v>49.214013346043849</v>
      </c>
      <c r="C102" s="24">
        <f>code_monthly!C102*100/code_monthly_deflated_avg_inver!M102</f>
        <v>44.77813118773858</v>
      </c>
      <c r="D102" s="21">
        <v>32270</v>
      </c>
      <c r="E102" s="21">
        <v>3.65</v>
      </c>
      <c r="F102" s="25">
        <f>-code_monthly!F102</f>
        <v>-0.33369330000000003</v>
      </c>
      <c r="G102" s="26">
        <f>-code_monthly!G102</f>
        <v>-0.62420720000000007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v>1.3906080000000001</v>
      </c>
      <c r="M102" s="27">
        <v>104.9</v>
      </c>
      <c r="N102" s="21">
        <f>code_monthly!O102</f>
        <v>15</v>
      </c>
      <c r="O102" s="21">
        <f>-code_monthly!P102</f>
        <v>-1.2099999999999991</v>
      </c>
      <c r="P102" s="29">
        <v>21.365410499999999</v>
      </c>
      <c r="Q102" s="29">
        <v>51.625500000000002</v>
      </c>
      <c r="R102" s="26">
        <f>code_monthly_deflated!P102</f>
        <v>62.178755215075313</v>
      </c>
      <c r="S102" s="30">
        <v>105.0519583</v>
      </c>
      <c r="T102" s="5">
        <v>-0.11</v>
      </c>
      <c r="U102" s="21">
        <f>code_monthly!T102</f>
        <v>0.71910991451221329</v>
      </c>
    </row>
    <row r="103" spans="1:21" x14ac:dyDescent="0.2">
      <c r="A103" s="20" t="s">
        <v>322</v>
      </c>
      <c r="B103" s="21">
        <f>code_monthly!Q103/M103*100</f>
        <v>47.18911561904762</v>
      </c>
      <c r="C103" s="24">
        <f>code_monthly!C103*100/code_monthly_deflated_avg_inver!M103</f>
        <v>44.857127297793944</v>
      </c>
      <c r="D103" s="21">
        <v>35365</v>
      </c>
      <c r="E103" s="21">
        <v>6.4</v>
      </c>
      <c r="F103" s="25">
        <f>-code_monthly!F103</f>
        <v>-0.46522960000000002</v>
      </c>
      <c r="G103" s="26">
        <f>-code_monthly!G103</f>
        <v>-0.58660350000000006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v>1.401699</v>
      </c>
      <c r="M103" s="27">
        <v>105</v>
      </c>
      <c r="N103" s="21">
        <f>code_monthly!O103</f>
        <v>14</v>
      </c>
      <c r="O103" s="21">
        <f>-code_monthly!P103</f>
        <v>2.3033333333333332</v>
      </c>
      <c r="P103" s="29">
        <v>13.178987429999999</v>
      </c>
      <c r="Q103" s="29">
        <v>49.5485714</v>
      </c>
      <c r="R103" s="26">
        <f>code_monthly_deflated!P103</f>
        <v>62.703312070243207</v>
      </c>
      <c r="S103" s="30">
        <v>105.289494</v>
      </c>
      <c r="T103" s="5">
        <v>0.42</v>
      </c>
      <c r="U103" s="21">
        <f>code_monthly!T103</f>
        <v>0.71341992824422362</v>
      </c>
    </row>
    <row r="104" spans="1:21" x14ac:dyDescent="0.2">
      <c r="A104" s="20" t="s">
        <v>323</v>
      </c>
      <c r="B104" s="21">
        <f>code_monthly!Q104/M104*100</f>
        <v>47.244307400379505</v>
      </c>
      <c r="C104" s="24">
        <f>code_monthly!C104*100/code_monthly_deflated_avg_inver!M104</f>
        <v>49.680641934356593</v>
      </c>
      <c r="D104" s="21">
        <v>52493</v>
      </c>
      <c r="E104" s="21">
        <v>11.7</v>
      </c>
      <c r="F104" s="25">
        <f>-code_monthly!F104</f>
        <v>-0.48255169999999997</v>
      </c>
      <c r="G104" s="26">
        <f>-code_monthly!G104</f>
        <v>-0.11591560000000001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v>1.3771070000000001</v>
      </c>
      <c r="M104" s="27">
        <v>105.4</v>
      </c>
      <c r="N104" s="21">
        <f>code_monthly!O104</f>
        <v>19</v>
      </c>
      <c r="O104" s="21">
        <f>-code_monthly!P104</f>
        <v>1.5116666666666658</v>
      </c>
      <c r="P104" s="29">
        <v>12.491088550000001</v>
      </c>
      <c r="Q104" s="29">
        <v>49.795499999999997</v>
      </c>
      <c r="R104" s="26">
        <f>code_monthly_deflated!P104</f>
        <v>68.216199289020139</v>
      </c>
      <c r="S104" s="30">
        <v>105.7080294</v>
      </c>
      <c r="T104" s="5">
        <v>0.14000000000000001</v>
      </c>
      <c r="U104" s="21">
        <f>code_monthly!T104</f>
        <v>0.726159986115821</v>
      </c>
    </row>
    <row r="105" spans="1:21" x14ac:dyDescent="0.2">
      <c r="A105" s="20" t="s">
        <v>324</v>
      </c>
      <c r="B105" s="21">
        <f>code_monthly!Q105/M105*100</f>
        <v>51.815644990548208</v>
      </c>
      <c r="C105" s="24">
        <f>code_monthly!C105*100/code_monthly_deflated_avg_inver!M105</f>
        <v>54.774416184842963</v>
      </c>
      <c r="D105" s="21">
        <v>69810</v>
      </c>
      <c r="E105" s="21">
        <v>15.3</v>
      </c>
      <c r="F105" s="25">
        <f>-code_monthly!F105</f>
        <v>-0.21718019999999999</v>
      </c>
      <c r="G105" s="26">
        <f>-code_monthly!G105</f>
        <v>-0.15715470000000004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v>1.3283560000000001</v>
      </c>
      <c r="M105" s="27">
        <v>105.8</v>
      </c>
      <c r="N105" s="21">
        <f>code_monthly!O105</f>
        <v>31</v>
      </c>
      <c r="O105" s="21">
        <f>-code_monthly!P105</f>
        <v>-1.2033333333333314</v>
      </c>
      <c r="P105" s="29">
        <v>15.45029707</v>
      </c>
      <c r="Q105" s="29">
        <v>54.820952400000003</v>
      </c>
      <c r="R105" s="26">
        <f>code_monthly_deflated!P105</f>
        <v>72.521617322920875</v>
      </c>
      <c r="S105" s="30">
        <v>106.1476603</v>
      </c>
      <c r="T105" s="5">
        <v>0.45</v>
      </c>
      <c r="U105" s="21">
        <f>code_monthly!T105</f>
        <v>0.75281024062826529</v>
      </c>
    </row>
    <row r="106" spans="1:21" x14ac:dyDescent="0.2">
      <c r="A106" s="20" t="s">
        <v>325</v>
      </c>
      <c r="B106" s="21">
        <f>code_monthly!Q106/M106*100</f>
        <v>51.330452741020792</v>
      </c>
      <c r="C106" s="24">
        <f>code_monthly!C106*100/code_monthly_deflated_avg_inver!M106</f>
        <v>53.240423840080986</v>
      </c>
      <c r="D106" s="21">
        <v>50394</v>
      </c>
      <c r="E106" s="21">
        <v>18.649999999999999</v>
      </c>
      <c r="F106" s="25">
        <f>-code_monthly!F106</f>
        <v>-0.1642855</v>
      </c>
      <c r="G106" s="26">
        <f>-code_monthly!G106</f>
        <v>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v>1.3210040000000001</v>
      </c>
      <c r="M106" s="27">
        <v>105.8</v>
      </c>
      <c r="N106" s="21">
        <f>code_monthly!O106</f>
        <v>32</v>
      </c>
      <c r="O106" s="21">
        <f>-code_monthly!P106</f>
        <v>-1.5566666666666649</v>
      </c>
      <c r="P106" s="29">
        <v>8.6175753640000003</v>
      </c>
      <c r="Q106" s="29">
        <v>54.307619000000003</v>
      </c>
      <c r="R106" s="26">
        <f>code_monthly_deflated!P106</f>
        <v>69.988908107803965</v>
      </c>
      <c r="S106" s="30">
        <v>106.3168465</v>
      </c>
      <c r="T106" s="5">
        <v>0.31</v>
      </c>
      <c r="U106" s="21">
        <f>code_monthly!T106</f>
        <v>0.75699997880400061</v>
      </c>
    </row>
    <row r="107" spans="1:21" x14ac:dyDescent="0.2">
      <c r="A107" s="20" t="s">
        <v>326</v>
      </c>
      <c r="B107" s="21">
        <f>code_monthly!Q107/M107*100</f>
        <v>54.549750850661624</v>
      </c>
      <c r="C107" s="24">
        <f>code_monthly!C107*100/code_monthly_deflated_avg_inver!M107</f>
        <v>53.427702116324319</v>
      </c>
      <c r="D107" s="21">
        <v>54413</v>
      </c>
      <c r="E107" s="21">
        <v>22.35</v>
      </c>
      <c r="F107" s="25">
        <f>-code_monthly!F107</f>
        <v>-0.16827030000000001</v>
      </c>
      <c r="G107" s="26">
        <f>-code_monthly!G107</f>
        <v>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v>1.3135429999999999</v>
      </c>
      <c r="M107" s="27">
        <v>105.8</v>
      </c>
      <c r="N107" s="21">
        <f>code_monthly!O107</f>
        <v>18</v>
      </c>
      <c r="O107" s="21">
        <f>-code_monthly!P107</f>
        <v>-1.7133333333333276</v>
      </c>
      <c r="P107" s="29">
        <v>5.0767897929999997</v>
      </c>
      <c r="Q107" s="29">
        <v>57.713636399999999</v>
      </c>
      <c r="R107" s="26">
        <f>code_monthly_deflated!P107</f>
        <v>69.833703332828307</v>
      </c>
      <c r="S107" s="30">
        <v>106.32401900000001</v>
      </c>
      <c r="T107" s="5">
        <v>0.24</v>
      </c>
      <c r="U107" s="21">
        <f>code_monthly!T107</f>
        <v>0.76129978234439233</v>
      </c>
    </row>
    <row r="108" spans="1:21" x14ac:dyDescent="0.2">
      <c r="A108" s="20" t="s">
        <v>327</v>
      </c>
      <c r="B108" s="21">
        <f>code_monthly!Q108/M108*100</f>
        <v>59.22449849765259</v>
      </c>
      <c r="C108" s="24">
        <f>code_monthly!C108*100/code_monthly_deflated_avg_inver!M108</f>
        <v>52.342813036786936</v>
      </c>
      <c r="D108" s="21">
        <v>74405</v>
      </c>
      <c r="E108" s="21">
        <v>19.5</v>
      </c>
      <c r="F108" s="25">
        <f>-code_monthly!F108</f>
        <v>-0.16775229999999999</v>
      </c>
      <c r="G108" s="26">
        <f>-code_monthly!G108</f>
        <v>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v>1.3011010000000001</v>
      </c>
      <c r="M108" s="27">
        <v>106.5</v>
      </c>
      <c r="N108" s="21">
        <f>code_monthly!O108</f>
        <v>24</v>
      </c>
      <c r="O108" s="21">
        <f>-code_monthly!P108</f>
        <v>-3.2916666666666679</v>
      </c>
      <c r="P108" s="29">
        <v>18.533759</v>
      </c>
      <c r="Q108" s="29">
        <v>63.074090900000002</v>
      </c>
      <c r="R108" s="26">
        <f>code_monthly_deflated!P108</f>
        <v>68.178130992822943</v>
      </c>
      <c r="S108" s="30">
        <v>106.3830864</v>
      </c>
      <c r="T108" s="5">
        <v>0.26</v>
      </c>
      <c r="U108" s="21">
        <f>code_monthly!T108</f>
        <v>0.76857984122677636</v>
      </c>
    </row>
    <row r="109" spans="1:21" x14ac:dyDescent="0.2">
      <c r="A109" s="20" t="s">
        <v>328</v>
      </c>
      <c r="B109" s="21">
        <f>code_monthly!Q109/M109*100</f>
        <v>68.823170731707322</v>
      </c>
      <c r="C109" s="24">
        <f>code_monthly!C109*100/code_monthly_deflated_avg_inver!M109</f>
        <v>56.791935941898316</v>
      </c>
      <c r="D109" s="21">
        <v>58325</v>
      </c>
      <c r="E109" s="21">
        <v>15.95</v>
      </c>
      <c r="F109" s="25">
        <f>-code_monthly!F109</f>
        <v>-0.15454219999999999</v>
      </c>
      <c r="G109" s="26">
        <f>-code_monthly!G109</f>
        <v>-0.18670690000000001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v>1.3031010000000001</v>
      </c>
      <c r="M109" s="27">
        <v>106.6</v>
      </c>
      <c r="N109" s="21">
        <f>code_monthly!O109</f>
        <v>30</v>
      </c>
      <c r="O109" s="21">
        <f>-code_monthly!P109</f>
        <v>-0.82000000000000028</v>
      </c>
      <c r="P109" s="29">
        <v>11.12239404</v>
      </c>
      <c r="Q109" s="29">
        <v>73.365499999999997</v>
      </c>
      <c r="R109" s="26">
        <f>code_monthly_deflated!P109</f>
        <v>74.070453157934153</v>
      </c>
      <c r="S109" s="30">
        <v>106.5067063</v>
      </c>
      <c r="T109" s="5">
        <v>0.22</v>
      </c>
      <c r="U109" s="21">
        <f>code_monthly!T109</f>
        <v>0.76740022454130563</v>
      </c>
    </row>
    <row r="110" spans="1:21" x14ac:dyDescent="0.2">
      <c r="A110" s="20" t="s">
        <v>329</v>
      </c>
      <c r="B110" s="21">
        <f>code_monthly!Q110/M110*100</f>
        <v>66.221832895969996</v>
      </c>
      <c r="C110" s="24">
        <f>code_monthly!C110*100/code_monthly_deflated_avg_inver!M110</f>
        <v>59.754890791797877</v>
      </c>
      <c r="D110" s="21">
        <v>44535</v>
      </c>
      <c r="E110" s="21">
        <v>12.5</v>
      </c>
      <c r="F110" s="25">
        <f>-code_monthly!F110</f>
        <v>-0.6424145</v>
      </c>
      <c r="G110" s="26">
        <f>-code_monthly!G110</f>
        <v>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v>1.2708900000000001</v>
      </c>
      <c r="M110" s="27">
        <v>106.7</v>
      </c>
      <c r="N110" s="21">
        <f>code_monthly!O110</f>
        <v>21</v>
      </c>
      <c r="O110" s="21">
        <f>-code_monthly!P110</f>
        <v>1.8333333333332646E-2</v>
      </c>
      <c r="P110" s="29">
        <v>14.789404060000001</v>
      </c>
      <c r="Q110" s="29">
        <v>70.658695699999996</v>
      </c>
      <c r="R110" s="26">
        <f>code_monthly_deflated!P110</f>
        <v>75.945538544238133</v>
      </c>
      <c r="S110" s="30">
        <v>106.69487839999999</v>
      </c>
      <c r="T110" s="5">
        <v>-0.04</v>
      </c>
      <c r="U110" s="21">
        <f>code_monthly!T110</f>
        <v>0.78685016012400755</v>
      </c>
    </row>
    <row r="111" spans="1:21" x14ac:dyDescent="0.2">
      <c r="A111" s="20" t="s">
        <v>330</v>
      </c>
      <c r="B111" s="21">
        <f>code_monthly!Q111/M111*100</f>
        <v>63.64740869158878</v>
      </c>
      <c r="C111" s="24">
        <f>code_monthly!C111*100/code_monthly_deflated_avg_inver!M111</f>
        <v>47.334080614800627</v>
      </c>
      <c r="D111" s="21">
        <v>51114</v>
      </c>
      <c r="E111" s="21">
        <v>9</v>
      </c>
      <c r="F111" s="25">
        <f>-code_monthly!F111</f>
        <v>-1.3266800999999999</v>
      </c>
      <c r="G111" s="26">
        <f>-code_monthly!G111</f>
        <v>-9.5318900000000012E-2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v>1.2784450000000001</v>
      </c>
      <c r="M111" s="27">
        <v>107</v>
      </c>
      <c r="N111" s="21">
        <f>code_monthly!O111</f>
        <v>17</v>
      </c>
      <c r="O111" s="21">
        <f>-code_monthly!P111</f>
        <v>-0.46499999999999986</v>
      </c>
      <c r="P111" s="29">
        <v>14.44876056</v>
      </c>
      <c r="Q111" s="29">
        <v>68.102727299999998</v>
      </c>
      <c r="R111" s="26">
        <f>code_monthly_deflated!P111</f>
        <v>60.891019406046873</v>
      </c>
      <c r="S111" s="30">
        <v>106.33752010000001</v>
      </c>
      <c r="T111" s="5">
        <v>-0.04</v>
      </c>
      <c r="U111" s="21">
        <f>code_monthly!T111</f>
        <v>0.78220025108628055</v>
      </c>
    </row>
    <row r="112" spans="1:21" x14ac:dyDescent="0.2">
      <c r="A112" s="20" t="s">
        <v>331</v>
      </c>
      <c r="B112" s="21">
        <f>code_monthly!Q112/M112*100</f>
        <v>61.543417366946784</v>
      </c>
      <c r="C112" s="24">
        <f>code_monthly!C112*100/code_monthly_deflated_avg_inver!M112</f>
        <v>42.192528009582539</v>
      </c>
      <c r="D112" s="21">
        <v>55243</v>
      </c>
      <c r="E112" s="21">
        <v>7.9499999999999993</v>
      </c>
      <c r="F112" s="25">
        <f>-code_monthly!F112</f>
        <v>-1.3906544999999999</v>
      </c>
      <c r="G112" s="26">
        <f>-code_monthly!G112</f>
        <v>-0.20050069999999998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v>1.269358</v>
      </c>
      <c r="M112" s="27">
        <v>107.1</v>
      </c>
      <c r="N112" s="21">
        <f>code_monthly!O112</f>
        <v>9</v>
      </c>
      <c r="O112" s="21">
        <f>-code_monthly!P112</f>
        <v>-0.61833333333333407</v>
      </c>
      <c r="P112" s="29">
        <v>12.10686814</v>
      </c>
      <c r="Q112" s="29">
        <v>65.912999999999997</v>
      </c>
      <c r="R112" s="26">
        <f>code_monthly_deflated!P112</f>
        <v>54.114288811921732</v>
      </c>
      <c r="S112" s="30">
        <v>105.997882</v>
      </c>
      <c r="T112" s="5">
        <v>-0.14000000000000001</v>
      </c>
      <c r="U112" s="21">
        <f>code_monthly!T112</f>
        <v>0.78779981691532253</v>
      </c>
    </row>
    <row r="113" spans="1:21" x14ac:dyDescent="0.2">
      <c r="A113" s="20" t="s">
        <v>332</v>
      </c>
      <c r="B113" s="21">
        <f>code_monthly!Q113/M113*100</f>
        <v>55.669203762935091</v>
      </c>
      <c r="C113" s="24">
        <f>code_monthly!C113*100/code_monthly_deflated_avg_inver!M113</f>
        <v>42.607541125414031</v>
      </c>
      <c r="D113" s="21">
        <v>53999</v>
      </c>
      <c r="E113" s="21">
        <v>4.8</v>
      </c>
      <c r="F113" s="25">
        <f>-code_monthly!F113</f>
        <v>-1.5551102999999999</v>
      </c>
      <c r="G113" s="26">
        <f>-code_monthly!G113</f>
        <v>-0.51245569999999996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v>1.3117160000000001</v>
      </c>
      <c r="M113" s="27">
        <v>106.3</v>
      </c>
      <c r="N113" s="21">
        <f>code_monthly!O113</f>
        <v>12</v>
      </c>
      <c r="O113" s="21">
        <f>-code_monthly!P113</f>
        <v>-1.9116666666666671</v>
      </c>
      <c r="P113" s="29">
        <v>20.329062589999999</v>
      </c>
      <c r="Q113" s="29">
        <v>59.176363600000002</v>
      </c>
      <c r="R113" s="26">
        <f>code_monthly_deflated!P113</f>
        <v>55.941631595755176</v>
      </c>
      <c r="S113" s="30">
        <v>106.19997720000001</v>
      </c>
      <c r="T113" s="5">
        <v>-0.26</v>
      </c>
      <c r="U113" s="21">
        <f>code_monthly!T113</f>
        <v>0.76236014503139393</v>
      </c>
    </row>
    <row r="114" spans="1:21" x14ac:dyDescent="0.2">
      <c r="A114" s="20" t="s">
        <v>333</v>
      </c>
      <c r="B114" s="21">
        <f>code_monthly!Q114/M114*100</f>
        <v>44.147940074906366</v>
      </c>
      <c r="C114" s="24">
        <f>code_monthly!C114*100/code_monthly_deflated_avg_inver!M114</f>
        <v>44.966632565142397</v>
      </c>
      <c r="D114" s="21">
        <v>56256</v>
      </c>
      <c r="E114" s="21">
        <v>7.85</v>
      </c>
      <c r="F114" s="25">
        <f>-code_monthly!F114</f>
        <v>-1.3190592000000001</v>
      </c>
      <c r="G114" s="26">
        <f>-code_monthly!G114</f>
        <v>-0.45335440000000005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v>1.3318239999999999</v>
      </c>
      <c r="M114" s="27">
        <v>106.8</v>
      </c>
      <c r="N114" s="21">
        <f>code_monthly!O114</f>
        <v>14</v>
      </c>
      <c r="O114" s="21">
        <f>-code_monthly!P114</f>
        <v>0.7400000000000011</v>
      </c>
      <c r="P114" s="29">
        <v>14.634146339999999</v>
      </c>
      <c r="Q114" s="29">
        <v>47.15</v>
      </c>
      <c r="R114" s="26">
        <f>code_monthly_deflated!P114</f>
        <v>59.972494678617856</v>
      </c>
      <c r="S114" s="30">
        <v>106.6488902</v>
      </c>
      <c r="T114" s="5">
        <v>-0.28000000000000003</v>
      </c>
      <c r="U114" s="21">
        <f>code_monthly!T114</f>
        <v>0.75084996215716193</v>
      </c>
    </row>
    <row r="115" spans="1:21" x14ac:dyDescent="0.2">
      <c r="A115" s="20" t="s">
        <v>334</v>
      </c>
      <c r="B115" s="21">
        <f>code_monthly!Q115/M115*100</f>
        <v>36.417890560747665</v>
      </c>
      <c r="C115" s="24">
        <f>code_monthly!C115*100/code_monthly_deflated_avg_inver!M115</f>
        <v>47.384684580737783</v>
      </c>
      <c r="D115" s="21">
        <v>70131</v>
      </c>
      <c r="E115" s="21">
        <v>9.4499999999999993</v>
      </c>
      <c r="F115" s="25">
        <f>-code_monthly!F115</f>
        <v>-1.5816593999999999</v>
      </c>
      <c r="G115" s="26">
        <f>-code_monthly!G115</f>
        <v>-0.39669330000000003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v>1.304495</v>
      </c>
      <c r="M115" s="27">
        <v>107</v>
      </c>
      <c r="N115" s="21">
        <f>code_monthly!O115</f>
        <v>18</v>
      </c>
      <c r="O115" s="21">
        <f>-code_monthly!P115</f>
        <v>-1.8966666666666665</v>
      </c>
      <c r="P115" s="29">
        <v>21.890237200000001</v>
      </c>
      <c r="Q115" s="29">
        <v>38.967142899999999</v>
      </c>
      <c r="R115" s="26">
        <f>code_monthly_deflated!P115</f>
        <v>61.668690159296062</v>
      </c>
      <c r="S115" s="30">
        <v>107.2505348</v>
      </c>
      <c r="T115" s="5">
        <v>0.23</v>
      </c>
      <c r="U115" s="21">
        <f>code_monthly!T115</f>
        <v>0.76658017087072006</v>
      </c>
    </row>
    <row r="116" spans="1:21" x14ac:dyDescent="0.2">
      <c r="A116" s="20" t="s">
        <v>335</v>
      </c>
      <c r="B116" s="21">
        <f>code_monthly!Q116/M116*100</f>
        <v>33.378474070631974</v>
      </c>
      <c r="C116" s="24">
        <f>code_monthly!C116*100/code_monthly_deflated_avg_inver!M116</f>
        <v>51.188279973960285</v>
      </c>
      <c r="D116" s="21">
        <v>75005</v>
      </c>
      <c r="E116" s="21">
        <v>10.75</v>
      </c>
      <c r="F116" s="25">
        <f>-code_monthly!F116</f>
        <v>-2.2213611000000002</v>
      </c>
      <c r="G116" s="26">
        <f>-code_monthly!G116</f>
        <v>-1.3810806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v>1.2932429999999999</v>
      </c>
      <c r="M116" s="27">
        <v>107.6</v>
      </c>
      <c r="N116" s="21">
        <f>code_monthly!O116</f>
        <v>18</v>
      </c>
      <c r="O116" s="21">
        <f>-code_monthly!P116</f>
        <v>-1.5383333333333331</v>
      </c>
      <c r="P116" s="29">
        <v>25.922144729999999</v>
      </c>
      <c r="Q116" s="29">
        <v>35.915238100000003</v>
      </c>
      <c r="R116" s="26">
        <f>code_monthly_deflated!P116</f>
        <v>66.064774187740539</v>
      </c>
      <c r="S116" s="30">
        <v>107.8184265</v>
      </c>
      <c r="T116" s="5">
        <v>1.4</v>
      </c>
      <c r="U116" s="21">
        <f>code_monthly!T116</f>
        <v>0.77324988420582985</v>
      </c>
    </row>
    <row r="117" spans="1:21" x14ac:dyDescent="0.2">
      <c r="A117" s="20" t="s">
        <v>336</v>
      </c>
      <c r="B117" s="21">
        <f>code_monthly!Q117/M117*100</f>
        <v>29.072410009267841</v>
      </c>
      <c r="C117" s="24">
        <f>code_monthly!C117*100/code_monthly_deflated_avg_inver!M117</f>
        <v>52.418565953422601</v>
      </c>
      <c r="D117" s="21">
        <v>68560</v>
      </c>
      <c r="E117" s="21">
        <v>13.5</v>
      </c>
      <c r="F117" s="25">
        <f>-code_monthly!F117</f>
        <v>-2.0557618</v>
      </c>
      <c r="G117" s="26">
        <f>-code_monthly!G117</f>
        <v>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v>1.2609699999999999</v>
      </c>
      <c r="M117" s="27">
        <v>107.9</v>
      </c>
      <c r="N117" s="21">
        <f>code_monthly!O117</f>
        <v>17</v>
      </c>
      <c r="O117" s="21">
        <f>-code_monthly!P117</f>
        <v>-0.25333333333333208</v>
      </c>
      <c r="P117" s="29">
        <v>20.465980120000001</v>
      </c>
      <c r="Q117" s="29">
        <v>31.3691304</v>
      </c>
      <c r="R117" s="26">
        <f>code_monthly_deflated!P117</f>
        <v>66.007733331652346</v>
      </c>
      <c r="S117" s="30">
        <v>108.0479459</v>
      </c>
      <c r="T117" s="5">
        <v>0.28999999999999998</v>
      </c>
      <c r="U117" s="21">
        <f>code_monthly!T117</f>
        <v>0.79304027851574588</v>
      </c>
    </row>
    <row r="118" spans="1:21" x14ac:dyDescent="0.2">
      <c r="A118" s="20" t="s">
        <v>337</v>
      </c>
      <c r="B118" s="21">
        <f>code_monthly!Q118/M118*100</f>
        <v>25.342446709916587</v>
      </c>
      <c r="C118" s="24">
        <f>code_monthly!C118*100/code_monthly_deflated_avg_inver!M118</f>
        <v>46.879425936186642</v>
      </c>
      <c r="D118" s="21">
        <v>54235</v>
      </c>
      <c r="E118" s="21">
        <v>16.850000000000001</v>
      </c>
      <c r="F118" s="25">
        <f>-code_monthly!F118</f>
        <v>-0.40196130000000002</v>
      </c>
      <c r="G118" s="26">
        <f>-code_monthly!G118</f>
        <v>-7.7546400000000015E-2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v>1.2695989999999999</v>
      </c>
      <c r="M118" s="27">
        <v>107.9</v>
      </c>
      <c r="N118" s="21">
        <f>code_monthly!O118</f>
        <v>19</v>
      </c>
      <c r="O118" s="21">
        <f>-code_monthly!P118</f>
        <v>0.24333333333333584</v>
      </c>
      <c r="P118" s="29">
        <v>20.223445300000002</v>
      </c>
      <c r="Q118" s="29">
        <v>27.3445</v>
      </c>
      <c r="R118" s="26">
        <f>code_monthly_deflated!P118</f>
        <v>59.424742179297247</v>
      </c>
      <c r="S118" s="30">
        <v>108.0694634</v>
      </c>
      <c r="T118" s="5">
        <v>0.55000000000000004</v>
      </c>
      <c r="U118" s="21">
        <f>code_monthly!T118</f>
        <v>0.78765027382661779</v>
      </c>
    </row>
    <row r="119" spans="1:21" x14ac:dyDescent="0.2">
      <c r="A119" s="20" t="s">
        <v>338</v>
      </c>
      <c r="B119" s="21">
        <f>code_monthly!Q119/M119*100</f>
        <v>27.464238183503241</v>
      </c>
      <c r="C119" s="24">
        <f>code_monthly!C119*100/code_monthly_deflated_avg_inver!M119</f>
        <v>48.710726443364671</v>
      </c>
      <c r="D119" s="21">
        <v>53705</v>
      </c>
      <c r="E119" s="21">
        <v>20.2</v>
      </c>
      <c r="F119" s="25">
        <f>-code_monthly!F119</f>
        <v>-0.3945497</v>
      </c>
      <c r="G119" s="26">
        <f>-code_monthly!G119</f>
        <v>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v>1.2161599999999999</v>
      </c>
      <c r="M119" s="27">
        <v>107.9</v>
      </c>
      <c r="N119" s="21">
        <f>code_monthly!O119</f>
        <v>24</v>
      </c>
      <c r="O119" s="21">
        <f>-code_monthly!P119</f>
        <v>8.6666666666669556E-2</v>
      </c>
      <c r="P119" s="29">
        <v>32.766513099999997</v>
      </c>
      <c r="Q119" s="29">
        <v>29.633913</v>
      </c>
      <c r="R119" s="26">
        <f>code_monthly_deflated!P119</f>
        <v>59.048476425936428</v>
      </c>
      <c r="S119" s="30">
        <v>108.2500411</v>
      </c>
      <c r="T119" s="5">
        <v>0.05</v>
      </c>
      <c r="U119" s="21">
        <f>code_monthly!T119</f>
        <v>0.82226022891724782</v>
      </c>
    </row>
    <row r="120" spans="1:21" x14ac:dyDescent="0.2">
      <c r="A120" s="20" t="s">
        <v>339</v>
      </c>
      <c r="B120" s="21">
        <f>code_monthly!Q120/M120*100</f>
        <v>29.039272509225089</v>
      </c>
      <c r="C120" s="24">
        <f>code_monthly!C120*100/code_monthly_deflated_avg_inver!M120</f>
        <v>44.79415528775246</v>
      </c>
      <c r="D120" s="21">
        <v>70397</v>
      </c>
      <c r="E120" s="21">
        <v>19.649999999999999</v>
      </c>
      <c r="F120" s="25">
        <f>-code_monthly!F120</f>
        <v>-0.2630345</v>
      </c>
      <c r="G120" s="26">
        <f>-code_monthly!G120</f>
        <v>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v>1.215894</v>
      </c>
      <c r="M120" s="27">
        <v>108.4</v>
      </c>
      <c r="N120" s="21">
        <f>code_monthly!O120</f>
        <v>22</v>
      </c>
      <c r="O120" s="21">
        <f>-code_monthly!P120</f>
        <v>-1.1416666666666657</v>
      </c>
      <c r="P120" s="29">
        <v>18.171091449999999</v>
      </c>
      <c r="Q120" s="29">
        <v>31.4785714</v>
      </c>
      <c r="R120" s="26">
        <f>code_monthly_deflated!P120</f>
        <v>54.543158582839517</v>
      </c>
      <c r="S120" s="30">
        <v>108.2445563</v>
      </c>
      <c r="T120" s="5">
        <v>-0.08</v>
      </c>
      <c r="U120" s="21">
        <f>code_monthly!T120</f>
        <v>0.82244011402309736</v>
      </c>
    </row>
    <row r="121" spans="1:21" x14ac:dyDescent="0.2">
      <c r="A121" s="20" t="s">
        <v>340</v>
      </c>
      <c r="B121" s="21">
        <f>code_monthly!Q121/M121*100</f>
        <v>31.1836734562212</v>
      </c>
      <c r="C121" s="24">
        <f>code_monthly!C121*100/code_monthly_deflated_avg_inver!M121</f>
        <v>47.105696985710345</v>
      </c>
      <c r="D121" s="21">
        <v>101360</v>
      </c>
      <c r="E121" s="21">
        <v>16.5</v>
      </c>
      <c r="F121" s="25">
        <f>-code_monthly!F121</f>
        <v>-0.92868899999999999</v>
      </c>
      <c r="G121" s="26">
        <f>-code_monthly!G121</f>
        <v>-5.7296999999999765E-3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v>1.229317</v>
      </c>
      <c r="M121" s="27">
        <v>108.5</v>
      </c>
      <c r="N121" s="21">
        <f>code_monthly!O121</f>
        <v>25</v>
      </c>
      <c r="O121" s="21">
        <f>-code_monthly!P121</f>
        <v>-0.96999999999999886</v>
      </c>
      <c r="P121" s="29">
        <v>37.269886839999998</v>
      </c>
      <c r="Q121" s="29">
        <v>33.834285700000002</v>
      </c>
      <c r="R121" s="26">
        <f>code_monthly_deflated!P121</f>
        <v>57.999050143010948</v>
      </c>
      <c r="S121" s="30">
        <v>108.3293603</v>
      </c>
      <c r="T121" s="5">
        <v>0.04</v>
      </c>
      <c r="U121" s="21">
        <f>code_monthly!T121</f>
        <v>0.81345983176023762</v>
      </c>
    </row>
    <row r="122" spans="1:21" x14ac:dyDescent="0.2">
      <c r="A122" s="20" t="s">
        <v>341</v>
      </c>
      <c r="B122" s="21">
        <f>code_monthly!Q122/M122*100</f>
        <v>37.892328070175438</v>
      </c>
      <c r="C122" s="24">
        <f>code_monthly!C122*100/code_monthly_deflated_avg_inver!M122</f>
        <v>42.733716602311347</v>
      </c>
      <c r="D122" s="21">
        <v>92295</v>
      </c>
      <c r="E122" s="21">
        <v>12.05</v>
      </c>
      <c r="F122" s="25">
        <f>-code_monthly!F122</f>
        <v>-1.8804574999999999</v>
      </c>
      <c r="G122" s="26">
        <f>-code_monthly!G122</f>
        <v>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v>1.290173</v>
      </c>
      <c r="M122" s="27">
        <v>108.3</v>
      </c>
      <c r="N122" s="21">
        <f>code_monthly!O122</f>
        <v>14</v>
      </c>
      <c r="O122" s="21">
        <f>-code_monthly!P122</f>
        <v>-0.53166666666666806</v>
      </c>
      <c r="P122" s="29">
        <v>20.834657679999999</v>
      </c>
      <c r="Q122" s="29">
        <v>41.037391300000003</v>
      </c>
      <c r="R122" s="26">
        <f>code_monthly_deflated!P122</f>
        <v>54.993219518392408</v>
      </c>
      <c r="S122" s="30">
        <v>108.57702190000001</v>
      </c>
      <c r="T122" s="5">
        <v>0.1</v>
      </c>
      <c r="U122" s="21">
        <f>code_monthly!T122</f>
        <v>0.77508985229112681</v>
      </c>
    </row>
    <row r="123" spans="1:21" x14ac:dyDescent="0.2">
      <c r="A123" s="20" t="s">
        <v>342</v>
      </c>
      <c r="B123" s="21">
        <f>code_monthly!Q123/M123*100</f>
        <v>38.447224055299536</v>
      </c>
      <c r="C123" s="24">
        <f>code_monthly!C123*100/code_monthly_deflated_avg_inver!M123</f>
        <v>45.056507746426171</v>
      </c>
      <c r="D123" s="21">
        <v>76535</v>
      </c>
      <c r="E123" s="21">
        <v>7.3000000000000007</v>
      </c>
      <c r="F123" s="25">
        <f>-code_monthly!F123</f>
        <v>-2.2284961000000001</v>
      </c>
      <c r="G123" s="26">
        <f>-code_monthly!G123</f>
        <v>-0.15338409999999997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v>1.2929999999999999</v>
      </c>
      <c r="M123" s="27">
        <v>108.5</v>
      </c>
      <c r="N123" s="21">
        <f>code_monthly!O123</f>
        <v>11</v>
      </c>
      <c r="O123" s="21">
        <f>-code_monthly!P123</f>
        <v>-1.5000000000000568E-2</v>
      </c>
      <c r="P123" s="29">
        <v>11.147005780000001</v>
      </c>
      <c r="Q123" s="29">
        <v>41.715238100000001</v>
      </c>
      <c r="R123" s="26">
        <f>code_monthly_deflated!P123</f>
        <v>58.247972746163342</v>
      </c>
      <c r="S123" s="30">
        <v>108.51879820000001</v>
      </c>
      <c r="T123" s="5">
        <v>0.02</v>
      </c>
      <c r="U123" s="21">
        <f>code_monthly!T123</f>
        <v>0.77339520494972935</v>
      </c>
    </row>
    <row r="124" spans="1:21" x14ac:dyDescent="0.2">
      <c r="A124" s="20" t="s">
        <v>343</v>
      </c>
      <c r="B124" s="21">
        <f>code_monthly!Q124/M124*100</f>
        <v>34.053917050691247</v>
      </c>
      <c r="C124" s="24">
        <f>code_monthly!C124*100/code_monthly_deflated_avg_inver!M124</f>
        <v>47.309330001873711</v>
      </c>
      <c r="D124" s="21">
        <v>71225</v>
      </c>
      <c r="E124" s="21">
        <v>7.1</v>
      </c>
      <c r="F124" s="25">
        <f>-code_monthly!F124</f>
        <v>-2.4983900999999999</v>
      </c>
      <c r="G124" s="26">
        <f>-code_monthly!G124</f>
        <v>-6.0870900000000006E-2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v>1.3113030000000001</v>
      </c>
      <c r="M124" s="27">
        <v>108.5</v>
      </c>
      <c r="N124" s="21">
        <f>code_monthly!O124</f>
        <v>10</v>
      </c>
      <c r="O124" s="21">
        <f>-code_monthly!P124</f>
        <v>1.0816666666666652</v>
      </c>
      <c r="P124" s="29">
        <v>27.60599212</v>
      </c>
      <c r="Q124" s="29">
        <v>36.948500000000003</v>
      </c>
      <c r="R124" s="26">
        <f>code_monthly_deflated!P124</f>
        <v>62.082600866326125</v>
      </c>
      <c r="S124" s="30">
        <v>108.4200711</v>
      </c>
      <c r="T124" s="5">
        <v>-0.28000000000000003</v>
      </c>
      <c r="U124" s="21">
        <f>code_monthly!T124</f>
        <v>0.76260025333580406</v>
      </c>
    </row>
    <row r="125" spans="1:21" x14ac:dyDescent="0.2">
      <c r="A125" s="20" t="s">
        <v>344</v>
      </c>
      <c r="B125" s="21">
        <f>code_monthly!Q125/M125*100</f>
        <v>26.537976802218111</v>
      </c>
      <c r="C125" s="24">
        <f>code_monthly!C125*100/code_monthly_deflated_avg_inver!M125</f>
        <v>44.943271212058953</v>
      </c>
      <c r="D125" s="21">
        <v>79720</v>
      </c>
      <c r="E125" s="21">
        <v>7.4</v>
      </c>
      <c r="F125" s="25">
        <f>-code_monthly!F125</f>
        <v>-1.42416E-2</v>
      </c>
      <c r="G125" s="26">
        <f>-code_monthly!G125</f>
        <v>-0.55893210000000004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v>1.3089</v>
      </c>
      <c r="M125" s="27">
        <v>108.2</v>
      </c>
      <c r="N125" s="21">
        <f>code_monthly!O125</f>
        <v>15</v>
      </c>
      <c r="O125" s="21">
        <f>-code_monthly!P125</f>
        <v>-1.0616666666666674</v>
      </c>
      <c r="P125" s="29">
        <v>30.960409049999999</v>
      </c>
      <c r="Q125" s="29">
        <v>28.714090899999999</v>
      </c>
      <c r="R125" s="26">
        <f>code_monthly_deflated!P125</f>
        <v>58.479953349002272</v>
      </c>
      <c r="S125" s="30">
        <v>108.84071609999999</v>
      </c>
      <c r="T125" s="5">
        <v>-0.22</v>
      </c>
      <c r="U125" s="21">
        <f>code_monthly!T125</f>
        <v>0.76400030560012222</v>
      </c>
    </row>
    <row r="126" spans="1:21" x14ac:dyDescent="0.2">
      <c r="A126" s="20" t="s">
        <v>345</v>
      </c>
      <c r="B126" s="21">
        <f>code_monthly!Q126/M126*100</f>
        <v>20.407458563535911</v>
      </c>
      <c r="C126" s="24">
        <f>code_monthly!C126*100/code_monthly_deflated_avg_inver!M126</f>
        <v>39.983416034137427</v>
      </c>
      <c r="D126" s="21">
        <v>69920</v>
      </c>
      <c r="E126" s="21">
        <v>7.6999999999999993</v>
      </c>
      <c r="F126" s="25">
        <f>-code_monthly!F126</f>
        <v>-6.8696599999999997E-2</v>
      </c>
      <c r="G126" s="26">
        <f>-code_monthly!G126</f>
        <v>-0.58138469999999998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v>1.281839</v>
      </c>
      <c r="M126" s="27">
        <v>108.6</v>
      </c>
      <c r="N126" s="21">
        <f>code_monthly!O126</f>
        <v>15</v>
      </c>
      <c r="O126" s="21">
        <f>-code_monthly!P126</f>
        <v>-1.8599999999999994</v>
      </c>
      <c r="P126" s="29">
        <v>11.821771010000001</v>
      </c>
      <c r="Q126" s="29">
        <v>22.162500000000001</v>
      </c>
      <c r="R126" s="26">
        <f>code_monthly_deflated!P126</f>
        <v>50.999181301877876</v>
      </c>
      <c r="S126" s="30">
        <v>109.1390069</v>
      </c>
      <c r="T126" s="5">
        <v>-0.15</v>
      </c>
      <c r="U126" s="21">
        <f>code_monthly!T126</f>
        <v>0.78012917378859592</v>
      </c>
    </row>
    <row r="127" spans="1:21" x14ac:dyDescent="0.2">
      <c r="A127" s="20" t="s">
        <v>346</v>
      </c>
      <c r="B127" s="21">
        <f>code_monthly!Q127/M127*100</f>
        <v>19.980746685082877</v>
      </c>
      <c r="C127" s="24">
        <f>code_monthly!C127*100/code_monthly_deflated_avg_inver!M127</f>
        <v>23.82476221547585</v>
      </c>
      <c r="D127" s="21">
        <v>55435</v>
      </c>
      <c r="E127" s="21">
        <v>7.95</v>
      </c>
      <c r="F127" s="25">
        <f>-code_monthly!F127</f>
        <v>-1.6152199999999999E-2</v>
      </c>
      <c r="G127" s="26">
        <f>-code_monthly!G127</f>
        <v>-0.21678050000000001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v>1.2371639999999999</v>
      </c>
      <c r="M127" s="27">
        <v>108.6</v>
      </c>
      <c r="N127" s="21">
        <f>code_monthly!O127</f>
        <v>14</v>
      </c>
      <c r="O127" s="21">
        <f>-code_monthly!P127</f>
        <v>-1.7466666666666661</v>
      </c>
      <c r="P127" s="29">
        <v>36.176630780000004</v>
      </c>
      <c r="Q127" s="29">
        <v>21.699090900000002</v>
      </c>
      <c r="R127" s="26">
        <f>code_monthly_deflated!P127</f>
        <v>29.393542297709566</v>
      </c>
      <c r="S127" s="30">
        <v>108.9014712</v>
      </c>
      <c r="T127" s="5">
        <v>0.05</v>
      </c>
      <c r="U127" s="21">
        <f>code_monthly!T127</f>
        <v>0.80830027385213288</v>
      </c>
    </row>
    <row r="128" spans="1:21" x14ac:dyDescent="0.2">
      <c r="A128" s="20" t="s">
        <v>347</v>
      </c>
      <c r="B128" s="21">
        <f>code_monthly!Q128/M128*100</f>
        <v>13.823502304147464</v>
      </c>
      <c r="C128" s="24">
        <f>code_monthly!C128*100/code_monthly_deflated_avg_inver!M128</f>
        <v>13.583075744798823</v>
      </c>
      <c r="D128" s="21">
        <v>48995</v>
      </c>
      <c r="E128" s="21">
        <v>12.35</v>
      </c>
      <c r="F128" s="25">
        <f>-code_monthly!F128</f>
        <v>-2.1195887</v>
      </c>
      <c r="G128" s="26">
        <f>-code_monthly!G128</f>
        <v>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v>1.247147</v>
      </c>
      <c r="M128" s="27">
        <v>108.5</v>
      </c>
      <c r="N128" s="21">
        <f>code_monthly!O128</f>
        <v>16</v>
      </c>
      <c r="O128" s="21">
        <f>-code_monthly!P128</f>
        <v>-3.8333333333333997E-2</v>
      </c>
      <c r="P128" s="29">
        <v>28.802880290000001</v>
      </c>
      <c r="Q128" s="29">
        <v>14.9985</v>
      </c>
      <c r="R128" s="26">
        <f>code_monthly_deflated!P128</f>
        <v>16.991261168816802</v>
      </c>
      <c r="S128" s="30">
        <v>108.17325339999999</v>
      </c>
      <c r="T128" s="5">
        <v>-0.54</v>
      </c>
      <c r="U128" s="21">
        <f>code_monthly!T128</f>
        <v>0.80183009701342345</v>
      </c>
    </row>
    <row r="129" spans="1:21" x14ac:dyDescent="0.2">
      <c r="A129" s="20" t="s">
        <v>348</v>
      </c>
      <c r="B129" s="21">
        <f>code_monthly!Q129/M129*100</f>
        <v>10.676761013824885</v>
      </c>
      <c r="C129" s="24">
        <f>code_monthly!C129*100/code_monthly_deflated_avg_inver!M129</f>
        <v>21.934680395711041</v>
      </c>
      <c r="D129" s="21">
        <v>62166</v>
      </c>
      <c r="E129" s="21">
        <v>15.100000000000001</v>
      </c>
      <c r="F129" s="25">
        <f>-code_monthly!F129</f>
        <v>-1.5933310000000001</v>
      </c>
      <c r="G129" s="26">
        <f>-code_monthly!G129</f>
        <v>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v>1.234499</v>
      </c>
      <c r="M129" s="27">
        <v>108.5</v>
      </c>
      <c r="N129" s="21">
        <f>code_monthly!O129</f>
        <v>13</v>
      </c>
      <c r="O129" s="21">
        <f>-code_monthly!P129</f>
        <v>-1.8533333333333317</v>
      </c>
      <c r="P129" s="29">
        <v>48.686644469999997</v>
      </c>
      <c r="Q129" s="29">
        <v>11.584285700000001</v>
      </c>
      <c r="R129" s="26">
        <f>code_monthly_deflated!P129</f>
        <v>27.159603825096113</v>
      </c>
      <c r="S129" s="30">
        <v>108.1753629</v>
      </c>
      <c r="T129" s="5">
        <v>0.2</v>
      </c>
      <c r="U129" s="21">
        <f>code_monthly!T129</f>
        <v>0.81004520862309326</v>
      </c>
    </row>
    <row r="130" spans="1:21" x14ac:dyDescent="0.2">
      <c r="A130" s="20" t="s">
        <v>349</v>
      </c>
      <c r="B130" s="21">
        <f>code_monthly!Q130/M130*100</f>
        <v>12.305792725598529</v>
      </c>
      <c r="C130" s="24">
        <f>code_monthly!C130*100/code_monthly_deflated_avg_inver!M130</f>
        <v>30.121295202050472</v>
      </c>
      <c r="D130" s="21">
        <v>47542</v>
      </c>
      <c r="E130" s="21">
        <v>17.55</v>
      </c>
      <c r="F130" s="25">
        <f>-code_monthly!F130</f>
        <v>-1.1610016999999999</v>
      </c>
      <c r="G130" s="26">
        <f>-code_monthly!G130</f>
        <v>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v>1.2310570000000001</v>
      </c>
      <c r="M130" s="27">
        <v>108.6</v>
      </c>
      <c r="N130" s="21">
        <f>code_monthly!O130</f>
        <v>18</v>
      </c>
      <c r="O130" s="21">
        <f>-code_monthly!P130</f>
        <v>-1.3566666666666656</v>
      </c>
      <c r="P130" s="29">
        <v>55.596748409999996</v>
      </c>
      <c r="Q130" s="29">
        <v>13.364090900000001</v>
      </c>
      <c r="R130" s="26">
        <f>code_monthly_deflated!P130</f>
        <v>37.023994037855324</v>
      </c>
      <c r="S130" s="30">
        <v>108.76730360000001</v>
      </c>
      <c r="T130" s="5">
        <v>0.3</v>
      </c>
      <c r="U130" s="21">
        <f>code_monthly!T130</f>
        <v>0.81231007175134862</v>
      </c>
    </row>
    <row r="131" spans="1:21" x14ac:dyDescent="0.2">
      <c r="A131" s="20" t="s">
        <v>350</v>
      </c>
      <c r="B131" s="21">
        <f>code_monthly!Q131/M131*100</f>
        <v>12.741402016498625</v>
      </c>
      <c r="C131" s="24">
        <f>code_monthly!C131*100/code_monthly_deflated_avg_inver!M131</f>
        <v>30.213307734379345</v>
      </c>
      <c r="D131" s="21">
        <v>65757</v>
      </c>
      <c r="E131" s="21">
        <v>18.600000000000001</v>
      </c>
      <c r="F131" s="25">
        <f>-code_monthly!F131</f>
        <v>-0.65259619999999996</v>
      </c>
      <c r="G131" s="26">
        <f>-code_monthly!G131</f>
        <v>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v>1.311785</v>
      </c>
      <c r="M131" s="27">
        <v>109.1</v>
      </c>
      <c r="N131" s="21">
        <f>code_monthly!O131</f>
        <v>16</v>
      </c>
      <c r="O131" s="21">
        <f>-code_monthly!P131</f>
        <v>-0.61333333333332973</v>
      </c>
      <c r="P131" s="29">
        <v>25.25021894</v>
      </c>
      <c r="Q131" s="29">
        <v>13.9008696</v>
      </c>
      <c r="R131" s="26">
        <f>code_monthly_deflated!P131</f>
        <v>39.5545176655841</v>
      </c>
      <c r="S131" s="30">
        <v>109.3174751</v>
      </c>
      <c r="T131" s="5">
        <v>0.31</v>
      </c>
      <c r="U131" s="21">
        <f>code_monthly!T131</f>
        <v>0.76232004482441862</v>
      </c>
    </row>
    <row r="132" spans="1:21" x14ac:dyDescent="0.2">
      <c r="A132" s="20" t="s">
        <v>351</v>
      </c>
      <c r="B132" s="21">
        <f>code_monthly!Q132/M132*100</f>
        <v>20.447513812154696</v>
      </c>
      <c r="C132" s="24">
        <f>code_monthly!C132*100/code_monthly_deflated_avg_inver!M132</f>
        <v>30.844244446888823</v>
      </c>
      <c r="D132" s="21">
        <v>40720</v>
      </c>
      <c r="E132" s="21">
        <v>20.6</v>
      </c>
      <c r="F132" s="25">
        <f>-code_monthly!F132</f>
        <v>-0.82420959999999999</v>
      </c>
      <c r="G132" s="26">
        <f>-code_monthly!G132</f>
        <v>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v>1.3356479999999999</v>
      </c>
      <c r="M132" s="27">
        <v>108.6</v>
      </c>
      <c r="N132" s="21">
        <f>code_monthly!O132</f>
        <v>17</v>
      </c>
      <c r="O132" s="21">
        <f>-code_monthly!P132</f>
        <v>0.45833333333333215</v>
      </c>
      <c r="P132" s="29">
        <v>48.455372420000003</v>
      </c>
      <c r="Q132" s="29">
        <v>22.206</v>
      </c>
      <c r="R132" s="26">
        <f>code_monthly_deflated!P132</f>
        <v>40.798023157229686</v>
      </c>
      <c r="S132" s="30">
        <v>109.6621761</v>
      </c>
      <c r="T132" s="5">
        <v>0.37</v>
      </c>
      <c r="U132" s="21">
        <f>code_monthly!T132</f>
        <v>0.74870025635496784</v>
      </c>
    </row>
    <row r="133" spans="1:21" x14ac:dyDescent="0.2">
      <c r="A133" s="20" t="s">
        <v>352</v>
      </c>
      <c r="B133" s="21">
        <f>code_monthly!Q133/M133*100</f>
        <v>27.835180384967916</v>
      </c>
      <c r="C133" s="24">
        <f>code_monthly!C133*100/code_monthly_deflated_avg_inver!M133</f>
        <v>29.143583686282128</v>
      </c>
      <c r="D133" s="21">
        <v>63025</v>
      </c>
      <c r="E133" s="21">
        <v>16.399999999999999</v>
      </c>
      <c r="F133" s="25">
        <f>-code_monthly!F133</f>
        <v>-0.79678439999999995</v>
      </c>
      <c r="G133" s="26">
        <f>-code_monthly!G133</f>
        <v>-0.22263160000000001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v>1.286654</v>
      </c>
      <c r="M133" s="27">
        <v>109.1</v>
      </c>
      <c r="N133" s="21">
        <f>code_monthly!O133</f>
        <v>15</v>
      </c>
      <c r="O133" s="21">
        <f>-code_monthly!P133</f>
        <v>-1.9200000000000017</v>
      </c>
      <c r="P133" s="29">
        <v>30.624158059999999</v>
      </c>
      <c r="Q133" s="29">
        <v>30.368181799999999</v>
      </c>
      <c r="R133" s="26">
        <f>code_monthly_deflated!P133</f>
        <v>37.253594088069704</v>
      </c>
      <c r="S133" s="30">
        <v>109.8149078</v>
      </c>
      <c r="T133" s="5">
        <v>0.26</v>
      </c>
      <c r="U133" s="21">
        <f>code_monthly!T133</f>
        <v>0.77720972382629672</v>
      </c>
    </row>
    <row r="134" spans="1:21" x14ac:dyDescent="0.2">
      <c r="A134" s="20" t="s">
        <v>353</v>
      </c>
      <c r="B134" s="21">
        <f>code_monthly!Q134/M134*100</f>
        <v>36.650695783684696</v>
      </c>
      <c r="C134" s="24">
        <f>code_monthly!C134*100/code_monthly_deflated_avg_inver!M134</f>
        <v>28.448324250044358</v>
      </c>
      <c r="D134" s="21">
        <v>60271</v>
      </c>
      <c r="E134" s="21">
        <v>11.95</v>
      </c>
      <c r="F134" s="25">
        <f>-code_monthly!F134</f>
        <v>-0.69203570000000003</v>
      </c>
      <c r="G134" s="26">
        <f>-code_monthly!G134</f>
        <v>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v>1.2949010000000001</v>
      </c>
      <c r="M134" s="27">
        <v>109.1</v>
      </c>
      <c r="N134" s="21">
        <f>code_monthly!O134</f>
        <v>13</v>
      </c>
      <c r="O134" s="21">
        <f>-code_monthly!P134</f>
        <v>-0.43166666666666664</v>
      </c>
      <c r="P134" s="29">
        <v>18.431492909999999</v>
      </c>
      <c r="Q134" s="29">
        <v>39.985909100000001</v>
      </c>
      <c r="R134" s="26">
        <f>code_monthly_deflated!P134</f>
        <v>36.582765848449945</v>
      </c>
      <c r="S134" s="30">
        <v>109.8604741</v>
      </c>
      <c r="T134" s="5">
        <v>-0.03</v>
      </c>
      <c r="U134" s="21">
        <f>code_monthly!T134</f>
        <v>0.77225980982329923</v>
      </c>
    </row>
    <row r="135" spans="1:21" x14ac:dyDescent="0.2">
      <c r="A135" s="20" t="s">
        <v>354</v>
      </c>
      <c r="B135" s="21">
        <f>code_monthly!Q135/M135*100</f>
        <v>36.420044628099177</v>
      </c>
      <c r="C135" s="24">
        <f>code_monthly!C135*100/code_monthly_deflated_avg_inver!M135</f>
        <v>29.403965319578855</v>
      </c>
      <c r="D135" s="21">
        <v>73710</v>
      </c>
      <c r="E135" s="21">
        <v>9.4499999999999993</v>
      </c>
      <c r="F135" s="25">
        <f>-code_monthly!F135</f>
        <v>-1.3169576000000001</v>
      </c>
      <c r="G135" s="26">
        <f>-code_monthly!G135</f>
        <v>-0.11785889999999999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v>1.333191</v>
      </c>
      <c r="M135" s="27">
        <v>108.9</v>
      </c>
      <c r="N135" s="21">
        <f>code_monthly!O135</f>
        <v>11</v>
      </c>
      <c r="O135" s="21">
        <f>-code_monthly!P135</f>
        <v>8.5000000000000853E-2</v>
      </c>
      <c r="P135" s="29">
        <v>18.809206499999998</v>
      </c>
      <c r="Q135" s="29">
        <v>39.661428600000001</v>
      </c>
      <c r="R135" s="26">
        <f>code_monthly_deflated!P135</f>
        <v>38.882122032440783</v>
      </c>
      <c r="S135" s="30">
        <v>109.7933903</v>
      </c>
      <c r="T135" s="5">
        <v>-0.02</v>
      </c>
      <c r="U135" s="21">
        <f>code_monthly!T135</f>
        <v>0.75008007104758434</v>
      </c>
    </row>
    <row r="136" spans="1:21" x14ac:dyDescent="0.2">
      <c r="A136" s="20" t="s">
        <v>355</v>
      </c>
      <c r="B136" s="21">
        <f>code_monthly!Q136/M136*100</f>
        <v>43.420983791208791</v>
      </c>
      <c r="C136" s="24">
        <f>code_monthly!C136*100/code_monthly_deflated_avg_inver!M136</f>
        <v>33.584865500561435</v>
      </c>
      <c r="D136" s="21">
        <v>75583</v>
      </c>
      <c r="E136" s="21">
        <v>6</v>
      </c>
      <c r="F136" s="25">
        <f>-code_monthly!F136</f>
        <v>-1.7604776</v>
      </c>
      <c r="G136" s="26">
        <f>-code_monthly!G136</f>
        <v>-0.20852669999999998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v>1.3630660000000001</v>
      </c>
      <c r="M136" s="27">
        <v>109.2</v>
      </c>
      <c r="N136" s="21">
        <f>code_monthly!O136</f>
        <v>9</v>
      </c>
      <c r="O136" s="21">
        <f>-code_monthly!P136</f>
        <v>-1.0683333333333334</v>
      </c>
      <c r="P136" s="29">
        <v>32.056882889999997</v>
      </c>
      <c r="Q136" s="29">
        <v>47.415714299999998</v>
      </c>
      <c r="R136" s="26">
        <f>code_monthly_deflated!P136</f>
        <v>45.488147860157312</v>
      </c>
      <c r="S136" s="30">
        <v>109.8967585</v>
      </c>
      <c r="T136" s="5">
        <v>-0.13</v>
      </c>
      <c r="U136" s="21">
        <f>code_monthly!T136</f>
        <v>0.73364019057037588</v>
      </c>
    </row>
    <row r="137" spans="1:21" x14ac:dyDescent="0.2">
      <c r="A137" s="20" t="s">
        <v>356</v>
      </c>
      <c r="B137" s="21">
        <f>code_monthly!Q137/M137*100</f>
        <v>54.105504587155963</v>
      </c>
      <c r="C137" s="24">
        <f>code_monthly!C137*100/code_monthly_deflated_avg_inver!M137</f>
        <v>36.661075266994807</v>
      </c>
      <c r="D137" s="21">
        <v>64760</v>
      </c>
      <c r="E137" s="21">
        <v>4.1500000000000004</v>
      </c>
      <c r="F137" s="25">
        <f>-code_monthly!F137</f>
        <v>-0.90060229999999997</v>
      </c>
      <c r="G137" s="26">
        <f>-code_monthly!G137</f>
        <v>-0.38417090000000004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v>1.370601</v>
      </c>
      <c r="M137" s="27">
        <v>109</v>
      </c>
      <c r="N137" s="21">
        <f>code_monthly!O137</f>
        <v>7</v>
      </c>
      <c r="O137" s="21">
        <f>-code_monthly!P137</f>
        <v>3.833333333333222E-2</v>
      </c>
      <c r="P137" s="29">
        <v>41.509114029999999</v>
      </c>
      <c r="Q137" s="29">
        <v>58.975000000000001</v>
      </c>
      <c r="R137" s="26">
        <f>code_monthly_deflated!P137</f>
        <v>49.626583967049719</v>
      </c>
      <c r="S137" s="30">
        <v>110.36423550000001</v>
      </c>
      <c r="T137" s="5">
        <v>-0.39</v>
      </c>
      <c r="U137" s="21">
        <f>code_monthly!T137</f>
        <v>0.72960693885383132</v>
      </c>
    </row>
    <row r="138" spans="1:21" x14ac:dyDescent="0.2">
      <c r="A138" s="20" t="s">
        <v>357</v>
      </c>
      <c r="B138" s="21">
        <f>code_monthly!Q138/M138*100</f>
        <v>40.967919340054998</v>
      </c>
      <c r="C138" s="24">
        <f>code_monthly!C138*100/code_monthly_deflated_avg_inver!M138</f>
        <v>40.980073866780543</v>
      </c>
      <c r="D138" s="21">
        <v>41235</v>
      </c>
      <c r="E138" s="21">
        <v>6.1</v>
      </c>
      <c r="F138" s="25">
        <f>-code_monthly!F138</f>
        <v>-1.8972361</v>
      </c>
      <c r="G138" s="26">
        <f>-code_monthly!G138</f>
        <v>-0.65824589999999994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v>1.393</v>
      </c>
      <c r="M138" s="27">
        <v>109.1</v>
      </c>
      <c r="N138" s="21">
        <f>code_monthly!O138</f>
        <v>8</v>
      </c>
      <c r="O138" s="21">
        <f>-code_monthly!P138</f>
        <v>1.3900000000000006</v>
      </c>
      <c r="P138" s="29">
        <v>29.8013245</v>
      </c>
      <c r="Q138" s="29">
        <v>44.695999999999998</v>
      </c>
      <c r="R138" s="26">
        <f>code_monthly_deflated!P138</f>
        <v>56.124079959457653</v>
      </c>
      <c r="S138" s="30">
        <v>110.9684115</v>
      </c>
      <c r="T138" s="5">
        <v>-7.0000000000000007E-2</v>
      </c>
      <c r="U138" s="21">
        <f>code_monthly!T138</f>
        <v>0.71787508973438618</v>
      </c>
    </row>
    <row r="139" spans="1:21" x14ac:dyDescent="0.2">
      <c r="A139" s="20" t="s">
        <v>358</v>
      </c>
      <c r="B139" s="21">
        <f>code_monthly!Q139/M139*100</f>
        <v>40.658930164533821</v>
      </c>
      <c r="C139" s="24">
        <f>code_monthly!C139*100/code_monthly_deflated_avg_inver!M139</f>
        <v>43.494060254706824</v>
      </c>
      <c r="D139" s="21">
        <v>44325</v>
      </c>
      <c r="E139" s="21">
        <v>8.1</v>
      </c>
      <c r="F139" s="25">
        <f>-code_monthly!F139</f>
        <v>-2.3212229</v>
      </c>
      <c r="G139" s="26">
        <f>-code_monthly!G139</f>
        <v>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v>1.374665</v>
      </c>
      <c r="M139" s="27">
        <v>109.4</v>
      </c>
      <c r="N139" s="21">
        <f>code_monthly!O139</f>
        <v>8</v>
      </c>
      <c r="O139" s="21">
        <f>-code_monthly!P139</f>
        <v>-0.1466666666666665</v>
      </c>
      <c r="P139" s="29">
        <v>21.58231189</v>
      </c>
      <c r="Q139" s="29">
        <v>44.480869599999998</v>
      </c>
      <c r="R139" s="26">
        <f>code_monthly_deflated!P139</f>
        <v>58.530117648283564</v>
      </c>
      <c r="S139" s="30">
        <v>111.75443110000001</v>
      </c>
      <c r="T139" s="5">
        <v>-0.28999999999999998</v>
      </c>
      <c r="U139" s="21">
        <f>code_monthly!T139</f>
        <v>0.72744996053583966</v>
      </c>
    </row>
    <row r="140" spans="1:21" x14ac:dyDescent="0.2">
      <c r="A140" s="20" t="s">
        <v>359</v>
      </c>
      <c r="B140" s="21">
        <f>code_monthly!Q140/M140*100</f>
        <v>46.712534059945511</v>
      </c>
      <c r="C140" s="24">
        <f>code_monthly!C140*100/code_monthly_deflated_avg_inver!M140</f>
        <v>42.188306096247864</v>
      </c>
      <c r="D140" s="21">
        <v>37515</v>
      </c>
      <c r="E140" s="21">
        <v>8</v>
      </c>
      <c r="F140" s="25">
        <f>-code_monthly!F140</f>
        <v>-2.1119043</v>
      </c>
      <c r="G140" s="26">
        <f>-code_monthly!G140</f>
        <v>-0.53845239999999994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v>1.395284</v>
      </c>
      <c r="M140" s="27">
        <v>110.1</v>
      </c>
      <c r="N140" s="21">
        <f>code_monthly!O140</f>
        <v>8</v>
      </c>
      <c r="O140" s="21">
        <f>-code_monthly!P140</f>
        <v>-0.18833333333333346</v>
      </c>
      <c r="P140" s="29">
        <v>26.01569108</v>
      </c>
      <c r="Q140" s="29">
        <v>51.430500000000002</v>
      </c>
      <c r="R140" s="26">
        <f>code_monthly_deflated!P140</f>
        <v>57.520470671062853</v>
      </c>
      <c r="S140" s="30">
        <v>112.6729306</v>
      </c>
      <c r="T140" s="5">
        <v>0.56000000000000005</v>
      </c>
      <c r="U140" s="21">
        <f>code_monthly!T140</f>
        <v>0.71669996932524138</v>
      </c>
    </row>
    <row r="141" spans="1:21" x14ac:dyDescent="0.2">
      <c r="A141" s="20" t="s">
        <v>360</v>
      </c>
      <c r="B141" s="21">
        <f>code_monthly!Q141/M141*100</f>
        <v>57.411172292418776</v>
      </c>
      <c r="C141" s="24">
        <f>code_monthly!C141*100/code_monthly_deflated_avg_inver!M141</f>
        <v>43.616760708934365</v>
      </c>
      <c r="D141" s="21">
        <v>35298</v>
      </c>
      <c r="E141" s="21">
        <v>11.85</v>
      </c>
      <c r="F141" s="25">
        <f>-code_monthly!F141</f>
        <v>-1.4289556999999999</v>
      </c>
      <c r="G141" s="26">
        <f>-code_monthly!G141</f>
        <v>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v>1.418037</v>
      </c>
      <c r="M141" s="27">
        <v>110.8</v>
      </c>
      <c r="N141" s="21">
        <f>code_monthly!O141</f>
        <v>9</v>
      </c>
      <c r="O141" s="21">
        <f>-code_monthly!P141</f>
        <v>2.4966666666666679</v>
      </c>
      <c r="P141" s="29">
        <v>17.26100842</v>
      </c>
      <c r="Q141" s="29">
        <v>63.611578899999998</v>
      </c>
      <c r="R141" s="26">
        <f>code_monthly_deflated!P141</f>
        <v>60.338323539556754</v>
      </c>
      <c r="S141" s="30">
        <v>113.5762414</v>
      </c>
      <c r="T141" s="5">
        <v>0.25</v>
      </c>
      <c r="U141" s="21">
        <f>code_monthly!T141</f>
        <v>0.70520021691958668</v>
      </c>
    </row>
    <row r="142" spans="1:21" x14ac:dyDescent="0.2">
      <c r="A142" s="20" t="s">
        <v>361</v>
      </c>
      <c r="B142" s="21">
        <f>code_monthly!Q142/M142*100</f>
        <v>64.147267834681045</v>
      </c>
      <c r="C142" s="24">
        <f>code_monthly!C142*100/code_monthly_deflated_avg_inver!M142</f>
        <v>47.48496878598359</v>
      </c>
      <c r="D142" s="21">
        <v>35409</v>
      </c>
      <c r="E142" s="21">
        <v>17.899999999999999</v>
      </c>
      <c r="F142" s="25">
        <f>-code_monthly!F142</f>
        <v>-1.0167358</v>
      </c>
      <c r="G142" s="26">
        <f>-code_monthly!G142</f>
        <v>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v>1.3842749999999999</v>
      </c>
      <c r="M142" s="27">
        <v>111.3</v>
      </c>
      <c r="N142" s="21">
        <f>code_monthly!O142</f>
        <v>12</v>
      </c>
      <c r="O142" s="21">
        <f>-code_monthly!P142</f>
        <v>1.8933333333333362</v>
      </c>
      <c r="P142" s="29">
        <v>32.550884629999999</v>
      </c>
      <c r="Q142" s="29">
        <v>71.395909099999997</v>
      </c>
      <c r="R142" s="26">
        <f>code_monthly_deflated!P142</f>
        <v>63.821932328357676</v>
      </c>
      <c r="S142" s="30">
        <v>114.6314399</v>
      </c>
      <c r="T142" s="5">
        <v>0.4</v>
      </c>
      <c r="U142" s="21">
        <f>code_monthly!T142</f>
        <v>0.72239981217604887</v>
      </c>
    </row>
    <row r="143" spans="1:21" x14ac:dyDescent="0.2">
      <c r="A143" s="20" t="s">
        <v>362</v>
      </c>
      <c r="B143" s="21">
        <f>code_monthly!Q143/M143*100</f>
        <v>80.626888858939807</v>
      </c>
      <c r="C143" s="24">
        <f>code_monthly!C143*100/code_monthly_deflated_avg_inver!M143</f>
        <v>48.574609113021999</v>
      </c>
      <c r="D143" s="21">
        <v>31580</v>
      </c>
      <c r="E143" s="21">
        <v>19.55</v>
      </c>
      <c r="F143" s="25">
        <f>-code_monthly!F143</f>
        <v>-0.1697668</v>
      </c>
      <c r="G143" s="26">
        <f>-code_monthly!G143</f>
        <v>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v>1.390401</v>
      </c>
      <c r="M143" s="27">
        <v>111.3</v>
      </c>
      <c r="N143" s="21">
        <f>code_monthly!O143</f>
        <v>11</v>
      </c>
      <c r="O143" s="21">
        <f>-code_monthly!P143</f>
        <v>-0.9633333333333276</v>
      </c>
      <c r="P143" s="29">
        <v>28.271275379999999</v>
      </c>
      <c r="Q143" s="29">
        <v>89.737727300000003</v>
      </c>
      <c r="R143" s="26">
        <f>code_monthly_deflated!P143</f>
        <v>65.261436271883653</v>
      </c>
      <c r="S143" s="30">
        <v>115.18287719999999</v>
      </c>
      <c r="T143" s="5">
        <v>0.21</v>
      </c>
      <c r="U143" s="21">
        <f>code_monthly!T143</f>
        <v>0.71921697409596219</v>
      </c>
    </row>
    <row r="144" spans="1:21" x14ac:dyDescent="0.2">
      <c r="A144" s="20" t="s">
        <v>363</v>
      </c>
      <c r="B144" s="21">
        <f>code_monthly!Q144/M144*100</f>
        <v>99.268510258697589</v>
      </c>
      <c r="C144" s="24">
        <f>code_monthly!C144*100/code_monthly_deflated_avg_inver!M144</f>
        <v>45.865684507520726</v>
      </c>
      <c r="D144" s="21">
        <v>42865</v>
      </c>
      <c r="E144" s="21">
        <v>17.649999999999999</v>
      </c>
      <c r="F144" s="25">
        <f>-code_monthly!F144</f>
        <v>-0.17290849999999999</v>
      </c>
      <c r="G144" s="26">
        <f>-code_monthly!G144</f>
        <v>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v>1.3760460000000001</v>
      </c>
      <c r="M144" s="27">
        <v>112.1</v>
      </c>
      <c r="N144" s="21">
        <f>code_monthly!O144</f>
        <v>9</v>
      </c>
      <c r="O144" s="21">
        <f>-code_monthly!P144</f>
        <v>-0.49166666666666714</v>
      </c>
      <c r="P144" s="29">
        <v>25.134795109999999</v>
      </c>
      <c r="Q144" s="29">
        <v>111.28</v>
      </c>
      <c r="R144" s="26">
        <f>code_monthly_deflated!P144</f>
        <v>61.297425306786991</v>
      </c>
      <c r="S144" s="30">
        <v>115.42083479999999</v>
      </c>
      <c r="T144" s="5">
        <v>-0.38</v>
      </c>
      <c r="U144" s="21">
        <f>code_monthly!T144</f>
        <v>0.72671989163152972</v>
      </c>
    </row>
    <row r="145" spans="1:21" x14ac:dyDescent="0.2">
      <c r="A145" s="20" t="s">
        <v>364</v>
      </c>
      <c r="B145" s="21">
        <f>code_monthly!Q145/M145*100</f>
        <v>148.17656138790034</v>
      </c>
      <c r="C145" s="24">
        <f>code_monthly!C145*100/code_monthly_deflated_avg_inver!M145</f>
        <v>49.359577603622228</v>
      </c>
      <c r="D145" s="21">
        <v>51091</v>
      </c>
      <c r="E145" s="21">
        <v>17.8</v>
      </c>
      <c r="F145" s="25">
        <f>-code_monthly!F145</f>
        <v>-0.211866</v>
      </c>
      <c r="G145" s="26">
        <f>-code_monthly!G145</f>
        <v>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v>1.3426419999999999</v>
      </c>
      <c r="M145" s="27">
        <v>112.4</v>
      </c>
      <c r="N145" s="21">
        <f>code_monthly!O145</f>
        <v>11</v>
      </c>
      <c r="O145" s="21">
        <f>-code_monthly!P145</f>
        <v>1.0300000000000011</v>
      </c>
      <c r="P145" s="29">
        <v>74.109674650000002</v>
      </c>
      <c r="Q145" s="29">
        <v>166.550455</v>
      </c>
      <c r="R145" s="26">
        <f>code_monthly_deflated!P145</f>
        <v>64.362933660753583</v>
      </c>
      <c r="S145" s="30">
        <v>115.7343144</v>
      </c>
      <c r="T145" s="5">
        <v>-0.14000000000000001</v>
      </c>
      <c r="U145" s="21">
        <f>code_monthly!T145</f>
        <v>0.74480017756036243</v>
      </c>
    </row>
    <row r="146" spans="1:21" x14ac:dyDescent="0.2">
      <c r="A146" s="20" t="s">
        <v>365</v>
      </c>
      <c r="B146" s="21">
        <f>code_monthly!Q146/M146*100</f>
        <v>203.00008362676056</v>
      </c>
      <c r="C146" s="24">
        <f>code_monthly!C146*100/code_monthly_deflated_avg_inver!M146</f>
        <v>53.717116431239006</v>
      </c>
      <c r="D146" s="21">
        <v>40990</v>
      </c>
      <c r="E146" s="21">
        <v>13.299999999999999</v>
      </c>
      <c r="F146" s="25">
        <f>-code_monthly!F146</f>
        <v>-0.64303299999999997</v>
      </c>
      <c r="G146" s="26">
        <f>-code_monthly!G146</f>
        <v>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v>1.369</v>
      </c>
      <c r="M146" s="27">
        <v>113.6</v>
      </c>
      <c r="N146" s="21">
        <f>code_monthly!O146</f>
        <v>7</v>
      </c>
      <c r="O146" s="21">
        <f>-code_monthly!P146</f>
        <v>-1.8316666666666688</v>
      </c>
      <c r="P146" s="29">
        <v>55.475069019999999</v>
      </c>
      <c r="Q146" s="29">
        <v>230.60809499999999</v>
      </c>
      <c r="R146" s="26">
        <f>code_monthly_deflated!P146</f>
        <v>71.587807843255518</v>
      </c>
      <c r="S146" s="30">
        <v>116.69584879999999</v>
      </c>
      <c r="T146" s="5">
        <v>0.1</v>
      </c>
      <c r="U146" s="21">
        <f>code_monthly!T146</f>
        <v>0.73046018991964934</v>
      </c>
    </row>
    <row r="147" spans="1:21" x14ac:dyDescent="0.2">
      <c r="A147" s="20" t="s">
        <v>366</v>
      </c>
      <c r="B147" s="21">
        <f>code_monthly!Q147/M147*100</f>
        <v>183.58674061135372</v>
      </c>
      <c r="C147" s="24">
        <f>code_monthly!C147*100/code_monthly_deflated_avg_inver!M147</f>
        <v>53.162418617183832</v>
      </c>
      <c r="D147" s="21">
        <v>45540</v>
      </c>
      <c r="E147" s="21">
        <v>7.95</v>
      </c>
      <c r="F147" s="25">
        <f>-code_monthly!F147</f>
        <v>-1.3877706999999999</v>
      </c>
      <c r="G147" s="26">
        <f>-code_monthly!G147</f>
        <v>-0.20728410000000003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v>1.3315049999999999</v>
      </c>
      <c r="M147" s="27">
        <v>114.5</v>
      </c>
      <c r="N147" s="21">
        <f>code_monthly!O147</f>
        <v>5</v>
      </c>
      <c r="O147" s="21">
        <f>-code_monthly!P147</f>
        <v>-1.2649999999999988</v>
      </c>
      <c r="P147" s="29">
        <v>34.461298939999999</v>
      </c>
      <c r="Q147" s="29">
        <v>210.206818</v>
      </c>
      <c r="R147" s="26">
        <f>code_monthly_deflated!P147</f>
        <v>69.114466923050045</v>
      </c>
      <c r="S147" s="30">
        <v>117.2692254</v>
      </c>
      <c r="T147" s="5">
        <v>7.0000000000000007E-2</v>
      </c>
      <c r="U147" s="21">
        <f>code_monthly!T147</f>
        <v>0.75102984968137565</v>
      </c>
    </row>
    <row r="148" spans="1:21" x14ac:dyDescent="0.2">
      <c r="A148" s="20" t="s">
        <v>367</v>
      </c>
      <c r="B148" s="21">
        <f>code_monthly!Q148/M148*100</f>
        <v>251.30281928757606</v>
      </c>
      <c r="C148" s="24">
        <f>code_monthly!C148*100/code_monthly_deflated_avg_inver!M148</f>
        <v>47.73881418550426</v>
      </c>
      <c r="D148" s="21">
        <v>45135</v>
      </c>
      <c r="E148" s="21">
        <v>7.6999999999999993</v>
      </c>
      <c r="F148" s="25">
        <f>-code_monthly!F148</f>
        <v>-2.0119585999999998</v>
      </c>
      <c r="G148" s="26">
        <f>-code_monthly!G148</f>
        <v>-0.10889570000000004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v>1.349837</v>
      </c>
      <c r="M148" s="27">
        <v>115.1</v>
      </c>
      <c r="N148" s="21">
        <f>code_monthly!O148</f>
        <v>5</v>
      </c>
      <c r="O148" s="21">
        <f>-code_monthly!P148</f>
        <v>0.43166666666666575</v>
      </c>
      <c r="P148" s="29">
        <v>97.175606470000005</v>
      </c>
      <c r="Q148" s="29">
        <v>289.24954500000001</v>
      </c>
      <c r="R148" s="26">
        <f>code_monthly_deflated!P148</f>
        <v>63.053890909173703</v>
      </c>
      <c r="S148" s="30">
        <v>117.62953709999999</v>
      </c>
      <c r="T148" s="5">
        <v>-0.23</v>
      </c>
      <c r="U148" s="21">
        <f>code_monthly!T148</f>
        <v>0.74083018912653897</v>
      </c>
    </row>
    <row r="149" spans="1:21" x14ac:dyDescent="0.2">
      <c r="A149" s="20" t="s">
        <v>368</v>
      </c>
      <c r="B149" s="21">
        <f>code_monthly!Q149/M149*100</f>
        <v>178.94429939077457</v>
      </c>
      <c r="C149" s="24">
        <f>code_monthly!C149*100/code_monthly_deflated_avg_inver!M149</f>
        <v>56.173518696698579</v>
      </c>
      <c r="D149" s="21">
        <v>37335</v>
      </c>
      <c r="E149" s="21">
        <v>5.4</v>
      </c>
      <c r="F149" s="25">
        <f>-code_monthly!F149</f>
        <v>-3.1466875999999999</v>
      </c>
      <c r="G149" s="26">
        <f>-code_monthly!G149</f>
        <v>-0.43766649999999996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v>1.3403389999999999</v>
      </c>
      <c r="M149" s="27">
        <v>114.9</v>
      </c>
      <c r="N149" s="21">
        <f>code_monthly!O149</f>
        <v>6</v>
      </c>
      <c r="O149" s="21">
        <f>-code_monthly!P149</f>
        <v>-1.6616666666666671</v>
      </c>
      <c r="P149" s="29">
        <v>27.270472309999999</v>
      </c>
      <c r="Q149" s="29">
        <v>205.607</v>
      </c>
      <c r="R149" s="26">
        <f>code_monthly_deflated!P149</f>
        <v>72.930771967415993</v>
      </c>
      <c r="S149" s="30">
        <v>118.6193395</v>
      </c>
      <c r="T149" s="5">
        <v>-0.34</v>
      </c>
      <c r="U149" s="21">
        <f>code_monthly!T149</f>
        <v>0.74607990963480142</v>
      </c>
    </row>
    <row r="150" spans="1:21" x14ac:dyDescent="0.2">
      <c r="A150" s="20" t="s">
        <v>369</v>
      </c>
      <c r="B150" s="21">
        <f>code_monthly!Q150/M150*100</f>
        <v>169.75215889464593</v>
      </c>
      <c r="C150" s="24">
        <f>code_monthly!C150*100/code_monthly_deflated_avg_inver!M150</f>
        <v>62.720168503373181</v>
      </c>
      <c r="D150" s="21">
        <v>33040</v>
      </c>
      <c r="E150" s="21">
        <v>7.65</v>
      </c>
      <c r="F150" s="25">
        <f>-code_monthly!F150</f>
        <v>-2.0512907999999999</v>
      </c>
      <c r="G150" s="26">
        <f>-code_monthly!G150</f>
        <v>-6.2064500000000022E-2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v>1.3373269999999999</v>
      </c>
      <c r="M150" s="27">
        <v>115.8</v>
      </c>
      <c r="N150" s="21">
        <f>code_monthly!O150</f>
        <v>7</v>
      </c>
      <c r="O150" s="21">
        <f>-code_monthly!P150</f>
        <v>0.14000000000000057</v>
      </c>
      <c r="P150" s="29">
        <v>78.876549679999997</v>
      </c>
      <c r="Q150" s="29">
        <v>196.57300000000001</v>
      </c>
      <c r="R150" s="26">
        <f>code_monthly_deflated!P150</f>
        <v>81.142625778427757</v>
      </c>
      <c r="S150" s="30">
        <v>119.7028061</v>
      </c>
      <c r="T150" s="5">
        <v>-0.67</v>
      </c>
      <c r="U150" s="21">
        <f>code_monthly!T150</f>
        <v>0.74776027104814313</v>
      </c>
    </row>
    <row r="151" spans="1:21" x14ac:dyDescent="0.2">
      <c r="A151" s="20" t="s">
        <v>370</v>
      </c>
      <c r="B151" s="21">
        <f>code_monthly!Q151/M151*100</f>
        <v>266.30304867634499</v>
      </c>
      <c r="C151" s="24">
        <f>code_monthly!C151*100/code_monthly_deflated_avg_inver!M151</f>
        <v>76.207481645884641</v>
      </c>
      <c r="D151" s="21">
        <v>25101</v>
      </c>
      <c r="E151" s="21">
        <v>9.0500000000000007</v>
      </c>
      <c r="F151" s="25">
        <f>-code_monthly!F151</f>
        <v>-2.1545969</v>
      </c>
      <c r="G151" s="26">
        <f>-code_monthly!G151</f>
        <v>-0.33093050000000002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v>1.3138879999999999</v>
      </c>
      <c r="M151" s="27">
        <v>117.1</v>
      </c>
      <c r="N151" s="21">
        <f>code_monthly!O151</f>
        <v>9</v>
      </c>
      <c r="O151" s="21">
        <f>-code_monthly!P151</f>
        <v>-1.6966666666666672</v>
      </c>
      <c r="P151" s="29">
        <v>100.7629309</v>
      </c>
      <c r="Q151" s="29">
        <v>311.84087</v>
      </c>
      <c r="R151" s="26">
        <f>code_monthly_deflated!P151</f>
        <v>96.660370832529239</v>
      </c>
      <c r="S151" s="30">
        <v>121.3010037</v>
      </c>
      <c r="T151" s="5">
        <v>0.16</v>
      </c>
      <c r="U151" s="21">
        <f>code_monthly!T151</f>
        <v>0.76109988065953871</v>
      </c>
    </row>
    <row r="152" spans="1:21" x14ac:dyDescent="0.2">
      <c r="P152" s="29"/>
      <c r="Q152" s="29"/>
    </row>
    <row r="153" spans="1:21" x14ac:dyDescent="0.2">
      <c r="P153" s="29"/>
      <c r="Q15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1D9A-5C09-2646-8907-DAE3B2E6F030}">
  <dimension ref="A1:Y154"/>
  <sheetViews>
    <sheetView tabSelected="1" topLeftCell="G66" workbookViewId="0">
      <selection activeCell="X2" sqref="X2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4.66406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4" width="11.83203125" style="21" customWidth="1"/>
    <col min="15" max="15" width="20" style="21" customWidth="1"/>
    <col min="16" max="16" width="11.6640625" style="21" customWidth="1"/>
    <col min="17" max="18" width="16.6640625" style="21" customWidth="1"/>
    <col min="19" max="19" width="15.5" style="21" customWidth="1"/>
    <col min="20" max="20" width="14.6640625" style="21" customWidth="1"/>
    <col min="21" max="21" width="10.83203125" style="21"/>
    <col min="23" max="23" width="10.83203125" style="21"/>
    <col min="24" max="24" width="16" style="21" customWidth="1"/>
    <col min="25" max="25" width="14.5" style="21" customWidth="1"/>
    <col min="26" max="16384" width="10.83203125" style="21"/>
  </cols>
  <sheetData>
    <row r="1" spans="1:25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382</v>
      </c>
      <c r="M1" s="21" t="s">
        <v>381</v>
      </c>
      <c r="N1" s="21" t="s">
        <v>383</v>
      </c>
      <c r="O1" s="21" t="s">
        <v>384</v>
      </c>
      <c r="P1" s="21" t="s">
        <v>386</v>
      </c>
      <c r="Q1" s="21" t="s">
        <v>396</v>
      </c>
      <c r="R1" s="21" t="s">
        <v>387</v>
      </c>
      <c r="S1" s="21" t="s">
        <v>374</v>
      </c>
      <c r="T1" s="21" t="s">
        <v>388</v>
      </c>
      <c r="U1" s="21" t="s">
        <v>389</v>
      </c>
      <c r="V1" t="s">
        <v>392</v>
      </c>
      <c r="W1" s="21" t="s">
        <v>393</v>
      </c>
      <c r="X1" t="s">
        <v>394</v>
      </c>
      <c r="Y1" t="s">
        <v>395</v>
      </c>
    </row>
    <row r="2" spans="1:25" ht="17" x14ac:dyDescent="0.2">
      <c r="A2" s="23" t="s">
        <v>221</v>
      </c>
      <c r="B2" s="21">
        <f>code_monthly!Q2/M2*100</f>
        <v>38.176605504587151</v>
      </c>
      <c r="C2" s="24">
        <f>code_monthly!C2*100/code_monthly_deflated_avg!M2</f>
        <v>50.737044926914926</v>
      </c>
      <c r="D2" s="21">
        <f>code_monthly!D2/1000</f>
        <v>18.582000000000001</v>
      </c>
      <c r="E2" s="21">
        <v>12.8</v>
      </c>
      <c r="F2" s="25">
        <v>1.34</v>
      </c>
      <c r="G2" s="26">
        <v>-0.2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f>code_monthly!M2*100</f>
        <v>89.58</v>
      </c>
      <c r="L2" s="21">
        <f>code_monthly!N2*10</f>
        <v>16.44791</v>
      </c>
      <c r="M2" s="27">
        <v>87.2</v>
      </c>
      <c r="O2" s="21">
        <f>code_monthly!P2</f>
        <v>0.28166666666666806</v>
      </c>
      <c r="P2" s="29">
        <v>16.07089216</v>
      </c>
      <c r="Q2" s="29">
        <v>33.29</v>
      </c>
      <c r="R2" s="29">
        <f>Q2/M2*100</f>
        <v>38.176605504587151</v>
      </c>
      <c r="S2" s="26">
        <f>code_monthly_deflated!P2</f>
        <v>79.785208832617329</v>
      </c>
      <c r="T2" s="30">
        <v>91.207381749999996</v>
      </c>
      <c r="U2" s="5">
        <v>-0.01</v>
      </c>
      <c r="V2">
        <f>code_monthly!T2*10</f>
        <v>6.0797998043520431</v>
      </c>
      <c r="W2" s="4">
        <f>code_monthly!W2/10</f>
        <v>2.0839810000000001</v>
      </c>
    </row>
    <row r="3" spans="1:25" ht="17" x14ac:dyDescent="0.2">
      <c r="A3" s="23" t="s">
        <v>222</v>
      </c>
      <c r="B3" s="21">
        <f>code_monthly!Q3/M3*100</f>
        <v>35.041632685714283</v>
      </c>
      <c r="C3" s="24">
        <f>code_monthly!C3*100/code_monthly_deflated_avg!M3</f>
        <v>53.23356495709276</v>
      </c>
      <c r="D3" s="21">
        <f>code_monthly!D3/1000</f>
        <v>13.795</v>
      </c>
      <c r="E3" s="21">
        <v>10</v>
      </c>
      <c r="F3" s="25">
        <v>1.27</v>
      </c>
      <c r="G3" s="26">
        <v>-0.06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f>code_monthly!N3*10</f>
        <v>16.457930000000001</v>
      </c>
      <c r="M3" s="27">
        <v>87.5</v>
      </c>
      <c r="O3" s="21">
        <f>code_monthly!P3</f>
        <v>0.76500000000000057</v>
      </c>
      <c r="P3" s="29">
        <v>26.482784330000001</v>
      </c>
      <c r="Q3" s="29">
        <v>30.661428600000001</v>
      </c>
      <c r="R3" s="29">
        <f t="shared" ref="R3:R66" si="0">Q3/M3*100</f>
        <v>35.041632685714283</v>
      </c>
      <c r="S3" s="26">
        <f>code_monthly_deflated!P3</f>
        <v>83.990769750542796</v>
      </c>
      <c r="T3" s="30">
        <v>91.271934079999994</v>
      </c>
      <c r="U3" s="5">
        <v>-0.19</v>
      </c>
      <c r="V3">
        <f>code_monthly!T3*10</f>
        <v>6.0760982699525385</v>
      </c>
      <c r="W3" s="4">
        <f>code_monthly!W3/10</f>
        <v>1.5582819999999999</v>
      </c>
    </row>
    <row r="4" spans="1:25" ht="17" x14ac:dyDescent="0.2">
      <c r="A4" s="23" t="s">
        <v>223</v>
      </c>
      <c r="B4" s="21">
        <f>code_monthly!Q4/M4*100</f>
        <v>35.715392613636368</v>
      </c>
      <c r="C4" s="24">
        <f>code_monthly!C4*100/code_monthly_deflated_avg!M4</f>
        <v>52.288673703058301</v>
      </c>
      <c r="D4" s="21">
        <f>code_monthly!D4/1000</f>
        <v>12.59</v>
      </c>
      <c r="E4" s="21">
        <v>4.1500000000000004</v>
      </c>
      <c r="F4" s="25">
        <v>1.67</v>
      </c>
      <c r="G4" s="26">
        <v>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f>code_monthly!N4*10</f>
        <v>16.182019999999998</v>
      </c>
      <c r="M4" s="27">
        <v>88</v>
      </c>
      <c r="O4" s="21">
        <f>code_monthly!P4</f>
        <v>1.6183333333333341</v>
      </c>
      <c r="P4" s="29">
        <v>21.062983590000002</v>
      </c>
      <c r="Q4" s="29">
        <v>31.4295455</v>
      </c>
      <c r="R4" s="29">
        <f t="shared" si="0"/>
        <v>35.715392613636368</v>
      </c>
      <c r="S4" s="26">
        <f>code_monthly_deflated!P4</f>
        <v>81.724322962858594</v>
      </c>
      <c r="T4" s="30">
        <v>91.111186119999999</v>
      </c>
      <c r="U4" s="5">
        <v>0.32</v>
      </c>
      <c r="V4">
        <f>code_monthly!T4*10</f>
        <v>6.1796982082583014</v>
      </c>
      <c r="W4" s="4">
        <f>code_monthly!W4/10</f>
        <v>1.5666040000000001</v>
      </c>
    </row>
    <row r="5" spans="1:25" ht="17" x14ac:dyDescent="0.2">
      <c r="A5" s="23" t="s">
        <v>224</v>
      </c>
      <c r="B5" s="21">
        <f>code_monthly!Q5/M5*100</f>
        <v>41.151480637813215</v>
      </c>
      <c r="C5" s="24">
        <f>code_monthly!C5*100/code_monthly_deflated_avg!M5</f>
        <v>54.302797471811743</v>
      </c>
      <c r="D5" s="21">
        <f>code_monthly!D5/1000</f>
        <v>13.65</v>
      </c>
      <c r="E5" s="21">
        <v>2.1</v>
      </c>
      <c r="F5" s="25">
        <v>1.54</v>
      </c>
      <c r="G5" s="26">
        <v>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f>code_monthly!N5*10</f>
        <v>15.97597</v>
      </c>
      <c r="M5" s="27">
        <v>87.8</v>
      </c>
      <c r="O5" s="21">
        <f>code_monthly!P5</f>
        <v>-1.8883333333333319</v>
      </c>
      <c r="P5" s="29">
        <v>21.86488057</v>
      </c>
      <c r="Q5" s="29">
        <v>36.131</v>
      </c>
      <c r="R5" s="29">
        <f t="shared" si="0"/>
        <v>41.151480637813215</v>
      </c>
      <c r="S5" s="26">
        <f>code_monthly_deflated!P5</f>
        <v>83.316419026502402</v>
      </c>
      <c r="T5" s="30">
        <v>91.422556189999995</v>
      </c>
      <c r="U5" s="5">
        <v>0.7</v>
      </c>
      <c r="V5">
        <f>code_monthly!T5*10</f>
        <v>6.2594008376330201</v>
      </c>
      <c r="W5" s="4">
        <f>code_monthly!W5/10</f>
        <v>1.326443</v>
      </c>
    </row>
    <row r="6" spans="1:25" ht="17" x14ac:dyDescent="0.2">
      <c r="A6" s="23" t="s">
        <v>225</v>
      </c>
      <c r="B6" s="21">
        <f>code_monthly!Q6/M6*100</f>
        <v>38.872448979591837</v>
      </c>
      <c r="C6" s="24">
        <f>code_monthly!C6*100/code_monthly_deflated_avg!M6</f>
        <v>55.081703531077025</v>
      </c>
      <c r="D6" s="21">
        <f>code_monthly!D6/1000</f>
        <v>12.72</v>
      </c>
      <c r="E6" s="21">
        <v>4.3</v>
      </c>
      <c r="F6" s="25">
        <v>1.33</v>
      </c>
      <c r="G6" s="26">
        <v>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f>code_monthly!N6*10</f>
        <v>15.180499999999999</v>
      </c>
      <c r="M6" s="27">
        <v>88.2</v>
      </c>
      <c r="O6" s="21">
        <f>code_monthly!P6</f>
        <v>-3.4400000000000008</v>
      </c>
      <c r="P6" s="29">
        <v>16.012600079999999</v>
      </c>
      <c r="Q6" s="29">
        <v>34.285499999999999</v>
      </c>
      <c r="R6" s="29">
        <f t="shared" si="0"/>
        <v>38.872448979591837</v>
      </c>
      <c r="S6" s="26">
        <f>code_monthly_deflated!P6</f>
        <v>80.649271484096772</v>
      </c>
      <c r="T6" s="30">
        <v>91.445339360000006</v>
      </c>
      <c r="U6" s="5">
        <v>0.33</v>
      </c>
      <c r="V6">
        <f>code_monthly!T6*10</f>
        <v>6.5873983070386357</v>
      </c>
      <c r="W6" s="4">
        <f>code_monthly!W6/10</f>
        <v>1.3340020000000001</v>
      </c>
    </row>
    <row r="7" spans="1:25" ht="17" x14ac:dyDescent="0.2">
      <c r="A7" s="23" t="s">
        <v>226</v>
      </c>
      <c r="B7" s="21">
        <f>code_monthly!Q7/M7*100</f>
        <v>33.967452536640366</v>
      </c>
      <c r="C7" s="24">
        <f>code_monthly!C7*100/code_monthly_deflated_avg!M7</f>
        <v>58.531508934637699</v>
      </c>
      <c r="D7" s="21">
        <f>code_monthly!D7/1000</f>
        <v>18.53</v>
      </c>
      <c r="E7" s="21">
        <v>7.4</v>
      </c>
      <c r="F7" s="25">
        <v>1.32</v>
      </c>
      <c r="G7" s="26">
        <v>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f>code_monthly!N7*10</f>
        <v>15.183720000000001</v>
      </c>
      <c r="M7" s="27">
        <v>88.7</v>
      </c>
      <c r="O7" s="21">
        <f>code_monthly!P7</f>
        <v>-1.6533333333333333</v>
      </c>
      <c r="P7" s="29">
        <v>10.08990288</v>
      </c>
      <c r="Q7" s="29">
        <v>30.129130400000001</v>
      </c>
      <c r="R7" s="29">
        <f t="shared" si="0"/>
        <v>33.967452536640366</v>
      </c>
      <c r="S7" s="26">
        <f>code_monthly_deflated!P7</f>
        <v>85.851970119411618</v>
      </c>
      <c r="T7" s="30">
        <v>91.820839860000007</v>
      </c>
      <c r="U7" s="5">
        <v>0.02</v>
      </c>
      <c r="V7">
        <f>code_monthly!T7*10</f>
        <v>6.5860013224690652</v>
      </c>
      <c r="W7" s="4">
        <f>code_monthly!W7/10</f>
        <v>1.390938</v>
      </c>
    </row>
    <row r="8" spans="1:25" ht="17" x14ac:dyDescent="0.2">
      <c r="A8" s="23" t="s">
        <v>227</v>
      </c>
      <c r="B8" s="21">
        <f>code_monthly!Q8/M8*100</f>
        <v>35.590807174887892</v>
      </c>
      <c r="C8" s="24">
        <f>code_monthly!C8*100/code_monthly_deflated_avg!M8</f>
        <v>62.149674805380286</v>
      </c>
      <c r="D8" s="21">
        <f>code_monthly!D8/1000</f>
        <v>19.305</v>
      </c>
      <c r="E8" s="21">
        <v>10.7</v>
      </c>
      <c r="F8" s="25">
        <v>1.72</v>
      </c>
      <c r="G8" s="26">
        <v>-0.74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f>code_monthly!N8*10</f>
        <v>15.30011</v>
      </c>
      <c r="M8" s="27">
        <v>89.2</v>
      </c>
      <c r="O8" s="21">
        <f>code_monthly!P8</f>
        <v>-0.51166666666666583</v>
      </c>
      <c r="P8" s="29">
        <v>21.923331340000001</v>
      </c>
      <c r="Q8" s="29">
        <v>31.747</v>
      </c>
      <c r="R8" s="29">
        <f t="shared" si="0"/>
        <v>35.590807174887892</v>
      </c>
      <c r="S8" s="26">
        <f>code_monthly_deflated!P8</f>
        <v>92.21537615078816</v>
      </c>
      <c r="T8" s="30">
        <v>91.980322090000001</v>
      </c>
      <c r="U8" s="5">
        <v>-0.72</v>
      </c>
      <c r="V8">
        <f>code_monthly!T8*10</f>
        <v>6.5359007222823884</v>
      </c>
      <c r="W8" s="4">
        <f>code_monthly!W8/10</f>
        <v>2.5036390000000002</v>
      </c>
    </row>
    <row r="9" spans="1:25" ht="17" x14ac:dyDescent="0.2">
      <c r="A9" s="23" t="s">
        <v>228</v>
      </c>
      <c r="B9" s="21">
        <f>code_monthly!Q9/M9*100</f>
        <v>42.453579418344518</v>
      </c>
      <c r="C9" s="24">
        <f>code_monthly!C9*100/code_monthly_deflated_avg!M9</f>
        <v>58.501032068352458</v>
      </c>
      <c r="D9" s="21">
        <f>code_monthly!D9/1000</f>
        <v>22.864999999999998</v>
      </c>
      <c r="E9" s="21">
        <v>12.5</v>
      </c>
      <c r="F9" s="25">
        <v>1.59</v>
      </c>
      <c r="G9" s="26">
        <v>-0.71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f>code_monthly!N9*10</f>
        <v>14.522010000000002</v>
      </c>
      <c r="M9" s="27">
        <v>89.4</v>
      </c>
      <c r="O9" s="21">
        <f>code_monthly!P9</f>
        <v>0.20333333333333137</v>
      </c>
      <c r="P9" s="29">
        <v>11.46139355</v>
      </c>
      <c r="Q9" s="29">
        <v>37.953499999999998</v>
      </c>
      <c r="R9" s="29">
        <f t="shared" si="0"/>
        <v>42.453579418344518</v>
      </c>
      <c r="S9" s="26">
        <f>code_monthly_deflated!P9</f>
        <v>82.508049160729982</v>
      </c>
      <c r="T9" s="30">
        <v>92.051624989999993</v>
      </c>
      <c r="U9" s="5">
        <v>-0.42</v>
      </c>
      <c r="V9">
        <f>code_monthly!T9*10</f>
        <v>6.8860991006065966</v>
      </c>
      <c r="W9" s="4">
        <f>code_monthly!W9/10</f>
        <v>2.55627</v>
      </c>
    </row>
    <row r="10" spans="1:25" ht="17" x14ac:dyDescent="0.2">
      <c r="A10" s="23" t="s">
        <v>229</v>
      </c>
      <c r="B10" s="21">
        <f>code_monthly!Q10/M10*100</f>
        <v>47.400203128491626</v>
      </c>
      <c r="C10" s="24">
        <f>code_monthly!C10*100/code_monthly_deflated_avg!M10</f>
        <v>55.894594309000972</v>
      </c>
      <c r="D10" s="21">
        <f>code_monthly!D10/1000</f>
        <v>16.7</v>
      </c>
      <c r="E10" s="21">
        <v>17.8</v>
      </c>
      <c r="F10" s="25">
        <v>0.92</v>
      </c>
      <c r="G10" s="26">
        <v>-0.84000000000000008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f>code_monthly!N10*10</f>
        <v>14.944329999999999</v>
      </c>
      <c r="M10" s="27">
        <v>89.5</v>
      </c>
      <c r="O10" s="21">
        <f>code_monthly!P10</f>
        <v>-1.2433333333333358</v>
      </c>
      <c r="P10" s="29">
        <v>21.73340048</v>
      </c>
      <c r="Q10" s="29">
        <v>42.423181800000002</v>
      </c>
      <c r="R10" s="29">
        <f t="shared" si="0"/>
        <v>47.400203128491626</v>
      </c>
      <c r="S10" s="26">
        <f>code_monthly_deflated!P10</f>
        <v>81.294661617648799</v>
      </c>
      <c r="T10" s="30">
        <v>91.961758020000005</v>
      </c>
      <c r="U10" s="5">
        <v>-0.36</v>
      </c>
      <c r="V10">
        <f>code_monthly!T10*10</f>
        <v>6.6915010575917417</v>
      </c>
      <c r="W10" s="4">
        <f>code_monthly!W10/10</f>
        <v>1.9784949999999999</v>
      </c>
    </row>
    <row r="11" spans="1:25" ht="17" x14ac:dyDescent="0.2">
      <c r="A11" s="23" t="s">
        <v>230</v>
      </c>
      <c r="B11" s="21">
        <f>code_monthly!Q11/M11*100</f>
        <v>50.45912653975364</v>
      </c>
      <c r="C11" s="24">
        <f>code_monthly!C11*100/code_monthly_deflated_avg!M11</f>
        <v>53.914876415336565</v>
      </c>
      <c r="D11" s="21">
        <f>code_monthly!D11/1000</f>
        <v>2.1549999999999998</v>
      </c>
      <c r="E11" s="21">
        <v>20.05</v>
      </c>
      <c r="F11" s="25">
        <v>0.95</v>
      </c>
      <c r="G11" s="26">
        <v>-0.61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f>code_monthly!N11*10</f>
        <v>15.698090000000001</v>
      </c>
      <c r="M11" s="27">
        <v>89.3</v>
      </c>
      <c r="O11" s="21">
        <f>code_monthly!P11</f>
        <v>0.86333333333332973</v>
      </c>
      <c r="P11" s="29">
        <v>22.836218379999998</v>
      </c>
      <c r="Q11" s="29">
        <v>45.06</v>
      </c>
      <c r="R11" s="29">
        <f t="shared" si="0"/>
        <v>50.45912653975364</v>
      </c>
      <c r="S11" s="26">
        <f>code_monthly_deflated!P11</f>
        <v>82.168995415813811</v>
      </c>
      <c r="T11" s="30">
        <v>91.981165910000001</v>
      </c>
      <c r="U11" s="5">
        <v>-0.15</v>
      </c>
      <c r="V11">
        <f>code_monthly!T11*10</f>
        <v>6.3702017251780312</v>
      </c>
      <c r="W11" s="4">
        <f>code_monthly!W11/10</f>
        <v>2.2144520000000001</v>
      </c>
    </row>
    <row r="12" spans="1:25" ht="17" x14ac:dyDescent="0.2">
      <c r="A12" s="23" t="s">
        <v>231</v>
      </c>
      <c r="B12" s="21">
        <f>code_monthly!Q12/M12*100</f>
        <v>44.145190423162582</v>
      </c>
      <c r="C12" s="24">
        <f>code_monthly!C12*100/code_monthly_deflated_avg!M12</f>
        <v>55.470516843559807</v>
      </c>
      <c r="D12" s="21">
        <f>code_monthly!D12/1000</f>
        <v>20.754999999999999</v>
      </c>
      <c r="E12" s="21">
        <v>17.399999999999999</v>
      </c>
      <c r="F12" s="25">
        <v>1.39</v>
      </c>
      <c r="G12" s="26">
        <v>-0.53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f>code_monthly!N12*10</f>
        <v>15.465990000000001</v>
      </c>
      <c r="M12" s="27">
        <v>89.8</v>
      </c>
      <c r="O12" s="21">
        <f>code_monthly!P12</f>
        <v>0.99166666666666714</v>
      </c>
      <c r="P12" s="29">
        <v>12.410959890000001</v>
      </c>
      <c r="Q12" s="29">
        <v>39.642381</v>
      </c>
      <c r="R12" s="29">
        <f t="shared" si="0"/>
        <v>44.145190423162582</v>
      </c>
      <c r="S12" s="26">
        <f>code_monthly_deflated!P12</f>
        <v>83.640797022613285</v>
      </c>
      <c r="T12" s="30">
        <v>92.108161019999997</v>
      </c>
      <c r="U12" s="5">
        <v>-0.16</v>
      </c>
      <c r="V12">
        <f>code_monthly!T12*10</f>
        <v>6.4658001201345661</v>
      </c>
      <c r="W12" s="4">
        <f>code_monthly!W12/10</f>
        <v>3.0684329999999997</v>
      </c>
    </row>
    <row r="13" spans="1:25" ht="17" x14ac:dyDescent="0.2">
      <c r="A13" s="23" t="s">
        <v>232</v>
      </c>
      <c r="B13" s="21">
        <f>code_monthly!Q13/M13*100</f>
        <v>48.108928953229395</v>
      </c>
      <c r="C13" s="24">
        <f>code_monthly!C13*100/code_monthly_deflated_avg!M13</f>
        <v>54.876340136590002</v>
      </c>
      <c r="D13" s="21">
        <f>code_monthly!D13/1000</f>
        <v>22.145</v>
      </c>
      <c r="E13" s="21">
        <v>15.299999999999999</v>
      </c>
      <c r="F13" s="25">
        <v>1.47</v>
      </c>
      <c r="G13" s="26">
        <v>-0.31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f>code_monthly!N13*10</f>
        <v>15.79579</v>
      </c>
      <c r="M13" s="27">
        <v>89.8</v>
      </c>
      <c r="O13" s="21">
        <f>code_monthly!P13</f>
        <v>-1.2800000000000011</v>
      </c>
      <c r="P13" s="29">
        <v>12.98556458</v>
      </c>
      <c r="Q13" s="29">
        <v>43.201818199999998</v>
      </c>
      <c r="R13" s="29">
        <f t="shared" si="0"/>
        <v>48.108928953229395</v>
      </c>
      <c r="S13" s="26">
        <f>code_monthly_deflated!P13</f>
        <v>84.460207565862333</v>
      </c>
      <c r="T13" s="30">
        <v>92.161743670000007</v>
      </c>
      <c r="U13" s="5">
        <v>-0.27</v>
      </c>
      <c r="V13">
        <f>code_monthly!T13*10</f>
        <v>6.3308008019858448</v>
      </c>
      <c r="W13" s="4">
        <f>code_monthly!W13/10</f>
        <v>2.981744</v>
      </c>
    </row>
    <row r="14" spans="1:25" ht="17" x14ac:dyDescent="0.2">
      <c r="A14" s="23" t="s">
        <v>233</v>
      </c>
      <c r="B14" s="21">
        <f>code_monthly!Q14/M14*100</f>
        <v>52.526984111111105</v>
      </c>
      <c r="C14" s="24">
        <f>code_monthly!C14*100/code_monthly_deflated_avg!M14</f>
        <v>58.231809797031815</v>
      </c>
      <c r="D14" s="21">
        <f>code_monthly!D14/1000</f>
        <v>21.292000000000002</v>
      </c>
      <c r="E14" s="21">
        <v>11.75</v>
      </c>
      <c r="F14" s="25">
        <v>1.65</v>
      </c>
      <c r="G14" s="26">
        <v>-0.14999999999999997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f>code_monthly!N14*10</f>
        <v>15.77412</v>
      </c>
      <c r="M14" s="27">
        <v>90</v>
      </c>
      <c r="O14" s="21">
        <f>code_monthly!P14</f>
        <v>-0.668333333333333</v>
      </c>
      <c r="P14" s="29">
        <v>3.807566784</v>
      </c>
      <c r="Q14" s="29">
        <v>47.2742857</v>
      </c>
      <c r="R14" s="29">
        <f t="shared" si="0"/>
        <v>52.526984111111105</v>
      </c>
      <c r="S14" s="26">
        <f>code_monthly_deflated!P14</f>
        <v>89.589437159879239</v>
      </c>
      <c r="T14" s="30">
        <v>92.27650337</v>
      </c>
      <c r="U14" s="5">
        <v>0.04</v>
      </c>
      <c r="V14">
        <f>code_monthly!T14*10</f>
        <v>6.3394978610534212</v>
      </c>
      <c r="W14" s="4">
        <f>code_monthly!W14/10</f>
        <v>2.5502320000000003</v>
      </c>
    </row>
    <row r="15" spans="1:25" ht="17" x14ac:dyDescent="0.2">
      <c r="A15" s="23" t="s">
        <v>234</v>
      </c>
      <c r="B15" s="21">
        <f>code_monthly!Q15/M15*100</f>
        <v>54.556528792912516</v>
      </c>
      <c r="C15" s="24">
        <f>code_monthly!C15*100/code_monthly_deflated_avg!M15</f>
        <v>60.709358542604022</v>
      </c>
      <c r="D15" s="21">
        <f>code_monthly!D15/1000</f>
        <v>22.465</v>
      </c>
      <c r="E15" s="21">
        <v>6.55</v>
      </c>
      <c r="F15" s="25">
        <v>1.79</v>
      </c>
      <c r="G15" s="26">
        <v>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f>code_monthly!N15*10</f>
        <v>15.55621</v>
      </c>
      <c r="M15" s="27">
        <v>90.3</v>
      </c>
      <c r="O15" s="21">
        <f>code_monthly!P15</f>
        <v>-0.28500000000000014</v>
      </c>
      <c r="P15" s="29">
        <v>18.816777689999999</v>
      </c>
      <c r="Q15" s="29">
        <v>49.264545499999997</v>
      </c>
      <c r="R15" s="29">
        <f t="shared" si="0"/>
        <v>54.556528792912516</v>
      </c>
      <c r="S15" s="26">
        <f>code_monthly_deflated!P15</f>
        <v>92.379033929819883</v>
      </c>
      <c r="T15" s="30">
        <v>92.315319149999993</v>
      </c>
      <c r="U15" s="5">
        <v>0.24</v>
      </c>
      <c r="V15">
        <f>code_monthly!T15*10</f>
        <v>6.4283009807658811</v>
      </c>
      <c r="W15" s="4">
        <f>code_monthly!W15/10</f>
        <v>2.0112359999999998</v>
      </c>
    </row>
    <row r="16" spans="1:25" ht="17" x14ac:dyDescent="0.2">
      <c r="A16" s="23" t="s">
        <v>235</v>
      </c>
      <c r="B16" s="21">
        <f>code_monthly!Q16/M16*100</f>
        <v>64.47702138157895</v>
      </c>
      <c r="C16" s="24">
        <f>code_monthly!C16*100/code_monthly_deflated_avg!M16</f>
        <v>64.95658045035502</v>
      </c>
      <c r="D16" s="21">
        <f>code_monthly!D16/1000</f>
        <v>23.81</v>
      </c>
      <c r="E16" s="21">
        <v>1.2</v>
      </c>
      <c r="F16" s="25">
        <v>2.08</v>
      </c>
      <c r="G16" s="26">
        <v>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f>code_monthly!N16*10</f>
        <v>15.437099999999999</v>
      </c>
      <c r="M16" s="27">
        <v>91.2</v>
      </c>
      <c r="O16" s="21">
        <f>code_monthly!P16</f>
        <v>-1.8316666666666661</v>
      </c>
      <c r="P16" s="29">
        <v>10.951814089999999</v>
      </c>
      <c r="Q16" s="29">
        <v>58.803043500000001</v>
      </c>
      <c r="R16" s="29">
        <f t="shared" si="0"/>
        <v>64.47702138157895</v>
      </c>
      <c r="S16" s="26">
        <f>code_monthly_deflated!P16</f>
        <v>98.892707106932647</v>
      </c>
      <c r="T16" s="30">
        <v>92.473957560000002</v>
      </c>
      <c r="U16" s="5">
        <v>0.9</v>
      </c>
      <c r="V16">
        <f>code_monthly!T16*10</f>
        <v>6.4779006419599536</v>
      </c>
      <c r="W16" s="4">
        <f>code_monthly!W16/10</f>
        <v>1.7931029999999999</v>
      </c>
      <c r="X16" s="21">
        <f>code_monthly_deflated!T16</f>
        <v>67.598684210526315</v>
      </c>
      <c r="Y16" s="21">
        <f>code_monthly_deflated!U16</f>
        <v>64.588032581453646</v>
      </c>
    </row>
    <row r="17" spans="1:25" ht="17" x14ac:dyDescent="0.2">
      <c r="A17" s="23" t="s">
        <v>236</v>
      </c>
      <c r="B17" s="21">
        <f>code_monthly!Q17/M17*100</f>
        <v>61.175611500547653</v>
      </c>
      <c r="C17" s="24">
        <f>code_monthly!C17*100/code_monthly_deflated_avg!M17</f>
        <v>66.785906587786883</v>
      </c>
      <c r="D17" s="21">
        <f>code_monthly!D17/1000</f>
        <v>28.71</v>
      </c>
      <c r="E17" s="21">
        <v>5.0999999999999996</v>
      </c>
      <c r="F17" s="25">
        <v>2.4300000000000002</v>
      </c>
      <c r="G17" s="26">
        <v>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f>code_monthly!N17*10</f>
        <v>15.8293</v>
      </c>
      <c r="M17" s="27">
        <v>91.3</v>
      </c>
      <c r="N17" s="21">
        <f>code_monthly!O17</f>
        <v>12</v>
      </c>
      <c r="O17" s="21">
        <f>code_monthly!P17</f>
        <v>-4.838333333333332</v>
      </c>
      <c r="P17" s="29">
        <v>15.057292909999999</v>
      </c>
      <c r="Q17" s="29">
        <v>55.853333300000003</v>
      </c>
      <c r="R17" s="29">
        <f t="shared" si="0"/>
        <v>61.175611500547653</v>
      </c>
      <c r="S17" s="26">
        <f>code_monthly_deflated!P17</f>
        <v>103.88052492034652</v>
      </c>
      <c r="T17" s="30">
        <v>92.914432300000001</v>
      </c>
      <c r="U17" s="5">
        <v>-0.32</v>
      </c>
      <c r="V17">
        <f>code_monthly!T17*10</f>
        <v>6.3173987478915681</v>
      </c>
      <c r="W17" s="4">
        <f>code_monthly!W17/10</f>
        <v>2.3940890000000001</v>
      </c>
      <c r="X17" s="21">
        <f>code_monthly_deflated!T17</f>
        <v>58.028477546549837</v>
      </c>
      <c r="Y17" s="21">
        <f>code_monthly_deflated!U17</f>
        <v>60.97809419496167</v>
      </c>
    </row>
    <row r="18" spans="1:25" ht="17" x14ac:dyDescent="0.2">
      <c r="A18" s="23" t="s">
        <v>237</v>
      </c>
      <c r="B18" s="21">
        <f>code_monthly!Q18/M18*100</f>
        <v>58.25380434782609</v>
      </c>
      <c r="C18" s="24">
        <f>code_monthly!C18*100/code_monthly_deflated_avg!M18</f>
        <v>70.02226048977613</v>
      </c>
      <c r="D18" s="21">
        <f>code_monthly!D18/1000</f>
        <v>22.565000000000001</v>
      </c>
      <c r="E18" s="21">
        <v>7.5</v>
      </c>
      <c r="F18" s="25">
        <v>1.99</v>
      </c>
      <c r="G18" s="26">
        <v>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f>code_monthly!N18*10</f>
        <v>16.100470000000001</v>
      </c>
      <c r="M18" s="27">
        <v>92</v>
      </c>
      <c r="N18" s="21">
        <f>code_monthly!O18</f>
        <v>18</v>
      </c>
      <c r="O18" s="21">
        <f>code_monthly!P18</f>
        <v>-0.44000000000000128</v>
      </c>
      <c r="P18" s="29">
        <v>5.9708733340000002</v>
      </c>
      <c r="Q18" s="29">
        <v>53.593499999999999</v>
      </c>
      <c r="R18" s="29">
        <f t="shared" si="0"/>
        <v>58.25380434782609</v>
      </c>
      <c r="S18" s="26">
        <f>code_monthly_deflated!P18</f>
        <v>111.08180525859142</v>
      </c>
      <c r="T18" s="30">
        <v>93.372627280000003</v>
      </c>
      <c r="U18" s="5">
        <v>-0.53</v>
      </c>
      <c r="V18">
        <f>code_monthly!T18*10</f>
        <v>6.210998809351528</v>
      </c>
      <c r="W18" s="4">
        <f>code_monthly!W18/10</f>
        <v>2.4843950000000001</v>
      </c>
      <c r="X18" s="21">
        <f>code_monthly_deflated!T18</f>
        <v>59.543478260869563</v>
      </c>
      <c r="Y18" s="21">
        <f>code_monthly_deflated!U18</f>
        <v>58.283152173913052</v>
      </c>
    </row>
    <row r="19" spans="1:25" ht="17" x14ac:dyDescent="0.2">
      <c r="A19" s="23" t="s">
        <v>238</v>
      </c>
      <c r="B19" s="21">
        <f>code_monthly!Q19/M19*100</f>
        <v>65.671979609544479</v>
      </c>
      <c r="C19" s="24">
        <f>code_monthly!C19*100/code_monthly_deflated_avg!M19</f>
        <v>77.35339885537779</v>
      </c>
      <c r="D19" s="21">
        <f>code_monthly!D19/1000</f>
        <v>19.574999999999999</v>
      </c>
      <c r="E19" s="21">
        <v>8.0500000000000007</v>
      </c>
      <c r="F19" s="25">
        <v>2.46</v>
      </c>
      <c r="G19" s="26">
        <v>-0.31999999999999995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f>code_monthly!N19*10</f>
        <v>16.074069999999999</v>
      </c>
      <c r="M19" s="27">
        <v>92.2</v>
      </c>
      <c r="N19" s="21">
        <f>code_monthly!O19</f>
        <v>22</v>
      </c>
      <c r="O19" s="21">
        <f>code_monthly!P19</f>
        <v>1.5466666666666669</v>
      </c>
      <c r="P19" s="29">
        <v>16.449333639999999</v>
      </c>
      <c r="Q19" s="29">
        <v>60.549565200000004</v>
      </c>
      <c r="R19" s="29">
        <f t="shared" si="0"/>
        <v>65.671979609544479</v>
      </c>
      <c r="S19" s="26">
        <f>code_monthly_deflated!P19</f>
        <v>121.59123665331249</v>
      </c>
      <c r="T19" s="30">
        <v>94.283110489999999</v>
      </c>
      <c r="U19" s="5">
        <v>-0.49</v>
      </c>
      <c r="V19">
        <f>code_monthly!T19*10</f>
        <v>6.221199733483803</v>
      </c>
      <c r="W19" s="4">
        <f>code_monthly!W19/10</f>
        <v>3.0943399999999999</v>
      </c>
      <c r="X19" s="21">
        <f>code_monthly_deflated!T19</f>
        <v>67.722342733188711</v>
      </c>
      <c r="Y19" s="21">
        <f>code_monthly_deflated!U19</f>
        <v>65.6328397623314</v>
      </c>
    </row>
    <row r="20" spans="1:25" ht="17" x14ac:dyDescent="0.2">
      <c r="A20" s="23" t="s">
        <v>239</v>
      </c>
      <c r="B20" s="21">
        <f>code_monthly!Q20/M20*100</f>
        <v>63.693669527896986</v>
      </c>
      <c r="C20" s="24">
        <f>code_monthly!C20*100/code_monthly_deflated_avg!M20</f>
        <v>79.431267280231594</v>
      </c>
      <c r="D20" s="21">
        <f>code_monthly!D20/1000</f>
        <v>16.59</v>
      </c>
      <c r="E20" s="21">
        <v>14.149999999999999</v>
      </c>
      <c r="F20" s="25">
        <v>2.68</v>
      </c>
      <c r="G20" s="26">
        <v>-0.93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f>code_monthly!N20*10</f>
        <v>16.650020000000001</v>
      </c>
      <c r="M20" s="27">
        <v>93.2</v>
      </c>
      <c r="N20" s="21">
        <f>code_monthly!O20</f>
        <v>15</v>
      </c>
      <c r="O20" s="21">
        <f>code_monthly!P20</f>
        <v>0.13833333333333453</v>
      </c>
      <c r="P20" s="29">
        <v>14.18403874</v>
      </c>
      <c r="Q20" s="29">
        <v>59.362499999999997</v>
      </c>
      <c r="R20" s="29">
        <f t="shared" si="0"/>
        <v>63.693669527896986</v>
      </c>
      <c r="S20" s="26">
        <f>code_monthly_deflated!P20</f>
        <v>129.89744791238641</v>
      </c>
      <c r="T20" s="30">
        <v>94.890239940000001</v>
      </c>
      <c r="U20" s="5">
        <v>-0.91</v>
      </c>
      <c r="V20">
        <f>code_monthly!T20*10</f>
        <v>6.0059987915930426</v>
      </c>
      <c r="W20" s="4">
        <f>code_monthly!W20/10</f>
        <v>5.0853890000000002</v>
      </c>
      <c r="X20" s="21">
        <f>code_monthly_deflated!T20</f>
        <v>61.030042918454939</v>
      </c>
      <c r="Y20" s="21">
        <f>code_monthly_deflated!U20</f>
        <v>63.882331902718157</v>
      </c>
    </row>
    <row r="21" spans="1:25" ht="17" x14ac:dyDescent="0.2">
      <c r="A21" s="23" t="s">
        <v>240</v>
      </c>
      <c r="B21" s="21">
        <f>code_monthly!Q21/M21*100</f>
        <v>61.265422698072804</v>
      </c>
      <c r="C21" s="24">
        <f>code_monthly!C21*100/code_monthly_deflated_avg!M21</f>
        <v>74.67088132091169</v>
      </c>
      <c r="D21" s="21">
        <f>code_monthly!D21/1000</f>
        <v>19.68</v>
      </c>
      <c r="E21" s="21">
        <v>14.399999999999999</v>
      </c>
      <c r="F21" s="25">
        <v>2.48</v>
      </c>
      <c r="G21" s="26">
        <v>-0.59000000000000008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f>code_monthly!N21*10</f>
        <v>16.487769999999998</v>
      </c>
      <c r="M21" s="27">
        <v>93.4</v>
      </c>
      <c r="N21" s="21">
        <f>code_monthly!O21</f>
        <v>15</v>
      </c>
      <c r="O21" s="21">
        <f>code_monthly!P21</f>
        <v>3.6533333333333307</v>
      </c>
      <c r="P21" s="29">
        <v>5.3126508330000002</v>
      </c>
      <c r="Q21" s="29">
        <v>57.221904799999997</v>
      </c>
      <c r="R21" s="29">
        <f t="shared" si="0"/>
        <v>61.265422698072804</v>
      </c>
      <c r="S21" s="26">
        <f>code_monthly_deflated!P21</f>
        <v>120.61472106654396</v>
      </c>
      <c r="T21" s="30">
        <v>95.33662142</v>
      </c>
      <c r="U21" s="5">
        <v>-0.3</v>
      </c>
      <c r="V21">
        <f>code_monthly!T21*10</f>
        <v>6.0651015874190382</v>
      </c>
      <c r="W21" s="4">
        <f>code_monthly!W21/10</f>
        <v>4.940239</v>
      </c>
      <c r="X21" s="21">
        <f>code_monthly_deflated!T21</f>
        <v>62.355460385438967</v>
      </c>
      <c r="Y21" s="21">
        <f>code_monthly_deflated!U21</f>
        <v>61.293361884368281</v>
      </c>
    </row>
    <row r="22" spans="1:25" ht="17" x14ac:dyDescent="0.2">
      <c r="A22" s="23" t="s">
        <v>241</v>
      </c>
      <c r="B22" s="21">
        <f>code_monthly!Q22/M22*100</f>
        <v>61.790899356913187</v>
      </c>
      <c r="C22" s="24">
        <f>code_monthly!C22*100/code_monthly_deflated_avg!M22</f>
        <v>75.892758123004654</v>
      </c>
      <c r="D22" s="21">
        <f>code_monthly!D22/1000</f>
        <v>22.84</v>
      </c>
      <c r="E22" s="21">
        <v>15.85</v>
      </c>
      <c r="F22" s="25">
        <v>2.02</v>
      </c>
      <c r="G22" s="26">
        <v>-0.52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f>code_monthly!N22*10</f>
        <v>16.075880000000002</v>
      </c>
      <c r="M22" s="27">
        <v>93.3</v>
      </c>
      <c r="N22" s="21">
        <f>code_monthly!O22</f>
        <v>21</v>
      </c>
      <c r="O22" s="21">
        <f>code_monthly!P22</f>
        <v>0.65666666666666273</v>
      </c>
      <c r="P22" s="29">
        <v>5.7067617009999996</v>
      </c>
      <c r="Q22" s="29">
        <v>57.6509091</v>
      </c>
      <c r="R22" s="29">
        <f t="shared" si="0"/>
        <v>61.790899356913187</v>
      </c>
      <c r="S22" s="26">
        <f>code_monthly_deflated!P22</f>
        <v>119.52598821041938</v>
      </c>
      <c r="T22" s="30">
        <v>95.234519039999995</v>
      </c>
      <c r="U22" s="5">
        <v>-0.04</v>
      </c>
      <c r="V22">
        <f>code_monthly!T22*10</f>
        <v>6.2204992821543827</v>
      </c>
      <c r="W22" s="4">
        <f>code_monthly!W22/10</f>
        <v>4.7306790000000003</v>
      </c>
      <c r="X22" s="21">
        <f>code_monthly_deflated!T22</f>
        <v>61.082529474812439</v>
      </c>
      <c r="Y22" s="21">
        <f>code_monthly_deflated!U22</f>
        <v>61.860079898665113</v>
      </c>
    </row>
    <row r="23" spans="1:25" ht="17" x14ac:dyDescent="0.2">
      <c r="A23" s="23" t="s">
        <v>242</v>
      </c>
      <c r="B23" s="21">
        <f>code_monthly!Q23/M23*100</f>
        <v>58.873577277599139</v>
      </c>
      <c r="C23" s="24">
        <f>code_monthly!C23*100/code_monthly_deflated_avg!M23</f>
        <v>76.592144369831388</v>
      </c>
      <c r="D23" s="21">
        <f>code_monthly!D23/1000</f>
        <v>28.52</v>
      </c>
      <c r="E23" s="21">
        <v>17.149999999999999</v>
      </c>
      <c r="F23" s="25">
        <v>1.86</v>
      </c>
      <c r="G23" s="26">
        <v>-0.6399999999999999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f>code_monthly!N23*10</f>
        <v>16.368490000000001</v>
      </c>
      <c r="M23" s="27">
        <v>93.3</v>
      </c>
      <c r="N23" s="21">
        <f>code_monthly!O23</f>
        <v>20</v>
      </c>
      <c r="O23" s="21">
        <f>code_monthly!P23</f>
        <v>-1.0866666666666713</v>
      </c>
      <c r="P23" s="29">
        <v>8.3926450569999993</v>
      </c>
      <c r="Q23" s="29">
        <v>54.929047599999997</v>
      </c>
      <c r="R23" s="29">
        <f t="shared" si="0"/>
        <v>58.873577277599139</v>
      </c>
      <c r="S23" s="26">
        <f>code_monthly_deflated!P23</f>
        <v>122.71438146261686</v>
      </c>
      <c r="T23" s="30">
        <v>95.318901179999997</v>
      </c>
      <c r="U23" s="5">
        <v>-0.18</v>
      </c>
      <c r="V23">
        <f>code_monthly!T23*10</f>
        <v>6.1092990251391548</v>
      </c>
      <c r="W23" s="4">
        <f>code_monthly!W23/10</f>
        <v>4.4391410000000002</v>
      </c>
      <c r="X23" s="21">
        <f>code_monthly_deflated!T23</f>
        <v>56.5058949624866</v>
      </c>
      <c r="Y23" s="21">
        <f>code_monthly_deflated!U23</f>
        <v>58.942479456948902</v>
      </c>
    </row>
    <row r="24" spans="1:25" ht="17" x14ac:dyDescent="0.2">
      <c r="A24" s="23" t="s">
        <v>243</v>
      </c>
      <c r="B24" s="21">
        <f>code_monthly!Q24/M24*100</f>
        <v>56.845740191897654</v>
      </c>
      <c r="C24" s="24">
        <f>code_monthly!C24*100/code_monthly_deflated_avg!M24</f>
        <v>72.055430795526462</v>
      </c>
      <c r="D24" s="21">
        <f>code_monthly!D24/1000</f>
        <v>32.58</v>
      </c>
      <c r="E24" s="21">
        <v>17.600000000000001</v>
      </c>
      <c r="F24" s="25">
        <v>1.81</v>
      </c>
      <c r="G24" s="26">
        <v>-0.13999999999999999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f>code_monthly!N24*10</f>
        <v>16.30763</v>
      </c>
      <c r="M24" s="27">
        <v>93.8</v>
      </c>
      <c r="N24" s="21">
        <f>code_monthly!O24</f>
        <v>28</v>
      </c>
      <c r="O24" s="21">
        <f>code_monthly!P24</f>
        <v>-1.908333333333335</v>
      </c>
      <c r="P24" s="29">
        <v>34.207715329999999</v>
      </c>
      <c r="Q24" s="29">
        <v>53.321304300000001</v>
      </c>
      <c r="R24" s="29">
        <f t="shared" si="0"/>
        <v>56.845740191897654</v>
      </c>
      <c r="S24" s="26">
        <f>code_monthly_deflated!P24</f>
        <v>115.31489876175478</v>
      </c>
      <c r="T24" s="30">
        <v>95.581751519999997</v>
      </c>
      <c r="U24" s="5">
        <v>0.23</v>
      </c>
      <c r="V24">
        <f>code_monthly!T24*10</f>
        <v>6.1320989009439142</v>
      </c>
      <c r="W24" s="4">
        <f>code_monthly!W24/10</f>
        <v>4.3719809999999999</v>
      </c>
      <c r="X24" s="21">
        <f>code_monthly_deflated!T24</f>
        <v>60.874200426439238</v>
      </c>
      <c r="Y24" s="21">
        <f>code_monthly_deflated!U24</f>
        <v>56.231827873618926</v>
      </c>
    </row>
    <row r="25" spans="1:25" ht="17" x14ac:dyDescent="0.2">
      <c r="A25" s="23" t="s">
        <v>244</v>
      </c>
      <c r="B25" s="21">
        <f>code_monthly!Q25/M25*100</f>
        <v>66.650616313559325</v>
      </c>
      <c r="C25" s="24">
        <f>code_monthly!C25*100/code_monthly_deflated_avg!M25</f>
        <v>76.620401082313862</v>
      </c>
      <c r="D25" s="21">
        <f>code_monthly!D25/1000</f>
        <v>31.54</v>
      </c>
      <c r="E25" s="21">
        <v>16.850000000000001</v>
      </c>
      <c r="F25" s="25">
        <v>1.58</v>
      </c>
      <c r="G25" s="26">
        <v>-0.37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f>code_monthly!N25*10</f>
        <v>15.599410000000001</v>
      </c>
      <c r="M25" s="27">
        <v>94.4</v>
      </c>
      <c r="N25" s="21">
        <f>code_monthly!O25</f>
        <v>26</v>
      </c>
      <c r="O25" s="21">
        <f>code_monthly!P25</f>
        <v>-1.0799999999999983</v>
      </c>
      <c r="P25" s="29">
        <v>15.03539951</v>
      </c>
      <c r="Q25" s="29">
        <v>62.918181799999999</v>
      </c>
      <c r="R25" s="29">
        <f t="shared" si="0"/>
        <v>66.650616313559325</v>
      </c>
      <c r="S25" s="26">
        <f>code_monthly_deflated!P25</f>
        <v>117.86656959834951</v>
      </c>
      <c r="T25" s="30">
        <v>95.726888790000004</v>
      </c>
      <c r="U25" s="5">
        <v>-0.33</v>
      </c>
      <c r="V25">
        <f>code_monthly!T25*10</f>
        <v>6.4104988586106781</v>
      </c>
      <c r="W25" s="4">
        <f>code_monthly!W25/10</f>
        <v>3.5585590000000002</v>
      </c>
      <c r="X25" s="21">
        <f>code_monthly_deflated!T25</f>
        <v>59.131355932203391</v>
      </c>
      <c r="Y25" s="21">
        <f>code_monthly_deflated!U25</f>
        <v>66.072322804314325</v>
      </c>
    </row>
    <row r="26" spans="1:25" ht="17" x14ac:dyDescent="0.2">
      <c r="A26" s="23" t="s">
        <v>245</v>
      </c>
      <c r="B26" s="21">
        <f>code_monthly!Q26/M26*100</f>
        <v>68.428319470899467</v>
      </c>
      <c r="C26" s="24">
        <f>code_monthly!C26*100/code_monthly_deflated_avg!M26</f>
        <v>71.950589208662137</v>
      </c>
      <c r="D26" s="21">
        <f>code_monthly!D26/1000</f>
        <v>30.577999999999999</v>
      </c>
      <c r="E26" s="21">
        <v>13.975000000000001</v>
      </c>
      <c r="F26" s="25">
        <v>1.73</v>
      </c>
      <c r="G26" s="26">
        <v>-0.10999999999999999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f>code_monthly!N26*10</f>
        <v>16.111879999999999</v>
      </c>
      <c r="M26" s="27">
        <v>94.5</v>
      </c>
      <c r="N26" s="21">
        <f>code_monthly!O26</f>
        <v>18</v>
      </c>
      <c r="O26" s="21">
        <f>code_monthly!P26</f>
        <v>0.88166666666666949</v>
      </c>
      <c r="P26" s="29">
        <v>8.3662258089999995</v>
      </c>
      <c r="Q26" s="29">
        <v>64.664761900000002</v>
      </c>
      <c r="R26" s="29">
        <f t="shared" si="0"/>
        <v>68.428319470899467</v>
      </c>
      <c r="S26" s="26">
        <f>code_monthly_deflated!P26</f>
        <v>114.67669672568124</v>
      </c>
      <c r="T26" s="30">
        <v>95.529434600000002</v>
      </c>
      <c r="U26" s="5">
        <v>0.08</v>
      </c>
      <c r="V26">
        <f>code_monthly!T26*10</f>
        <v>6.2066003470730911</v>
      </c>
      <c r="W26" s="4">
        <f>code_monthly!W26/10</f>
        <v>3.174312</v>
      </c>
      <c r="X26" s="21">
        <f>code_monthly_deflated!T26</f>
        <v>65.174603174603178</v>
      </c>
      <c r="Y26" s="21">
        <f>code_monthly_deflated!U26</f>
        <v>68.302343159486014</v>
      </c>
    </row>
    <row r="27" spans="1:25" ht="17" x14ac:dyDescent="0.2">
      <c r="A27" s="23" t="s">
        <v>246</v>
      </c>
      <c r="B27" s="21">
        <f>code_monthly!Q27/M27*100</f>
        <v>66.290121035940814</v>
      </c>
      <c r="C27" s="24">
        <f>code_monthly!C27*100/code_monthly_deflated_avg!M27</f>
        <v>75.069495193800435</v>
      </c>
      <c r="D27" s="21">
        <f>code_monthly!D27/1000</f>
        <v>21.68</v>
      </c>
      <c r="E27" s="21">
        <v>10.45</v>
      </c>
      <c r="F27" s="25">
        <v>1.1399999999999999</v>
      </c>
      <c r="G27" s="26">
        <v>-4.0000000000000008E-2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f>code_monthly!N27*10</f>
        <v>15.597950000000001</v>
      </c>
      <c r="M27" s="27">
        <v>94.6</v>
      </c>
      <c r="N27" s="21">
        <f>code_monthly!O27</f>
        <v>20</v>
      </c>
      <c r="O27" s="21">
        <f>code_monthly!P27</f>
        <v>1.9400000000000013</v>
      </c>
      <c r="P27" s="29">
        <v>14.97357987</v>
      </c>
      <c r="Q27" s="29">
        <v>62.710454499999997</v>
      </c>
      <c r="R27" s="29">
        <f t="shared" si="0"/>
        <v>66.290121035940814</v>
      </c>
      <c r="S27" s="26">
        <f>code_monthly_deflated!P27</f>
        <v>116.05168673543551</v>
      </c>
      <c r="T27" s="30">
        <v>95.448849659999993</v>
      </c>
      <c r="U27" s="5">
        <v>-0.17</v>
      </c>
      <c r="V27">
        <f>code_monthly!T27*10</f>
        <v>6.4110988944059955</v>
      </c>
      <c r="W27" s="4">
        <f>code_monthly!W27/10</f>
        <v>1.7729389999999998</v>
      </c>
      <c r="X27" s="21">
        <f>code_monthly_deflated!T27</f>
        <v>61.205073995771677</v>
      </c>
      <c r="Y27" s="21">
        <f>code_monthly_deflated!U27</f>
        <v>66.205073995771684</v>
      </c>
    </row>
    <row r="28" spans="1:25" ht="17" x14ac:dyDescent="0.2">
      <c r="A28" s="23" t="s">
        <v>247</v>
      </c>
      <c r="B28" s="21">
        <f>code_monthly!Q28/M28*100</f>
        <v>59.911371503680343</v>
      </c>
      <c r="C28" s="24">
        <f>code_monthly!C28*100/code_monthly_deflated_avg!M28</f>
        <v>73.578463404913961</v>
      </c>
      <c r="D28" s="21">
        <f>code_monthly!D28/1000</f>
        <v>24.88</v>
      </c>
      <c r="E28" s="21">
        <v>6.85</v>
      </c>
      <c r="F28" s="25">
        <v>1.52</v>
      </c>
      <c r="G28" s="26">
        <v>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f>code_monthly!N28*10</f>
        <v>15.41592</v>
      </c>
      <c r="M28" s="27">
        <v>95.1</v>
      </c>
      <c r="N28" s="21">
        <f>code_monthly!O28</f>
        <v>11</v>
      </c>
      <c r="O28" s="21">
        <f>code_monthly!P28</f>
        <v>2.0683333333333334</v>
      </c>
      <c r="P28" s="29">
        <v>10.98713738</v>
      </c>
      <c r="Q28" s="29">
        <v>56.9757143</v>
      </c>
      <c r="R28" s="29">
        <f t="shared" si="0"/>
        <v>59.911371503680343</v>
      </c>
      <c r="S28" s="26">
        <f>code_monthly_deflated!P28</f>
        <v>113.29284886880548</v>
      </c>
      <c r="T28" s="30">
        <v>95.213423509999998</v>
      </c>
      <c r="U28" s="5">
        <v>-7.0000000000000007E-2</v>
      </c>
      <c r="V28">
        <f>code_monthly!T28*10</f>
        <v>6.4868006580210578</v>
      </c>
      <c r="W28" s="4">
        <f>code_monthly!W28/10</f>
        <v>1.8742290000000001</v>
      </c>
      <c r="X28" s="21">
        <f>code_monthly_deflated!T28</f>
        <v>55.920084121976863</v>
      </c>
      <c r="Y28" s="21">
        <f>code_monthly_deflated!U28</f>
        <v>59.917981072555214</v>
      </c>
    </row>
    <row r="29" spans="1:25" ht="17" x14ac:dyDescent="0.2">
      <c r="A29" s="23" t="s">
        <v>248</v>
      </c>
      <c r="B29" s="21">
        <f>code_monthly!Q29/M29*100</f>
        <v>57.32105105708245</v>
      </c>
      <c r="C29" s="24">
        <f>code_monthly!C29*100/code_monthly_deflated_avg!M29</f>
        <v>74.487588947107739</v>
      </c>
      <c r="D29" s="21">
        <f>code_monthly!D29/1000</f>
        <v>20.116</v>
      </c>
      <c r="E29" s="21">
        <v>6.6000000000000005</v>
      </c>
      <c r="F29" s="25">
        <v>1.1000000000000001</v>
      </c>
      <c r="G29" s="26">
        <v>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f>code_monthly!N29*10</f>
        <v>15.708450000000001</v>
      </c>
      <c r="M29" s="27">
        <v>94.6</v>
      </c>
      <c r="N29" s="21">
        <f>code_monthly!O29</f>
        <v>21</v>
      </c>
      <c r="O29" s="21">
        <f>code_monthly!P29</f>
        <v>0.81166666666666742</v>
      </c>
      <c r="P29" s="29">
        <v>14.218346589999999</v>
      </c>
      <c r="Q29" s="29">
        <v>54.2257143</v>
      </c>
      <c r="R29" s="29">
        <f t="shared" si="0"/>
        <v>57.32105105708245</v>
      </c>
      <c r="S29" s="26">
        <f>code_monthly_deflated!P29</f>
        <v>115.74531458281962</v>
      </c>
      <c r="T29" s="30">
        <v>95.632380800000007</v>
      </c>
      <c r="U29" s="5">
        <v>-0.21</v>
      </c>
      <c r="V29">
        <f>code_monthly!T29*10</f>
        <v>6.3660004647180335</v>
      </c>
      <c r="W29" s="4">
        <f>code_monthly!W29/10</f>
        <v>1.3002359999999999</v>
      </c>
      <c r="X29" s="21">
        <f>code_monthly_deflated!T29</f>
        <v>61.120507399577171</v>
      </c>
      <c r="Y29" s="21">
        <f>code_monthly_deflated!U29</f>
        <v>57.512836001208079</v>
      </c>
    </row>
    <row r="30" spans="1:25" ht="17" x14ac:dyDescent="0.2">
      <c r="A30" s="23" t="s">
        <v>249</v>
      </c>
      <c r="B30" s="21">
        <f>code_monthly!Q30/M30*100</f>
        <v>61.699464248159828</v>
      </c>
      <c r="C30" s="24">
        <f>code_monthly!C30*100/code_monthly_deflated_avg!M30</f>
        <v>78.807969918087153</v>
      </c>
      <c r="D30" s="21">
        <f>code_monthly!D30/1000</f>
        <v>28.785</v>
      </c>
      <c r="E30" s="21">
        <v>4.6500000000000004</v>
      </c>
      <c r="F30" s="25">
        <v>1.1200000000000001</v>
      </c>
      <c r="G30" s="26">
        <v>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f>code_monthly!N30*10</f>
        <v>15.92205</v>
      </c>
      <c r="M30" s="27">
        <v>95.1</v>
      </c>
      <c r="N30" s="21">
        <f>code_monthly!O30</f>
        <v>24</v>
      </c>
      <c r="O30" s="21">
        <f>code_monthly!P30</f>
        <v>1.0599999999999996</v>
      </c>
      <c r="P30" s="29">
        <v>9.4246063949999996</v>
      </c>
      <c r="Q30" s="29">
        <v>58.676190499999997</v>
      </c>
      <c r="R30" s="29">
        <f t="shared" si="0"/>
        <v>61.699464248159828</v>
      </c>
      <c r="S30" s="26">
        <f>code_monthly_deflated!P30</f>
        <v>124.23291712259876</v>
      </c>
      <c r="T30" s="30">
        <v>96.053447640000002</v>
      </c>
      <c r="U30" s="5">
        <v>0.3</v>
      </c>
      <c r="V30">
        <f>code_monthly!T30*10</f>
        <v>6.2805982897930859</v>
      </c>
      <c r="W30" s="4">
        <f>code_monthly!W30/10</f>
        <v>1.3270139999999999</v>
      </c>
      <c r="X30" s="21">
        <f>code_monthly_deflated!T30</f>
        <v>62.060988433228189</v>
      </c>
      <c r="Y30" s="21">
        <f>code_monthly_deflated!U30</f>
        <v>61.707976566020719</v>
      </c>
    </row>
    <row r="31" spans="1:25" ht="17" x14ac:dyDescent="0.2">
      <c r="A31" s="23" t="s">
        <v>250</v>
      </c>
      <c r="B31" s="21">
        <f>code_monthly!Q31/M31*100</f>
        <v>62.242710167714876</v>
      </c>
      <c r="C31" s="24">
        <f>code_monthly!C31*100/code_monthly_deflated_avg!M31</f>
        <v>82.100075346599709</v>
      </c>
      <c r="D31" s="21">
        <f>code_monthly!D31/1000</f>
        <v>29.91</v>
      </c>
      <c r="E31" s="21">
        <v>9.6999999999999993</v>
      </c>
      <c r="F31" s="25">
        <v>1.0900000000000001</v>
      </c>
      <c r="G31" s="26">
        <v>-0.82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f>code_monthly!N31*10</f>
        <v>16.016909999999999</v>
      </c>
      <c r="M31" s="27">
        <v>95.4</v>
      </c>
      <c r="N31" s="21">
        <f>code_monthly!O31</f>
        <v>22</v>
      </c>
      <c r="O31" s="21">
        <f>code_monthly!P31</f>
        <v>-1.3033333333333328</v>
      </c>
      <c r="P31" s="29">
        <v>7.7130937340000001</v>
      </c>
      <c r="Q31" s="29">
        <v>59.379545499999999</v>
      </c>
      <c r="R31" s="29">
        <f t="shared" si="0"/>
        <v>62.242710167714876</v>
      </c>
      <c r="S31" s="26">
        <f>code_monthly_deflated!P31</f>
        <v>129.61996342793552</v>
      </c>
      <c r="T31" s="30">
        <v>96.782931180000006</v>
      </c>
      <c r="U31" s="5">
        <v>-0.99</v>
      </c>
      <c r="V31">
        <f>code_monthly!T31*10</f>
        <v>6.2434015050343667</v>
      </c>
      <c r="W31" s="4">
        <f>code_monthly!W31/10</f>
        <v>1.738437</v>
      </c>
      <c r="X31" s="21">
        <f>code_monthly_deflated!T31</f>
        <v>64.465408805031444</v>
      </c>
      <c r="Y31" s="21">
        <f>code_monthly_deflated!U31</f>
        <v>62.315608919382491</v>
      </c>
    </row>
    <row r="32" spans="1:25" ht="17" x14ac:dyDescent="0.2">
      <c r="A32" s="23" t="s">
        <v>251</v>
      </c>
      <c r="B32" s="21">
        <f>code_monthly!Q32/M32*100</f>
        <v>60.743749999999999</v>
      </c>
      <c r="C32" s="24">
        <f>code_monthly!C32*100/code_monthly_deflated_avg!M32</f>
        <v>76.615059530317112</v>
      </c>
      <c r="D32" s="21">
        <f>code_monthly!D32/1000</f>
        <v>25.774999999999999</v>
      </c>
      <c r="E32" s="21">
        <v>9.1000000000000014</v>
      </c>
      <c r="F32" s="25">
        <v>1.68</v>
      </c>
      <c r="G32" s="26">
        <v>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f>code_monthly!N32*10</f>
        <v>16.28134</v>
      </c>
      <c r="M32" s="27">
        <v>96</v>
      </c>
      <c r="N32" s="21">
        <f>code_monthly!O32</f>
        <v>17</v>
      </c>
      <c r="O32" s="21">
        <f>code_monthly!P32</f>
        <v>1.7883333333333331</v>
      </c>
      <c r="P32" s="29">
        <v>5.2474534420000003</v>
      </c>
      <c r="Q32" s="29">
        <v>58.314</v>
      </c>
      <c r="R32" s="29">
        <f t="shared" si="0"/>
        <v>60.743749999999999</v>
      </c>
      <c r="S32" s="26">
        <f>code_monthly_deflated!P32</f>
        <v>123.35782754548245</v>
      </c>
      <c r="T32" s="30">
        <v>97.075315270000004</v>
      </c>
      <c r="U32" s="5">
        <v>0.16</v>
      </c>
      <c r="V32">
        <f>code_monthly!T32*10</f>
        <v>6.1420005970024585</v>
      </c>
      <c r="W32" s="4">
        <f>code_monthly!W32/10</f>
        <v>2.7406199999999998</v>
      </c>
      <c r="X32" s="21">
        <f>code_monthly_deflated!T32</f>
        <v>62.604166666666671</v>
      </c>
      <c r="Y32" s="21">
        <f>code_monthly_deflated!U32</f>
        <v>60.857456140350877</v>
      </c>
    </row>
    <row r="33" spans="1:25" ht="17" x14ac:dyDescent="0.2">
      <c r="A33" s="23" t="s">
        <v>252</v>
      </c>
      <c r="B33" s="21">
        <f>code_monthly!Q33/M33*100</f>
        <v>57.489685818561</v>
      </c>
      <c r="C33" s="24">
        <f>code_monthly!C33*100/code_monthly_deflated_avg!M33</f>
        <v>74.31210083305379</v>
      </c>
      <c r="D33" s="21">
        <f>code_monthly!D33/1000</f>
        <v>24.19</v>
      </c>
      <c r="E33" s="21">
        <v>13.95</v>
      </c>
      <c r="F33" s="25">
        <v>1.34</v>
      </c>
      <c r="G33" s="26">
        <v>-0.48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f>code_monthly!N33*10</f>
        <v>15.482990000000001</v>
      </c>
      <c r="M33" s="27">
        <v>95.9</v>
      </c>
      <c r="N33" s="21">
        <f>code_monthly!O33</f>
        <v>22</v>
      </c>
      <c r="O33" s="21">
        <f>code_monthly!P33</f>
        <v>-1.3966666666666665</v>
      </c>
      <c r="P33" s="29">
        <v>11.60837506</v>
      </c>
      <c r="Q33" s="29">
        <v>55.132608699999999</v>
      </c>
      <c r="R33" s="29">
        <f t="shared" si="0"/>
        <v>57.489685818561</v>
      </c>
      <c r="S33" s="26">
        <f>code_monthly_deflated!P33</f>
        <v>113.79786254547373</v>
      </c>
      <c r="T33" s="30">
        <v>96.961399389999997</v>
      </c>
      <c r="U33" s="5">
        <v>-0.19</v>
      </c>
      <c r="V33">
        <f>code_monthly!T33*10</f>
        <v>6.4587008064979692</v>
      </c>
      <c r="W33" s="4">
        <f>code_monthly!W33/10</f>
        <v>2.685371</v>
      </c>
      <c r="X33" s="21">
        <f>code_monthly_deflated!T33</f>
        <v>55.318039624608964</v>
      </c>
      <c r="Y33" s="21">
        <f>code_monthly_deflated!U33</f>
        <v>57.407337188359087</v>
      </c>
    </row>
    <row r="34" spans="1:25" ht="17" x14ac:dyDescent="0.2">
      <c r="A34" s="23" t="s">
        <v>253</v>
      </c>
      <c r="B34" s="21">
        <f>code_monthly!Q34/M34*100</f>
        <v>57.020194450261783</v>
      </c>
      <c r="C34" s="24">
        <f>code_monthly!C34*100/code_monthly_deflated_avg!M34</f>
        <v>63.439338750625758</v>
      </c>
      <c r="D34" s="21">
        <f>code_monthly!D34/1000</f>
        <v>29.47</v>
      </c>
      <c r="E34" s="21">
        <v>15.5</v>
      </c>
      <c r="F34" s="25">
        <v>1.02</v>
      </c>
      <c r="G34" s="26">
        <v>-0.75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f>code_monthly!N34*10</f>
        <v>15.70697</v>
      </c>
      <c r="M34" s="27">
        <v>95.5</v>
      </c>
      <c r="N34" s="21">
        <f>code_monthly!O34</f>
        <v>20</v>
      </c>
      <c r="O34" s="21">
        <f>code_monthly!P34</f>
        <v>0.20666666666666345</v>
      </c>
      <c r="P34" s="29">
        <v>4.0217220210000004</v>
      </c>
      <c r="Q34" s="29">
        <v>54.4542857</v>
      </c>
      <c r="R34" s="29">
        <f t="shared" si="0"/>
        <v>57.020194450261783</v>
      </c>
      <c r="S34" s="26">
        <f>code_monthly_deflated!P34</f>
        <v>98.286274587713436</v>
      </c>
      <c r="T34" s="30">
        <v>96.819215499999999</v>
      </c>
      <c r="U34" s="5">
        <v>-0.27</v>
      </c>
      <c r="V34">
        <f>code_monthly!T34*10</f>
        <v>6.3666003054694826</v>
      </c>
      <c r="W34" s="4">
        <f>code_monthly!W34/10</f>
        <v>2.5954199999999998</v>
      </c>
      <c r="X34" s="21">
        <f>code_monthly_deflated!T34</f>
        <v>58.659685863874344</v>
      </c>
      <c r="Y34" s="21">
        <f>code_monthly_deflated!U34</f>
        <v>57.128685588316344</v>
      </c>
    </row>
    <row r="35" spans="1:25" ht="17" x14ac:dyDescent="0.2">
      <c r="A35" s="23" t="s">
        <v>254</v>
      </c>
      <c r="B35" s="21">
        <f>code_monthly!Q35/M35*100</f>
        <v>57.440566736401678</v>
      </c>
      <c r="C35" s="24">
        <f>code_monthly!C35*100/code_monthly_deflated_avg!M35</f>
        <v>68.313136907000739</v>
      </c>
      <c r="D35" s="21">
        <f>code_monthly!D35/1000</f>
        <v>27.844999999999999</v>
      </c>
      <c r="E35" s="21">
        <v>17.25</v>
      </c>
      <c r="F35" s="25">
        <v>0.65</v>
      </c>
      <c r="G35" s="26">
        <v>-0.6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f>code_monthly!N35*10</f>
        <v>15.71339</v>
      </c>
      <c r="M35" s="27">
        <v>95.6</v>
      </c>
      <c r="N35" s="21">
        <f>code_monthly!O35</f>
        <v>22</v>
      </c>
      <c r="O35" s="21">
        <f>code_monthly!P35</f>
        <v>-1.436666666666671</v>
      </c>
      <c r="P35" s="29">
        <v>8.3222276490000002</v>
      </c>
      <c r="Q35" s="29">
        <v>54.913181799999997</v>
      </c>
      <c r="R35" s="29">
        <f t="shared" si="0"/>
        <v>57.440566736401678</v>
      </c>
      <c r="S35" s="26">
        <f>code_monthly_deflated!P35</f>
        <v>106.16438185359176</v>
      </c>
      <c r="T35" s="30">
        <v>96.661420910000004</v>
      </c>
      <c r="U35" s="5">
        <v>-0.14000000000000001</v>
      </c>
      <c r="V35">
        <f>code_monthly!T35*10</f>
        <v>6.3639991115857244</v>
      </c>
      <c r="W35" s="4">
        <f>code_monthly!W35/10</f>
        <v>1.8624639999999999</v>
      </c>
      <c r="X35" s="21">
        <f>code_monthly_deflated!T35</f>
        <v>55.983263598326374</v>
      </c>
      <c r="Y35" s="21">
        <f>code_monthly_deflated!U35</f>
        <v>57.385412704450367</v>
      </c>
    </row>
    <row r="36" spans="1:25" ht="17" x14ac:dyDescent="0.2">
      <c r="A36" s="23" t="s">
        <v>255</v>
      </c>
      <c r="B36" s="21">
        <f>code_monthly!Q36/M36*100</f>
        <v>58.662172528616033</v>
      </c>
      <c r="C36" s="24">
        <f>code_monthly!C36*100/code_monthly_deflated_avg!M36</f>
        <v>74.70433313620795</v>
      </c>
      <c r="D36" s="21">
        <f>code_monthly!D36/1000</f>
        <v>34.610999999999997</v>
      </c>
      <c r="E36" s="21">
        <v>18.899999999999999</v>
      </c>
      <c r="F36" s="25">
        <v>1.63</v>
      </c>
      <c r="G36" s="26">
        <v>-0.51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f>code_monthly!N36*10</f>
        <v>15.790310000000002</v>
      </c>
      <c r="M36" s="27">
        <v>96.1</v>
      </c>
      <c r="N36" s="21">
        <f>code_monthly!O36</f>
        <v>24</v>
      </c>
      <c r="O36" s="21">
        <f>code_monthly!P36</f>
        <v>-1.8083333333333336</v>
      </c>
      <c r="P36" s="29">
        <v>8.4435566590000004</v>
      </c>
      <c r="Q36" s="29">
        <v>56.374347800000002</v>
      </c>
      <c r="R36" s="29">
        <f t="shared" si="0"/>
        <v>58.662172528616033</v>
      </c>
      <c r="S36" s="26">
        <f>code_monthly_deflated!P36</f>
        <v>116.62628590057172</v>
      </c>
      <c r="T36" s="30">
        <v>97.19935701</v>
      </c>
      <c r="U36" s="5">
        <v>-0.14000000000000001</v>
      </c>
      <c r="V36">
        <f>code_monthly!T36*10</f>
        <v>6.3329978955447981</v>
      </c>
      <c r="W36" s="4">
        <f>code_monthly!W36/10</f>
        <v>5.207668</v>
      </c>
      <c r="X36" s="21">
        <f>code_monthly_deflated!T36</f>
        <v>59.88553590010406</v>
      </c>
      <c r="Y36" s="21">
        <f>code_monthly_deflated!U36</f>
        <v>58.538454261659254</v>
      </c>
    </row>
    <row r="37" spans="1:25" ht="17" x14ac:dyDescent="0.2">
      <c r="A37" s="23" t="s">
        <v>256</v>
      </c>
      <c r="B37" s="21">
        <f>code_monthly!Q37/M37*100</f>
        <v>61.910880829015547</v>
      </c>
      <c r="C37" s="24">
        <f>code_monthly!C37*100/code_monthly_deflated_avg!M37</f>
        <v>72.438565488676915</v>
      </c>
      <c r="D37" s="21">
        <f>code_monthly!D37/1000</f>
        <v>32.259</v>
      </c>
      <c r="E37" s="21">
        <v>15.15</v>
      </c>
      <c r="F37" s="25">
        <v>0.61</v>
      </c>
      <c r="G37" s="26">
        <v>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f>code_monthly!N37*10</f>
        <v>16.14518</v>
      </c>
      <c r="M37" s="27">
        <v>96.5</v>
      </c>
      <c r="N37" s="21">
        <f>code_monthly!O37</f>
        <v>26</v>
      </c>
      <c r="O37" s="21">
        <f>code_monthly!P37</f>
        <v>0.21999999999999886</v>
      </c>
      <c r="P37" s="29">
        <v>5.4398768080000002</v>
      </c>
      <c r="Q37" s="29">
        <v>59.744</v>
      </c>
      <c r="R37" s="29">
        <f t="shared" si="0"/>
        <v>61.910880829015547</v>
      </c>
      <c r="S37" s="26">
        <f>code_monthly_deflated!P37</f>
        <v>115.59606502993252</v>
      </c>
      <c r="T37" s="30">
        <v>97.633081169999997</v>
      </c>
      <c r="U37" s="5">
        <v>0.21</v>
      </c>
      <c r="V37">
        <f>code_monthly!T37*10</f>
        <v>6.1937990161769649</v>
      </c>
      <c r="W37" s="4">
        <f>code_monthly!W37/10</f>
        <v>1.71831</v>
      </c>
      <c r="X37" s="21">
        <f>code_monthly_deflated!T37</f>
        <v>61.191709844559583</v>
      </c>
      <c r="Y37" s="21">
        <f>code_monthly_deflated!U37</f>
        <v>61.745595854922286</v>
      </c>
    </row>
    <row r="38" spans="1:25" ht="17" x14ac:dyDescent="0.2">
      <c r="A38" s="23" t="s">
        <v>257</v>
      </c>
      <c r="B38" s="21">
        <f>code_monthly!Q38/M38*100</f>
        <v>67.005378762886608</v>
      </c>
      <c r="C38" s="24">
        <f>code_monthly!C38*100/code_monthly_deflated_avg!M38</f>
        <v>71.644096958994439</v>
      </c>
      <c r="D38" s="21">
        <f>code_monthly!D38/1000</f>
        <v>38.229999999999997</v>
      </c>
      <c r="E38" s="21">
        <v>11.1</v>
      </c>
      <c r="F38" s="25">
        <v>0.37</v>
      </c>
      <c r="G38" s="26">
        <v>-0.32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f>code_monthly!N38*10</f>
        <v>16.074590000000001</v>
      </c>
      <c r="M38" s="27">
        <v>97</v>
      </c>
      <c r="N38" s="21">
        <f>code_monthly!O38</f>
        <v>24</v>
      </c>
      <c r="O38" s="21">
        <f>code_monthly!P38</f>
        <v>-0.81833333333333158</v>
      </c>
      <c r="P38" s="29">
        <v>11.1238954</v>
      </c>
      <c r="Q38" s="29">
        <v>64.995217400000001</v>
      </c>
      <c r="R38" s="29">
        <f t="shared" si="0"/>
        <v>67.005378762886608</v>
      </c>
      <c r="S38" s="26">
        <f>code_monthly_deflated!P38</f>
        <v>114.46270300249198</v>
      </c>
      <c r="T38" s="30">
        <v>97.595109210000004</v>
      </c>
      <c r="U38" s="5">
        <v>-0.13</v>
      </c>
      <c r="V38">
        <f>code_monthly!T38*10</f>
        <v>6.2209984826984694</v>
      </c>
      <c r="W38" s="4">
        <f>code_monthly!W38/10</f>
        <v>0.65836300000000003</v>
      </c>
      <c r="X38" s="21">
        <f>code_monthly_deflated!T38</f>
        <v>67.55670103092784</v>
      </c>
      <c r="Y38" s="21">
        <f>code_monthly_deflated!U38</f>
        <v>66.957418198117438</v>
      </c>
    </row>
    <row r="39" spans="1:25" ht="17" x14ac:dyDescent="0.2">
      <c r="A39" s="23" t="s">
        <v>258</v>
      </c>
      <c r="B39" s="21">
        <f>code_monthly!Q39/M39*100</f>
        <v>68.570894135802476</v>
      </c>
      <c r="C39" s="24">
        <f>code_monthly!C39*100/code_monthly_deflated_avg!M39</f>
        <v>69.946484923097387</v>
      </c>
      <c r="D39" s="21">
        <f>code_monthly!D39/1000</f>
        <v>27.23</v>
      </c>
      <c r="E39" s="21">
        <v>7.8</v>
      </c>
      <c r="F39" s="25">
        <v>0.75</v>
      </c>
      <c r="G39" s="26">
        <v>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f>code_monthly!N39*10</f>
        <v>16.041069999999998</v>
      </c>
      <c r="M39" s="27">
        <v>97.2</v>
      </c>
      <c r="N39" s="21">
        <f>code_monthly!O39</f>
        <v>17</v>
      </c>
      <c r="O39" s="21">
        <f>code_monthly!P39</f>
        <v>-0.9350000000000005</v>
      </c>
      <c r="P39" s="29">
        <v>5.8063724150000002</v>
      </c>
      <c r="Q39" s="29">
        <v>66.650909100000007</v>
      </c>
      <c r="R39" s="29">
        <f t="shared" si="0"/>
        <v>68.570894135802476</v>
      </c>
      <c r="S39" s="26">
        <f>code_monthly_deflated!P39</f>
        <v>112.27939250039829</v>
      </c>
      <c r="T39" s="30">
        <v>97.132695119999994</v>
      </c>
      <c r="U39" s="5">
        <v>-0.03</v>
      </c>
      <c r="V39">
        <f>code_monthly!T39*10</f>
        <v>6.2339981061113754</v>
      </c>
      <c r="W39" s="4">
        <f>code_monthly!W39/10</f>
        <v>1.0474859999999999</v>
      </c>
      <c r="X39" s="21">
        <f>code_monthly_deflated!T39</f>
        <v>68.930041152263371</v>
      </c>
      <c r="Y39" s="21">
        <f>code_monthly_deflated!U39</f>
        <v>68.563879536101751</v>
      </c>
    </row>
    <row r="40" spans="1:25" ht="17" x14ac:dyDescent="0.2">
      <c r="A40" s="23" t="s">
        <v>259</v>
      </c>
      <c r="B40" s="21">
        <f>code_monthly!Q40/M40*100</f>
        <v>68.469262295081961</v>
      </c>
      <c r="C40" s="24">
        <f>code_monthly!C40*100/code_monthly_deflated_avg!M40</f>
        <v>69.407246369579454</v>
      </c>
      <c r="D40" s="21">
        <f>code_monthly!D40/1000</f>
        <v>27.274999999999999</v>
      </c>
      <c r="E40" s="21">
        <v>5.8</v>
      </c>
      <c r="F40" s="25">
        <v>1.1200000000000001</v>
      </c>
      <c r="G40" s="26">
        <v>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f>code_monthly!N40*10</f>
        <v>16.16292</v>
      </c>
      <c r="M40" s="27">
        <v>97.6</v>
      </c>
      <c r="N40" s="21">
        <f>code_monthly!O40</f>
        <v>10</v>
      </c>
      <c r="O40" s="21">
        <f>code_monthly!P40</f>
        <v>-0.58166666666666611</v>
      </c>
      <c r="P40" s="29">
        <v>9.5771107050000008</v>
      </c>
      <c r="Q40" s="29">
        <v>66.825999999999993</v>
      </c>
      <c r="R40" s="29">
        <f t="shared" si="0"/>
        <v>68.469262295081961</v>
      </c>
      <c r="S40" s="26">
        <f>code_monthly_deflated!P40</f>
        <v>113.02647344865254</v>
      </c>
      <c r="T40" s="30">
        <v>96.871110509999994</v>
      </c>
      <c r="U40" s="5">
        <v>0.02</v>
      </c>
      <c r="V40">
        <f>code_monthly!T40*10</f>
        <v>6.1870008637053209</v>
      </c>
      <c r="W40" s="4">
        <f>code_monthly!W40/10</f>
        <v>1.3510249999999999</v>
      </c>
      <c r="X40" s="21">
        <f>code_monthly_deflated!T40</f>
        <v>65.163934426229503</v>
      </c>
      <c r="Y40" s="21">
        <f>code_monthly_deflated!U40</f>
        <v>68.568270060396912</v>
      </c>
    </row>
    <row r="41" spans="1:25" ht="17" x14ac:dyDescent="0.2">
      <c r="A41" s="23" t="s">
        <v>260</v>
      </c>
      <c r="B41" s="21">
        <f>code_monthly!Q41/M41*100</f>
        <v>68.789439237899074</v>
      </c>
      <c r="C41" s="24">
        <f>code_monthly!C41*100/code_monthly_deflated_avg!M41</f>
        <v>73.63920942235535</v>
      </c>
      <c r="D41" s="21">
        <f>code_monthly!D41/1000</f>
        <v>35.884999999999998</v>
      </c>
      <c r="E41" s="21">
        <v>4.25</v>
      </c>
      <c r="F41" s="25">
        <v>0.57999999999999996</v>
      </c>
      <c r="G41" s="26">
        <v>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f>code_monthly!N41*10</f>
        <v>15.797790000000001</v>
      </c>
      <c r="M41" s="27">
        <v>97.1</v>
      </c>
      <c r="N41" s="21">
        <f>code_monthly!O41</f>
        <v>15</v>
      </c>
      <c r="O41" s="21">
        <f>code_monthly!P41</f>
        <v>-0.2383333333333324</v>
      </c>
      <c r="P41" s="29">
        <v>6.0633693549999998</v>
      </c>
      <c r="Q41" s="29">
        <v>66.794545499999998</v>
      </c>
      <c r="R41" s="29">
        <f t="shared" si="0"/>
        <v>68.789439237899074</v>
      </c>
      <c r="S41" s="26">
        <f>code_monthly_deflated!P41</f>
        <v>116.26472260138559</v>
      </c>
      <c r="T41" s="30">
        <v>97.157587849999999</v>
      </c>
      <c r="U41" s="5">
        <v>0.44</v>
      </c>
      <c r="V41">
        <f>code_monthly!T41*10</f>
        <v>6.3299993226900719</v>
      </c>
      <c r="W41" s="4">
        <f>code_monthly!W41/10</f>
        <v>0.65834280000000001</v>
      </c>
      <c r="X41" s="21">
        <f>code_monthly_deflated!T41</f>
        <v>68.280123583934099</v>
      </c>
      <c r="Y41" s="21">
        <f>code_monthly_deflated!U41</f>
        <v>68.852635521018641</v>
      </c>
    </row>
    <row r="42" spans="1:25" ht="17" x14ac:dyDescent="0.2">
      <c r="A42" s="23" t="s">
        <v>261</v>
      </c>
      <c r="B42" s="21">
        <f>code_monthly!Q42/M42*100</f>
        <v>68.063394683026587</v>
      </c>
      <c r="C42" s="24">
        <f>code_monthly!C42*100/code_monthly_deflated_avg!M42</f>
        <v>78.232898874799901</v>
      </c>
      <c r="D42" s="21">
        <f>code_monthly!D42/1000</f>
        <v>23.655000000000001</v>
      </c>
      <c r="E42" s="21">
        <v>3.95</v>
      </c>
      <c r="F42" s="25">
        <v>0.35</v>
      </c>
      <c r="G42" s="26">
        <v>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f>code_monthly!N42*10</f>
        <v>15.1676</v>
      </c>
      <c r="M42" s="27">
        <v>97.8</v>
      </c>
      <c r="N42" s="21">
        <f>code_monthly!O42</f>
        <v>17</v>
      </c>
      <c r="O42" s="21">
        <f>code_monthly!P42</f>
        <v>-1.2900000000000009</v>
      </c>
      <c r="P42" s="29">
        <v>4.0561247480000002</v>
      </c>
      <c r="Q42" s="29">
        <v>66.566000000000003</v>
      </c>
      <c r="R42" s="29">
        <f t="shared" si="0"/>
        <v>68.063394683026587</v>
      </c>
      <c r="S42" s="26">
        <f>code_monthly_deflated!P42</f>
        <v>118.47481047541436</v>
      </c>
      <c r="T42" s="30">
        <v>97.953311369999994</v>
      </c>
      <c r="U42" s="5">
        <v>0.82</v>
      </c>
      <c r="V42">
        <f>code_monthly!T42*10</f>
        <v>6.5930008702761143</v>
      </c>
      <c r="W42" s="4">
        <f>code_monthly!W42/10</f>
        <v>0.41322310000000001</v>
      </c>
      <c r="X42" s="21">
        <f>code_monthly_deflated!T42</f>
        <v>71.063394683026587</v>
      </c>
      <c r="Y42" s="21">
        <f>code_monthly_deflated!U42</f>
        <v>68.214723926380373</v>
      </c>
    </row>
    <row r="43" spans="1:25" ht="17" x14ac:dyDescent="0.2">
      <c r="A43" s="23" t="s">
        <v>262</v>
      </c>
      <c r="B43" s="21">
        <f>code_monthly!Q43/M43*100</f>
        <v>70.801732925586151</v>
      </c>
      <c r="C43" s="24">
        <f>code_monthly!C43*100/code_monthly_deflated_avg!M43</f>
        <v>72.757811238737659</v>
      </c>
      <c r="D43" s="21">
        <f>code_monthly!D43/1000</f>
        <v>24.125</v>
      </c>
      <c r="E43" s="21">
        <v>4.05</v>
      </c>
      <c r="F43" s="25">
        <v>0.3</v>
      </c>
      <c r="G43" s="26">
        <v>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f>code_monthly!N43*10</f>
        <v>15.19711</v>
      </c>
      <c r="M43" s="27">
        <v>98.1</v>
      </c>
      <c r="N43" s="21">
        <f>code_monthly!O43</f>
        <v>16</v>
      </c>
      <c r="O43" s="21">
        <f>code_monthly!P43</f>
        <v>-2.003333333333333</v>
      </c>
      <c r="P43" s="29">
        <v>10.538970429999999</v>
      </c>
      <c r="Q43" s="29">
        <v>69.456500000000005</v>
      </c>
      <c r="R43" s="29">
        <f t="shared" si="0"/>
        <v>70.801732925586151</v>
      </c>
      <c r="S43" s="26">
        <f>code_monthly_deflated!P43</f>
        <v>110.44766355983265</v>
      </c>
      <c r="T43" s="30">
        <v>98.20941114</v>
      </c>
      <c r="U43" s="5">
        <v>0.42</v>
      </c>
      <c r="V43">
        <f>code_monthly!T43*10</f>
        <v>6.5801984719463107</v>
      </c>
      <c r="W43" s="4">
        <f>code_monthly!W43/10</f>
        <v>0.33296340000000002</v>
      </c>
      <c r="X43" s="21">
        <f>code_monthly_deflated!T43</f>
        <v>77.268093781855256</v>
      </c>
      <c r="Y43" s="21">
        <f>code_monthly_deflated!U43</f>
        <v>71.286952089704357</v>
      </c>
    </row>
    <row r="44" spans="1:25" ht="17" x14ac:dyDescent="0.2">
      <c r="A44" s="23" t="s">
        <v>263</v>
      </c>
      <c r="B44" s="21">
        <f>code_monthly!Q44/M44*100</f>
        <v>68.055118819938968</v>
      </c>
      <c r="C44" s="24">
        <f>code_monthly!C44*100/code_monthly_deflated_avg!M44</f>
        <v>67.13340563444639</v>
      </c>
      <c r="D44" s="21">
        <f>code_monthly!D44/1000</f>
        <v>29.21</v>
      </c>
      <c r="E44" s="21">
        <v>9.1</v>
      </c>
      <c r="F44" s="25">
        <v>1.1200000000000001</v>
      </c>
      <c r="G44" s="26">
        <v>-0.59000000000000008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f>code_monthly!N44*10</f>
        <v>15.49427</v>
      </c>
      <c r="M44" s="27">
        <v>98.3</v>
      </c>
      <c r="N44" s="21">
        <f>code_monthly!O44</f>
        <v>16</v>
      </c>
      <c r="O44" s="21">
        <f>code_monthly!P44</f>
        <v>-3.8616666666666664</v>
      </c>
      <c r="P44" s="29">
        <v>6.56221123</v>
      </c>
      <c r="Q44" s="29">
        <v>66.898181800000003</v>
      </c>
      <c r="R44" s="29">
        <f t="shared" si="0"/>
        <v>68.055118819938968</v>
      </c>
      <c r="S44" s="26">
        <f>code_monthly_deflated!P44</f>
        <v>104.2226122521965</v>
      </c>
      <c r="T44" s="30">
        <v>98.107308759999995</v>
      </c>
      <c r="U44" s="5">
        <v>-0.56999999999999995</v>
      </c>
      <c r="V44">
        <f>code_monthly!T44*10</f>
        <v>6.4539988008470228</v>
      </c>
      <c r="W44" s="4">
        <f>code_monthly!W44/10</f>
        <v>1.7920000000000003</v>
      </c>
      <c r="X44" s="21">
        <f>code_monthly_deflated!T44</f>
        <v>65.554425228891148</v>
      </c>
      <c r="Y44" s="21">
        <f>code_monthly_deflated!U44</f>
        <v>68.084580729545138</v>
      </c>
    </row>
    <row r="45" spans="1:25" ht="17" x14ac:dyDescent="0.2">
      <c r="A45" s="23" t="s">
        <v>264</v>
      </c>
      <c r="B45" s="21">
        <f>code_monthly!Q45/M45*100</f>
        <v>65.765614619289337</v>
      </c>
      <c r="C45" s="24">
        <f>code_monthly!C45*100/code_monthly_deflated_avg!M45</f>
        <v>68.370533559984054</v>
      </c>
      <c r="D45" s="21">
        <f>code_monthly!D45/1000</f>
        <v>28.11</v>
      </c>
      <c r="E45" s="21">
        <v>12.049999999999999</v>
      </c>
      <c r="F45" s="25">
        <v>1.34</v>
      </c>
      <c r="G45" s="26">
        <v>-0.65999999999999992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f>code_monthly!N45*10</f>
        <v>15.229049999999999</v>
      </c>
      <c r="M45" s="27">
        <v>98.5</v>
      </c>
      <c r="N45" s="21">
        <f>code_monthly!O45</f>
        <v>18</v>
      </c>
      <c r="O45" s="21">
        <f>code_monthly!P45</f>
        <v>-1.3966666666666683</v>
      </c>
      <c r="P45" s="29">
        <v>4.9552996130000002</v>
      </c>
      <c r="Q45" s="29">
        <v>64.7791304</v>
      </c>
      <c r="R45" s="29">
        <f t="shared" si="0"/>
        <v>65.765614619289337</v>
      </c>
      <c r="S45" s="26">
        <f>code_monthly_deflated!P45</f>
        <v>104.3528022532833</v>
      </c>
      <c r="T45" s="30">
        <v>98.281979770000007</v>
      </c>
      <c r="U45" s="5">
        <v>-0.37</v>
      </c>
      <c r="V45">
        <f>code_monthly!T45*10</f>
        <v>6.5663977726778757</v>
      </c>
      <c r="W45" s="4">
        <f>code_monthly!W45/10</f>
        <v>2.803347</v>
      </c>
      <c r="X45" s="21">
        <f>code_monthly_deflated!T45</f>
        <v>66.304568527918789</v>
      </c>
      <c r="Y45" s="21">
        <f>code_monthly_deflated!U45</f>
        <v>65.790669567319298</v>
      </c>
    </row>
    <row r="46" spans="1:25" ht="17" x14ac:dyDescent="0.2">
      <c r="A46" s="23" t="s">
        <v>265</v>
      </c>
      <c r="B46" s="21">
        <f>code_monthly!Q46/M46*100</f>
        <v>64.638351983723297</v>
      </c>
      <c r="C46" s="24">
        <f>code_monthly!C46*100/code_monthly_deflated_avg!M46</f>
        <v>68.862167187638875</v>
      </c>
      <c r="D46" s="21">
        <f>code_monthly!D46/1000</f>
        <v>21.914999999999999</v>
      </c>
      <c r="E46" s="21">
        <v>15.75</v>
      </c>
      <c r="F46" s="25">
        <v>1.44</v>
      </c>
      <c r="G46" s="26">
        <v>-1.2000000000000002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f>code_monthly!N46*10</f>
        <v>15.204269999999999</v>
      </c>
      <c r="M46" s="27">
        <v>98.3</v>
      </c>
      <c r="N46" s="21">
        <f>code_monthly!O46</f>
        <v>21</v>
      </c>
      <c r="O46" s="21">
        <f>code_monthly!P46</f>
        <v>-1.6933333333333369</v>
      </c>
      <c r="P46" s="29">
        <v>3.32076897</v>
      </c>
      <c r="Q46" s="29">
        <v>63.539499999999997</v>
      </c>
      <c r="R46" s="29">
        <f t="shared" si="0"/>
        <v>64.638351983723297</v>
      </c>
      <c r="S46" s="26">
        <f>code_monthly_deflated!P46</f>
        <v>104.46840156397829</v>
      </c>
      <c r="T46" s="30">
        <v>98.517827839999995</v>
      </c>
      <c r="U46" s="5">
        <v>-0.72</v>
      </c>
      <c r="V46">
        <f>code_monthly!T46*10</f>
        <v>6.5770997226437045</v>
      </c>
      <c r="W46" s="4">
        <f>code_monthly!W46/10</f>
        <v>3.7305700000000002</v>
      </c>
      <c r="X46" s="21">
        <f>code_monthly_deflated!T46</f>
        <v>64.343845371312312</v>
      </c>
      <c r="Y46" s="21">
        <f>code_monthly_deflated!U46</f>
        <v>64.545778229908436</v>
      </c>
    </row>
    <row r="47" spans="1:25" ht="17" x14ac:dyDescent="0.2">
      <c r="A47" s="23" t="s">
        <v>266</v>
      </c>
      <c r="B47" s="21">
        <f>code_monthly!Q47/M47*100</f>
        <v>66.804812207527974</v>
      </c>
      <c r="C47" s="24">
        <f>code_monthly!C47*100/code_monthly_deflated_avg!M47</f>
        <v>72.035332016191362</v>
      </c>
      <c r="D47" s="21">
        <f>code_monthly!D47/1000</f>
        <v>24.7</v>
      </c>
      <c r="E47" s="21">
        <v>21.1</v>
      </c>
      <c r="F47" s="25">
        <v>0.7</v>
      </c>
      <c r="G47" s="26">
        <v>-0.64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f>code_monthly!N47*10</f>
        <v>15.242039999999999</v>
      </c>
      <c r="M47" s="27">
        <v>98.3</v>
      </c>
      <c r="N47" s="21">
        <f>code_monthly!O47</f>
        <v>17</v>
      </c>
      <c r="O47" s="21">
        <f>code_monthly!P47</f>
        <v>-1.186666666666671</v>
      </c>
      <c r="P47" s="29">
        <v>1.614152636</v>
      </c>
      <c r="Q47" s="29">
        <v>65.6691304</v>
      </c>
      <c r="R47" s="29">
        <f t="shared" si="0"/>
        <v>66.804812207527974</v>
      </c>
      <c r="S47" s="26">
        <f>code_monthly_deflated!P47</f>
        <v>109.51062864533048</v>
      </c>
      <c r="T47" s="30">
        <v>98.556643620000003</v>
      </c>
      <c r="U47" s="5">
        <v>-0.18</v>
      </c>
      <c r="V47">
        <f>code_monthly!T47*10</f>
        <v>6.5608015724929212</v>
      </c>
      <c r="W47" s="4">
        <f>code_monthly!W47/10</f>
        <v>2.3102309999999999</v>
      </c>
      <c r="X47" s="21">
        <f>code_monthly_deflated!T47</f>
        <v>68.056968463886065</v>
      </c>
      <c r="Y47" s="21">
        <f>code_monthly_deflated!U47</f>
        <v>66.846830908045476</v>
      </c>
    </row>
    <row r="48" spans="1:25" ht="17" x14ac:dyDescent="0.2">
      <c r="A48" s="23" t="s">
        <v>267</v>
      </c>
      <c r="B48" s="21">
        <f>code_monthly!Q48/M48*100</f>
        <v>65.376254913880445</v>
      </c>
      <c r="C48" s="24">
        <f>code_monthly!C48*100/code_monthly_deflated_avg!M48</f>
        <v>72.687150949604288</v>
      </c>
      <c r="D48" s="21">
        <f>code_monthly!D48/1000</f>
        <v>34.984999999999999</v>
      </c>
      <c r="E48" s="21">
        <v>19.3</v>
      </c>
      <c r="F48" s="25">
        <v>0.5</v>
      </c>
      <c r="G48" s="26">
        <v>-0.62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f>code_monthly!N48*10</f>
        <v>15.511090000000001</v>
      </c>
      <c r="M48" s="27">
        <v>98.7</v>
      </c>
      <c r="N48" s="21">
        <f>code_monthly!O48</f>
        <v>23</v>
      </c>
      <c r="O48" s="21">
        <f>code_monthly!P48</f>
        <v>2.0416666666666679</v>
      </c>
      <c r="P48" s="29">
        <v>2.9290353480000002</v>
      </c>
      <c r="Q48" s="29">
        <v>64.526363599999996</v>
      </c>
      <c r="R48" s="29">
        <f t="shared" si="0"/>
        <v>65.376254913880445</v>
      </c>
      <c r="S48" s="26">
        <f>code_monthly_deflated!P48</f>
        <v>112.77402977126214</v>
      </c>
      <c r="T48" s="30">
        <v>98.675200509999996</v>
      </c>
      <c r="U48" s="5">
        <v>-0.25</v>
      </c>
      <c r="V48">
        <f>code_monthly!T48*10</f>
        <v>6.447000178581904</v>
      </c>
      <c r="W48" s="4">
        <f>code_monthly!W48/10</f>
        <v>1.77305</v>
      </c>
      <c r="X48" s="21">
        <f>code_monthly_deflated!T48</f>
        <v>64.559270516717334</v>
      </c>
      <c r="Y48" s="21">
        <f>code_monthly_deflated!U48</f>
        <v>65.338447435711871</v>
      </c>
    </row>
    <row r="49" spans="1:25" ht="17" x14ac:dyDescent="0.2">
      <c r="A49" s="23" t="s">
        <v>268</v>
      </c>
      <c r="B49" s="21">
        <f>code_monthly!Q49/M49*100</f>
        <v>66.682523713420792</v>
      </c>
      <c r="C49" s="24">
        <f>code_monthly!C49*100/code_monthly_deflated_avg!M49</f>
        <v>69.648097737609916</v>
      </c>
      <c r="D49" s="21">
        <f>code_monthly!D49/1000</f>
        <v>24.815000000000001</v>
      </c>
      <c r="E49" s="21">
        <v>15.399999999999999</v>
      </c>
      <c r="F49" s="25">
        <v>0.36</v>
      </c>
      <c r="G49" s="26">
        <v>-9.9999999999999978E-2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f>code_monthly!N49*10</f>
        <v>16.16893</v>
      </c>
      <c r="M49" s="27">
        <v>99.1</v>
      </c>
      <c r="N49" s="21">
        <f>code_monthly!O49</f>
        <v>27</v>
      </c>
      <c r="O49" s="21">
        <f>code_monthly!P49</f>
        <v>0.62000000000000099</v>
      </c>
      <c r="P49" s="29">
        <v>4.1766049589999996</v>
      </c>
      <c r="Q49" s="29">
        <v>66.082380999999998</v>
      </c>
      <c r="R49" s="29">
        <f t="shared" si="0"/>
        <v>66.682523713420792</v>
      </c>
      <c r="S49" s="26">
        <f>code_monthly_deflated!P49</f>
        <v>112.96694498385202</v>
      </c>
      <c r="T49" s="30">
        <v>98.789960210000004</v>
      </c>
      <c r="U49" s="5">
        <v>-0.06</v>
      </c>
      <c r="V49">
        <f>code_monthly!T49*10</f>
        <v>6.1847011521479782</v>
      </c>
      <c r="W49" s="4">
        <f>code_monthly!W49/10</f>
        <v>0.99447510000000006</v>
      </c>
      <c r="X49" s="21">
        <f>code_monthly_deflated!T49</f>
        <v>65.842583249243191</v>
      </c>
      <c r="Y49" s="21">
        <f>code_monthly_deflated!U49</f>
        <v>66.558550766421604</v>
      </c>
    </row>
    <row r="50" spans="1:25" ht="17" x14ac:dyDescent="0.2">
      <c r="A50" s="23" t="s">
        <v>269</v>
      </c>
      <c r="B50" s="21">
        <f>code_monthly!Q50/M50*100</f>
        <v>69.569604742684149</v>
      </c>
      <c r="C50" s="24">
        <f>code_monthly!C50*100/code_monthly_deflated_avg!M50</f>
        <v>68.681895353215495</v>
      </c>
      <c r="D50" s="21">
        <f>code_monthly!D50/1000</f>
        <v>29.52</v>
      </c>
      <c r="E50" s="21">
        <v>10.85</v>
      </c>
      <c r="F50" s="25">
        <v>0.6</v>
      </c>
      <c r="G50" s="26">
        <v>-0.41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f>code_monthly!N50*10</f>
        <v>16.026149999999998</v>
      </c>
      <c r="M50" s="27">
        <v>99.1</v>
      </c>
      <c r="N50" s="21">
        <f>code_monthly!O50</f>
        <v>22</v>
      </c>
      <c r="O50" s="21">
        <f>code_monthly!P50</f>
        <v>-0.56833333333333336</v>
      </c>
      <c r="P50" s="29">
        <v>3.4230939020000002</v>
      </c>
      <c r="Q50" s="29">
        <v>68.943478299999995</v>
      </c>
      <c r="R50" s="29">
        <f t="shared" si="0"/>
        <v>69.569604742684149</v>
      </c>
      <c r="S50" s="26">
        <f>code_monthly_deflated!P50</f>
        <v>110.7011653413031</v>
      </c>
      <c r="T50" s="30">
        <v>98.535548079999998</v>
      </c>
      <c r="U50" s="5">
        <v>-0.22</v>
      </c>
      <c r="V50">
        <f>code_monthly!T50*10</f>
        <v>6.2398018238940729</v>
      </c>
      <c r="W50" s="4">
        <f>code_monthly!W50/10</f>
        <v>1.3043480000000001</v>
      </c>
      <c r="X50" s="21">
        <f>code_monthly_deflated!T50</f>
        <v>67.507568113017172</v>
      </c>
      <c r="Y50" s="21">
        <f>code_monthly_deflated!U50</f>
        <v>69.443250120651086</v>
      </c>
    </row>
    <row r="51" spans="1:25" ht="17" x14ac:dyDescent="0.2">
      <c r="A51" s="23" t="s">
        <v>270</v>
      </c>
      <c r="B51" s="21">
        <f>code_monthly!Q51/M51*100</f>
        <v>71.351766532258068</v>
      </c>
      <c r="C51" s="24">
        <f>code_monthly!C51*100/code_monthly_deflated_avg!M51</f>
        <v>66.38105041935826</v>
      </c>
      <c r="D51" s="21">
        <f>code_monthly!D51/1000</f>
        <v>29.17</v>
      </c>
      <c r="E51" s="21">
        <v>7.25</v>
      </c>
      <c r="F51" s="25">
        <v>0.97</v>
      </c>
      <c r="G51" s="26">
        <v>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f>code_monthly!N51*10</f>
        <v>16.369019999999999</v>
      </c>
      <c r="M51" s="27">
        <v>99.2</v>
      </c>
      <c r="N51" s="21">
        <f>code_monthly!O51</f>
        <v>16</v>
      </c>
      <c r="O51" s="21">
        <f>code_monthly!P51</f>
        <v>-1.1850000000000005</v>
      </c>
      <c r="P51" s="29">
        <v>3.7298170079999999</v>
      </c>
      <c r="Q51" s="29">
        <v>70.780952400000004</v>
      </c>
      <c r="R51" s="29">
        <f t="shared" si="0"/>
        <v>71.351766532258068</v>
      </c>
      <c r="S51" s="26">
        <f>code_monthly_deflated!P51</f>
        <v>109.61587525138623</v>
      </c>
      <c r="T51" s="30">
        <v>98.334296699999996</v>
      </c>
      <c r="U51" s="5">
        <v>-0.02</v>
      </c>
      <c r="V51">
        <f>code_monthly!T51*10</f>
        <v>6.1091012168107808</v>
      </c>
      <c r="W51" s="4">
        <f>code_monthly!W51/10</f>
        <v>1.3472219999999999</v>
      </c>
      <c r="X51" s="21">
        <f>code_monthly_deflated!T51</f>
        <v>71.743951612903217</v>
      </c>
      <c r="Y51" s="21">
        <f>code_monthly_deflated!U51</f>
        <v>71.389688940092171</v>
      </c>
    </row>
    <row r="52" spans="1:25" ht="17" x14ac:dyDescent="0.2">
      <c r="A52" s="23" t="s">
        <v>271</v>
      </c>
      <c r="B52" s="21">
        <f>code_monthly!Q52/M52*100</f>
        <v>71.153184136546173</v>
      </c>
      <c r="C52" s="24">
        <f>code_monthly!C52*100/code_monthly_deflated_avg!M52</f>
        <v>67.416799197040362</v>
      </c>
      <c r="D52" s="21">
        <f>code_monthly!D52/1000</f>
        <v>29.59</v>
      </c>
      <c r="E52" s="21">
        <v>6.85</v>
      </c>
      <c r="F52" s="25">
        <v>0.27</v>
      </c>
      <c r="G52" s="26">
        <v>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f>code_monthly!N52*10</f>
        <v>16.49512</v>
      </c>
      <c r="M52" s="27">
        <v>99.6</v>
      </c>
      <c r="N52" s="21">
        <f>code_monthly!O52</f>
        <v>11</v>
      </c>
      <c r="O52" s="21">
        <f>code_monthly!P52</f>
        <v>-1.1316666666666659</v>
      </c>
      <c r="P52" s="29">
        <v>6.8577648770000001</v>
      </c>
      <c r="Q52" s="29">
        <v>70.868571399999993</v>
      </c>
      <c r="R52" s="29">
        <f t="shared" si="0"/>
        <v>71.153184136546173</v>
      </c>
      <c r="S52" s="26">
        <f>code_monthly_deflated!P52</f>
        <v>112.64585096150387</v>
      </c>
      <c r="T52" s="30">
        <v>98.325858479999994</v>
      </c>
      <c r="U52" s="5">
        <v>-0.02</v>
      </c>
      <c r="V52">
        <f>code_monthly!T52*10</f>
        <v>6.0623990610556335</v>
      </c>
      <c r="W52" s="4">
        <f>code_monthly!W52/10</f>
        <v>0.35856569999999999</v>
      </c>
      <c r="X52" s="21">
        <f>code_monthly_deflated!T52</f>
        <v>68.564257028112465</v>
      </c>
      <c r="Y52" s="21">
        <f>code_monthly_deflated!U52</f>
        <v>71.119477911646584</v>
      </c>
    </row>
    <row r="53" spans="1:25" ht="17" x14ac:dyDescent="0.2">
      <c r="A53" s="23" t="s">
        <v>272</v>
      </c>
      <c r="B53" s="21">
        <f>code_monthly!Q53/M53*100</f>
        <v>66.727272727272734</v>
      </c>
      <c r="C53" s="24">
        <f>code_monthly!C53*100/code_monthly_deflated_avg!M53</f>
        <v>66.195663581588747</v>
      </c>
      <c r="D53" s="21">
        <f>code_monthly!D53/1000</f>
        <v>33.005000000000003</v>
      </c>
      <c r="E53" s="21">
        <v>6.9</v>
      </c>
      <c r="F53" s="25">
        <v>0.24</v>
      </c>
      <c r="G53" s="26">
        <v>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f>code_monthly!N53*10</f>
        <v>16.498379999999997</v>
      </c>
      <c r="M53" s="27">
        <v>99</v>
      </c>
      <c r="N53" s="21">
        <f>code_monthly!O53</f>
        <v>23</v>
      </c>
      <c r="O53" s="21">
        <f>code_monthly!P53</f>
        <v>0.81166666666666742</v>
      </c>
      <c r="P53" s="29">
        <v>11.30790191</v>
      </c>
      <c r="Q53" s="29">
        <v>66.06</v>
      </c>
      <c r="R53" s="29">
        <f t="shared" si="0"/>
        <v>66.727272727272734</v>
      </c>
      <c r="S53" s="26">
        <f>code_monthly_deflated!P53</f>
        <v>109.55333555520372</v>
      </c>
      <c r="T53" s="30">
        <v>98.691655030000007</v>
      </c>
      <c r="U53" s="5">
        <v>-0.02</v>
      </c>
      <c r="V53">
        <f>code_monthly!T53*10</f>
        <v>6.0612011603563509</v>
      </c>
      <c r="W53" s="4">
        <f>code_monthly!W53/10</f>
        <v>0.30112919999999999</v>
      </c>
      <c r="X53" s="21">
        <f>code_monthly_deflated!T53</f>
        <v>62</v>
      </c>
      <c r="Y53" s="21">
        <f>code_monthly_deflated!U53</f>
        <v>66.739210284664821</v>
      </c>
    </row>
    <row r="54" spans="1:25" ht="17" x14ac:dyDescent="0.2">
      <c r="A54" s="23" t="s">
        <v>273</v>
      </c>
      <c r="B54" s="21">
        <f>code_monthly!Q54/M54*100</f>
        <v>59.267839195979896</v>
      </c>
      <c r="C54" s="24">
        <f>code_monthly!C54*100/code_monthly_deflated_avg!M54</f>
        <v>65.568755882108974</v>
      </c>
      <c r="D54" s="21">
        <f>code_monthly!D54/1000</f>
        <v>27.17</v>
      </c>
      <c r="E54" s="21">
        <v>7.5</v>
      </c>
      <c r="F54" s="25">
        <v>0.27</v>
      </c>
      <c r="G54" s="26">
        <v>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f>code_monthly!N54*10</f>
        <v>16.691980000000001</v>
      </c>
      <c r="M54" s="27">
        <v>99.5</v>
      </c>
      <c r="N54" s="21">
        <f>code_monthly!O54</f>
        <v>25</v>
      </c>
      <c r="O54" s="21">
        <f>code_monthly!P54</f>
        <v>1.3599999999999994</v>
      </c>
      <c r="P54" s="29">
        <v>9.1908803409999997</v>
      </c>
      <c r="Q54" s="29">
        <v>58.971499999999999</v>
      </c>
      <c r="R54" s="29">
        <f t="shared" si="0"/>
        <v>59.267839195979896</v>
      </c>
      <c r="S54" s="26">
        <f>code_monthly_deflated!P54</f>
        <v>109.93713844395202</v>
      </c>
      <c r="T54" s="30">
        <v>99.056607749999998</v>
      </c>
      <c r="U54" s="5">
        <v>-0.01</v>
      </c>
      <c r="V54">
        <f>code_monthly!T54*10</f>
        <v>5.9909010195315364</v>
      </c>
      <c r="W54" s="4">
        <f>code_monthly!W54/10</f>
        <v>0.3797468</v>
      </c>
      <c r="X54" s="21">
        <f>code_monthly_deflated!T54</f>
        <v>56.582914572864318</v>
      </c>
      <c r="Y54" s="21">
        <f>code_monthly_deflated!U54</f>
        <v>59.308542713567839</v>
      </c>
    </row>
    <row r="55" spans="1:25" ht="17" x14ac:dyDescent="0.2">
      <c r="A55" s="23" t="s">
        <v>274</v>
      </c>
      <c r="B55" s="21">
        <f>code_monthly!Q55/M55*100</f>
        <v>56.955151153460385</v>
      </c>
      <c r="C55" s="24">
        <f>code_monthly!C55*100/code_monthly_deflated_avg!M55</f>
        <v>64.770444841534982</v>
      </c>
      <c r="D55" s="21">
        <f>code_monthly!D55/1000</f>
        <v>25.184999999999999</v>
      </c>
      <c r="E55" s="21">
        <v>9.25</v>
      </c>
      <c r="F55" s="25">
        <v>0.42</v>
      </c>
      <c r="G55" s="26">
        <v>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f>code_monthly!N55*10</f>
        <v>16.643920000000001</v>
      </c>
      <c r="M55" s="27">
        <v>99.7</v>
      </c>
      <c r="N55" s="21">
        <f>code_monthly!O55</f>
        <v>26</v>
      </c>
      <c r="O55" s="21">
        <f>code_monthly!P55</f>
        <v>1.5466666666666669</v>
      </c>
      <c r="P55" s="29">
        <v>18.36775768</v>
      </c>
      <c r="Q55" s="29">
        <v>56.784285699999998</v>
      </c>
      <c r="R55" s="29">
        <f t="shared" si="0"/>
        <v>56.955151153460385</v>
      </c>
      <c r="S55" s="26">
        <f>code_monthly_deflated!P55</f>
        <v>107.80931792179327</v>
      </c>
      <c r="T55" s="30">
        <v>99.694536679999999</v>
      </c>
      <c r="U55" s="5">
        <v>-0.11</v>
      </c>
      <c r="V55">
        <f>code_monthly!T55*10</f>
        <v>6.0081999913481923</v>
      </c>
      <c r="W55" s="4">
        <f>code_monthly!W55/10</f>
        <v>0.65625</v>
      </c>
      <c r="X55" s="21">
        <f>code_monthly_deflated!T55</f>
        <v>51.454363089267794</v>
      </c>
      <c r="Y55" s="21">
        <f>code_monthly_deflated!U55</f>
        <v>56.937001480632368</v>
      </c>
    </row>
    <row r="56" spans="1:25" ht="17" x14ac:dyDescent="0.2">
      <c r="A56" s="23" t="s">
        <v>275</v>
      </c>
      <c r="B56" s="21">
        <f>code_monthly!Q56/M56*100</f>
        <v>49.969078521478529</v>
      </c>
      <c r="C56" s="24">
        <f>code_monthly!C56*100/code_monthly_deflated_avg!M56</f>
        <v>63.986417018498685</v>
      </c>
      <c r="D56" s="21">
        <f>code_monthly!D56/1000</f>
        <v>23.08</v>
      </c>
      <c r="E56" s="21">
        <v>11.8</v>
      </c>
      <c r="F56" s="25">
        <v>1.06</v>
      </c>
      <c r="G56" s="26">
        <v>-0.47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f>code_monthly!N56*10</f>
        <v>16.824249999999999</v>
      </c>
      <c r="M56" s="27">
        <v>100.1</v>
      </c>
      <c r="N56" s="21">
        <f>code_monthly!O56</f>
        <v>27</v>
      </c>
      <c r="O56" s="21">
        <f>code_monthly!P56</f>
        <v>1.3383333333333338</v>
      </c>
      <c r="P56" s="29">
        <v>13.654798169999999</v>
      </c>
      <c r="Q56" s="29">
        <v>50.0190476</v>
      </c>
      <c r="R56" s="29">
        <f t="shared" si="0"/>
        <v>49.969078521478529</v>
      </c>
      <c r="S56" s="26">
        <f>code_monthly_deflated!P56</f>
        <v>107.73499998551836</v>
      </c>
      <c r="T56" s="30">
        <v>100.0232051</v>
      </c>
      <c r="U56" s="5">
        <v>-0.45</v>
      </c>
      <c r="V56">
        <f>code_monthly!T56*10</f>
        <v>5.94380135815861</v>
      </c>
      <c r="W56" s="4">
        <f>code_monthly!W56/10</f>
        <v>2.2844830000000003</v>
      </c>
      <c r="X56" s="21">
        <f>code_monthly_deflated!T56</f>
        <v>46.15384615384616</v>
      </c>
      <c r="Y56" s="21">
        <f>code_monthly_deflated!U56</f>
        <v>49.97552447552448</v>
      </c>
    </row>
    <row r="57" spans="1:25" ht="17" x14ac:dyDescent="0.2">
      <c r="A57" s="23" t="s">
        <v>276</v>
      </c>
      <c r="B57" s="21">
        <f>code_monthly!Q57/M57*100</f>
        <v>44.845454500000002</v>
      </c>
      <c r="C57" s="24">
        <f>code_monthly!C57*100/code_monthly_deflated_avg!M57</f>
        <v>65.361427091637267</v>
      </c>
      <c r="D57" s="21">
        <f>code_monthly!D57/1000</f>
        <v>33.35</v>
      </c>
      <c r="E57" s="21">
        <v>13.9</v>
      </c>
      <c r="F57" s="25">
        <v>1.43</v>
      </c>
      <c r="G57" s="26">
        <v>-0.43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f>code_monthly!N57*10</f>
        <v>16.759119999999999</v>
      </c>
      <c r="M57" s="27">
        <v>100</v>
      </c>
      <c r="N57" s="21">
        <f>code_monthly!O57</f>
        <v>21</v>
      </c>
      <c r="O57" s="21">
        <f>code_monthly!P57</f>
        <v>1.3033333333333328</v>
      </c>
      <c r="P57" s="29">
        <v>12.30893979</v>
      </c>
      <c r="Q57" s="29">
        <v>44.845454500000002</v>
      </c>
      <c r="R57" s="29">
        <f t="shared" si="0"/>
        <v>44.845454500000002</v>
      </c>
      <c r="S57" s="26">
        <f>code_monthly_deflated!P57</f>
        <v>109.13342658413019</v>
      </c>
      <c r="T57" s="30">
        <v>100.37254710000001</v>
      </c>
      <c r="U57" s="5">
        <v>-0.14000000000000001</v>
      </c>
      <c r="V57">
        <f>code_monthly!T57*10</f>
        <v>5.9669004100453957</v>
      </c>
      <c r="W57" s="4">
        <f>code_monthly!W57/10</f>
        <v>3.3966749999999997</v>
      </c>
      <c r="X57" s="21">
        <f>code_monthly_deflated!T57</f>
        <v>41.68</v>
      </c>
      <c r="Y57" s="21">
        <f>code_monthly_deflated!U57</f>
        <v>44.609999999999992</v>
      </c>
    </row>
    <row r="58" spans="1:25" ht="17" x14ac:dyDescent="0.2">
      <c r="A58" s="23" t="s">
        <v>277</v>
      </c>
      <c r="B58" s="21">
        <f>code_monthly!Q58/M58*100</f>
        <v>40.399201596806385</v>
      </c>
      <c r="C58" s="24">
        <f>code_monthly!C58*100/code_monthly_deflated_avg!M58</f>
        <v>65.502318774468065</v>
      </c>
      <c r="D58" s="21">
        <f>code_monthly!D58/1000</f>
        <v>30.49</v>
      </c>
      <c r="E58" s="21">
        <v>17.3</v>
      </c>
      <c r="F58" s="25">
        <v>1.24</v>
      </c>
      <c r="G58" s="26">
        <v>-0.79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f>code_monthly!N58*10</f>
        <v>17.034030000000001</v>
      </c>
      <c r="M58" s="27">
        <v>100.2</v>
      </c>
      <c r="N58" s="21">
        <f>code_monthly!O58</f>
        <v>27</v>
      </c>
      <c r="O58" s="21">
        <f>code_monthly!P58</f>
        <v>0.15666666666666451</v>
      </c>
      <c r="P58" s="29">
        <v>8.6215415019999995</v>
      </c>
      <c r="Q58" s="29">
        <v>40.479999999999997</v>
      </c>
      <c r="R58" s="29">
        <f t="shared" si="0"/>
        <v>40.399201596806385</v>
      </c>
      <c r="S58" s="26">
        <f>code_monthly_deflated!P58</f>
        <v>111.1780107277532</v>
      </c>
      <c r="T58" s="30">
        <v>100.5594535</v>
      </c>
      <c r="U58" s="5">
        <v>-0.31</v>
      </c>
      <c r="V58">
        <f>code_monthly!T58*10</f>
        <v>5.8706013785346158</v>
      </c>
      <c r="W58" s="4">
        <f>code_monthly!W58/10</f>
        <v>3.4540390000000003</v>
      </c>
      <c r="X58" s="21">
        <f>code_monthly_deflated!T58</f>
        <v>38.373253493013976</v>
      </c>
      <c r="Y58" s="21">
        <f>code_monthly_deflated!U58</f>
        <v>40.355479517156169</v>
      </c>
    </row>
    <row r="59" spans="1:25" ht="17" x14ac:dyDescent="0.2">
      <c r="A59" s="23" t="s">
        <v>278</v>
      </c>
      <c r="B59" s="21">
        <f>code_monthly!Q59/M59*100</f>
        <v>38.118118118118119</v>
      </c>
      <c r="C59" s="24">
        <f>code_monthly!C59*100/code_monthly_deflated_avg!M59</f>
        <v>63.202721721234532</v>
      </c>
      <c r="D59" s="21">
        <f>code_monthly!D59/1000</f>
        <v>37.134999999999998</v>
      </c>
      <c r="E59" s="21">
        <v>20.399999999999999</v>
      </c>
      <c r="F59" s="25">
        <v>1.35</v>
      </c>
      <c r="G59" s="26">
        <v>-0.41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f>code_monthly!N59*10</f>
        <v>16.910170000000001</v>
      </c>
      <c r="M59" s="27">
        <v>99.9</v>
      </c>
      <c r="N59" s="21">
        <f>code_monthly!O59</f>
        <v>30</v>
      </c>
      <c r="O59" s="21">
        <f>code_monthly!P59</f>
        <v>0.36333333333332973</v>
      </c>
      <c r="P59" s="29">
        <v>20.404411759999999</v>
      </c>
      <c r="Q59" s="29">
        <v>38.08</v>
      </c>
      <c r="R59" s="29">
        <f t="shared" si="0"/>
        <v>38.118118118118119</v>
      </c>
      <c r="S59" s="26">
        <f>code_monthly_deflated!P59</f>
        <v>106.21744009427405</v>
      </c>
      <c r="T59" s="30">
        <v>100.5202158</v>
      </c>
      <c r="U59" s="5">
        <v>0.05</v>
      </c>
      <c r="V59">
        <f>code_monthly!T59*10</f>
        <v>5.9136011051337745</v>
      </c>
      <c r="W59" s="4">
        <f>code_monthly!W59/10</f>
        <v>3.7604460000000004</v>
      </c>
      <c r="X59" s="21">
        <f>code_monthly_deflated!T59</f>
        <v>39.649649649649646</v>
      </c>
      <c r="Y59" s="21">
        <f>code_monthly_deflated!U59</f>
        <v>38.126822474648556</v>
      </c>
    </row>
    <row r="60" spans="1:25" ht="17" x14ac:dyDescent="0.2">
      <c r="A60" s="23" t="s">
        <v>279</v>
      </c>
      <c r="B60" s="21">
        <f>code_monthly!Q60/M60*100</f>
        <v>42.241707085828345</v>
      </c>
      <c r="C60" s="24">
        <f>code_monthly!C60*100/code_monthly_deflated_avg!M60</f>
        <v>61.1221727746792</v>
      </c>
      <c r="D60" s="21">
        <f>code_monthly!D60/1000</f>
        <v>38</v>
      </c>
      <c r="E60" s="21">
        <v>17.2</v>
      </c>
      <c r="F60" s="25">
        <v>1.28</v>
      </c>
      <c r="G60" s="26">
        <v>-0.18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f>code_monthly!N60*10</f>
        <v>16.590899999999998</v>
      </c>
      <c r="M60" s="27">
        <v>100.2</v>
      </c>
      <c r="N60" s="21">
        <f>code_monthly!O60</f>
        <v>25</v>
      </c>
      <c r="O60" s="21">
        <f>code_monthly!P60</f>
        <v>1.341666666666665</v>
      </c>
      <c r="P60" s="29">
        <v>27.52432919</v>
      </c>
      <c r="Q60" s="29">
        <v>42.326190500000003</v>
      </c>
      <c r="R60" s="29">
        <f t="shared" si="0"/>
        <v>42.241707085828345</v>
      </c>
      <c r="S60" s="26">
        <f>code_monthly_deflated!P60</f>
        <v>101.25328931937914</v>
      </c>
      <c r="T60" s="30">
        <v>100.3522954</v>
      </c>
      <c r="U60" s="5">
        <v>0.19</v>
      </c>
      <c r="V60">
        <f>code_monthly!T60*10</f>
        <v>6.0274005629592136</v>
      </c>
      <c r="W60" s="4">
        <f>code_monthly!W60/10</f>
        <v>3.545706</v>
      </c>
      <c r="X60" s="21">
        <f>code_monthly_deflated!T60</f>
        <v>46.367265469061877</v>
      </c>
      <c r="Y60" s="21">
        <f>code_monthly_deflated!U60</f>
        <v>42.065868263473043</v>
      </c>
    </row>
    <row r="61" spans="1:25" ht="17" x14ac:dyDescent="0.2">
      <c r="A61" s="23" t="s">
        <v>280</v>
      </c>
      <c r="B61" s="21">
        <f>code_monthly!Q61/M61*100</f>
        <v>50.855161814556325</v>
      </c>
      <c r="C61" s="24">
        <f>code_monthly!C61*100/code_monthly_deflated_avg!M61</f>
        <v>59.59759219589143</v>
      </c>
      <c r="D61" s="21">
        <f>code_monthly!D61/1000</f>
        <v>42.01</v>
      </c>
      <c r="E61" s="21">
        <v>17.149999999999999</v>
      </c>
      <c r="F61" s="25">
        <v>0.76</v>
      </c>
      <c r="G61" s="26">
        <v>-4.9999999999999989E-2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f>code_monthly!N61*10</f>
        <v>16.2422</v>
      </c>
      <c r="M61" s="27">
        <v>100.3</v>
      </c>
      <c r="N61" s="21">
        <f>code_monthly!O61</f>
        <v>30</v>
      </c>
      <c r="O61" s="21">
        <f>code_monthly!P61</f>
        <v>-1.4800000000000004</v>
      </c>
      <c r="P61" s="29">
        <v>12.351069799999999</v>
      </c>
      <c r="Q61" s="29">
        <v>51.007727299999999</v>
      </c>
      <c r="R61" s="29">
        <f t="shared" si="0"/>
        <v>50.855161814556325</v>
      </c>
      <c r="S61" s="26">
        <f>code_monthly_deflated!P61</f>
        <v>96.676401532549889</v>
      </c>
      <c r="T61" s="30">
        <v>100.4278174</v>
      </c>
      <c r="U61" s="5">
        <v>-0.01</v>
      </c>
      <c r="V61">
        <f>code_monthly!T61*10</f>
        <v>6.1568014185270474</v>
      </c>
      <c r="W61" s="4">
        <f>code_monthly!W61/10</f>
        <v>2.1169920000000002</v>
      </c>
      <c r="X61" s="21">
        <f>code_monthly_deflated!T61</f>
        <v>50.767696909272189</v>
      </c>
      <c r="Y61" s="21">
        <f>code_monthly_deflated!U61</f>
        <v>50.683404332457179</v>
      </c>
    </row>
    <row r="62" spans="1:25" ht="17" x14ac:dyDescent="0.2">
      <c r="A62" s="23" t="s">
        <v>281</v>
      </c>
      <c r="B62" s="21">
        <f>code_monthly!Q62/M62*100</f>
        <v>54.186298306772905</v>
      </c>
      <c r="C62" s="24">
        <f>code_monthly!C62*100/code_monthly_deflated_avg!M62</f>
        <v>54.422576377489001</v>
      </c>
      <c r="D62" s="21">
        <f>code_monthly!D62/1000</f>
        <v>42.805</v>
      </c>
      <c r="E62" s="21">
        <v>13.725000000000001</v>
      </c>
      <c r="F62" s="25">
        <v>0.33</v>
      </c>
      <c r="G62" s="26">
        <v>-0.15000000000000002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f>code_monthly!N62*10</f>
        <v>16.00102</v>
      </c>
      <c r="M62" s="27">
        <v>100.4</v>
      </c>
      <c r="N62" s="21">
        <f>code_monthly!O62</f>
        <v>25</v>
      </c>
      <c r="O62" s="21">
        <f>code_monthly!P62</f>
        <v>1.1816666666666666</v>
      </c>
      <c r="P62" s="29">
        <v>7.2054792330000001</v>
      </c>
      <c r="Q62" s="29">
        <v>54.403043500000003</v>
      </c>
      <c r="R62" s="29">
        <f t="shared" si="0"/>
        <v>54.186298306772905</v>
      </c>
      <c r="S62" s="26">
        <f>code_monthly_deflated!P62</f>
        <v>87.276816270476502</v>
      </c>
      <c r="T62" s="30">
        <v>100.1755148</v>
      </c>
      <c r="U62" s="5">
        <v>0.04</v>
      </c>
      <c r="V62">
        <f>code_monthly!T62*10</f>
        <v>6.2496015878987716</v>
      </c>
      <c r="W62" s="4">
        <f>code_monthly!W62/10</f>
        <v>0.68041240000000003</v>
      </c>
      <c r="X62" s="21">
        <f>code_monthly_deflated!T62</f>
        <v>51.404382470119515</v>
      </c>
      <c r="Y62" s="21">
        <f>code_monthly_deflated!U62</f>
        <v>54.100987354928108</v>
      </c>
    </row>
    <row r="63" spans="1:25" ht="17" x14ac:dyDescent="0.2">
      <c r="A63" s="23" t="s">
        <v>282</v>
      </c>
      <c r="B63" s="21">
        <f>code_monthly!Q63/M63*100</f>
        <v>55.625374625374626</v>
      </c>
      <c r="C63" s="24">
        <f>code_monthly!C63*100/code_monthly_deflated_avg!M63</f>
        <v>50.829683732928139</v>
      </c>
      <c r="D63" s="21">
        <f>code_monthly!D63/1000</f>
        <v>41.715000000000003</v>
      </c>
      <c r="E63" s="21">
        <v>9.6999999999999993</v>
      </c>
      <c r="F63" s="25">
        <v>0.88</v>
      </c>
      <c r="G63" s="26">
        <v>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f>code_monthly!N63*10</f>
        <v>15.613049999999999</v>
      </c>
      <c r="M63" s="27">
        <v>100.1</v>
      </c>
      <c r="N63" s="21">
        <f>code_monthly!O63</f>
        <v>20</v>
      </c>
      <c r="O63" s="21">
        <f>code_monthly!P63</f>
        <v>1.6900000000000013</v>
      </c>
      <c r="P63" s="29">
        <v>10.218925670000001</v>
      </c>
      <c r="Q63" s="29">
        <v>55.680999999999997</v>
      </c>
      <c r="R63" s="29">
        <f t="shared" si="0"/>
        <v>55.625374625374626</v>
      </c>
      <c r="S63" s="26">
        <f>code_monthly_deflated!P63</f>
        <v>79.731318016168828</v>
      </c>
      <c r="T63" s="30">
        <v>99.634625360000001</v>
      </c>
      <c r="U63" s="5">
        <v>0.06</v>
      </c>
      <c r="V63">
        <f>code_monthly!T63*10</f>
        <v>6.4048984663470616</v>
      </c>
      <c r="W63" s="4">
        <f>code_monthly!W63/10</f>
        <v>1.370717</v>
      </c>
      <c r="X63" s="21">
        <f>code_monthly_deflated!T63</f>
        <v>58.04195804195804</v>
      </c>
      <c r="Y63" s="21">
        <f>code_monthly_deflated!U63</f>
        <v>55.642357642357645</v>
      </c>
    </row>
    <row r="64" spans="1:25" ht="17" x14ac:dyDescent="0.2">
      <c r="A64" s="23" t="s">
        <v>283</v>
      </c>
      <c r="B64" s="21">
        <f>code_monthly!Q64/M64*100</f>
        <v>54.094541858141866</v>
      </c>
      <c r="C64" s="24">
        <f>code_monthly!C64*100/code_monthly_deflated_avg!M64</f>
        <v>40.000977758901335</v>
      </c>
      <c r="D64" s="21">
        <f>code_monthly!D64/1000</f>
        <v>51.384999999999998</v>
      </c>
      <c r="E64" s="21">
        <v>6.1</v>
      </c>
      <c r="F64" s="25">
        <v>0.91</v>
      </c>
      <c r="G64" s="26">
        <v>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f>code_monthly!N64*10</f>
        <v>15.569050000000001</v>
      </c>
      <c r="M64" s="27">
        <v>100.1</v>
      </c>
      <c r="N64" s="21">
        <f>code_monthly!O64</f>
        <v>15</v>
      </c>
      <c r="O64" s="21">
        <f>code_monthly!P64</f>
        <v>1.3183333333333334</v>
      </c>
      <c r="P64" s="29">
        <v>14.55253637</v>
      </c>
      <c r="Q64" s="29">
        <v>54.148636400000001</v>
      </c>
      <c r="R64" s="29">
        <f t="shared" si="0"/>
        <v>54.094541858141866</v>
      </c>
      <c r="S64" s="26">
        <f>code_monthly_deflated!P64</f>
        <v>62.925403219034173</v>
      </c>
      <c r="T64" s="30">
        <v>99.06968698</v>
      </c>
      <c r="U64" s="5">
        <v>0.19</v>
      </c>
      <c r="V64">
        <f>code_monthly!T64*10</f>
        <v>6.4229994765255425</v>
      </c>
      <c r="W64" s="4">
        <f>code_monthly!W64/10</f>
        <v>1.1696659999999999</v>
      </c>
      <c r="X64" s="21">
        <f>code_monthly_deflated!T64</f>
        <v>49.690309690309697</v>
      </c>
      <c r="Y64" s="21">
        <f>code_monthly_deflated!U64</f>
        <v>54.08496265639122</v>
      </c>
    </row>
    <row r="65" spans="1:25" ht="17" x14ac:dyDescent="0.2">
      <c r="A65" s="23" t="s">
        <v>284</v>
      </c>
      <c r="B65" s="21">
        <f>code_monthly!Q65/M65*100</f>
        <v>46.63693474320241</v>
      </c>
      <c r="C65" s="24">
        <f>code_monthly!C65*100/code_monthly_deflated_avg!M65</f>
        <v>31.915512101632466</v>
      </c>
      <c r="D65" s="21">
        <f>code_monthly!D65/1000</f>
        <v>49.89</v>
      </c>
      <c r="E65" s="21">
        <v>5.2</v>
      </c>
      <c r="F65" s="25">
        <v>0.94</v>
      </c>
      <c r="G65" s="26">
        <v>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f>code_monthly!N65*10</f>
        <v>15.069999999999999</v>
      </c>
      <c r="M65" s="27">
        <v>99.3</v>
      </c>
      <c r="N65" s="21">
        <f>code_monthly!O65</f>
        <v>22</v>
      </c>
      <c r="O65" s="21">
        <f>code_monthly!P65</f>
        <v>6.1666666666667425E-2</v>
      </c>
      <c r="P65" s="29">
        <v>8.9180685230000005</v>
      </c>
      <c r="Q65" s="29">
        <v>46.310476199999997</v>
      </c>
      <c r="R65" s="29">
        <f t="shared" si="0"/>
        <v>46.63693474320241</v>
      </c>
      <c r="S65" s="26">
        <f>code_monthly_deflated!P65</f>
        <v>48.436426465644352</v>
      </c>
      <c r="T65" s="30">
        <v>98.603475700000004</v>
      </c>
      <c r="U65" s="5">
        <v>0.59</v>
      </c>
      <c r="V65">
        <f>code_monthly!T65*10</f>
        <v>6.6357000663570007</v>
      </c>
      <c r="W65" s="4">
        <f>code_monthly!W65/10</f>
        <v>1.1257490000000001</v>
      </c>
      <c r="X65" s="21">
        <f>code_monthly_deflated!T65</f>
        <v>47.693856998992949</v>
      </c>
      <c r="Y65" s="21">
        <f>code_monthly_deflated!U65</f>
        <v>46.686807653575023</v>
      </c>
    </row>
    <row r="66" spans="1:25" ht="17" x14ac:dyDescent="0.2">
      <c r="A66" s="23" t="s">
        <v>285</v>
      </c>
      <c r="B66" s="21">
        <f>code_monthly!Q66/M66*100</f>
        <v>49.896482412060301</v>
      </c>
      <c r="C66" s="24">
        <f>code_monthly!C66*100/code_monthly_deflated_avg!M66</f>
        <v>37.823403732333411</v>
      </c>
      <c r="D66" s="21">
        <f>code_monthly!D66/1000</f>
        <v>40.304000000000002</v>
      </c>
      <c r="E66" s="21">
        <v>4.9000000000000004</v>
      </c>
      <c r="F66" s="25">
        <v>0.76</v>
      </c>
      <c r="G66" s="26">
        <v>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f>code_monthly!N66*10</f>
        <v>15.43805</v>
      </c>
      <c r="M66" s="27">
        <v>99.5</v>
      </c>
      <c r="N66" s="21">
        <f>code_monthly!O66</f>
        <v>25</v>
      </c>
      <c r="O66" s="21">
        <f>code_monthly!P66</f>
        <v>-0.34000000000000075</v>
      </c>
      <c r="P66" s="29">
        <v>17.92656152</v>
      </c>
      <c r="Q66" s="29">
        <v>49.646999999999998</v>
      </c>
      <c r="R66" s="29">
        <f t="shared" si="0"/>
        <v>49.896482412060301</v>
      </c>
      <c r="S66" s="26">
        <f>code_monthly_deflated!P66</f>
        <v>58.668074150050202</v>
      </c>
      <c r="T66" s="30">
        <v>99.031715019999993</v>
      </c>
      <c r="U66" s="5">
        <v>0.57999999999999996</v>
      </c>
      <c r="V66">
        <f>code_monthly!T66*10</f>
        <v>6.4775020161225019</v>
      </c>
      <c r="W66" s="4">
        <f>code_monthly!W66/10</f>
        <v>0.97186699999999993</v>
      </c>
      <c r="X66" s="21">
        <f>code_monthly_deflated!T66</f>
        <v>51.939698492462313</v>
      </c>
      <c r="Y66" s="21">
        <f>code_monthly_deflated!U66</f>
        <v>50.086432160804016</v>
      </c>
    </row>
    <row r="67" spans="1:25" ht="17" x14ac:dyDescent="0.2">
      <c r="A67" s="23" t="s">
        <v>286</v>
      </c>
      <c r="B67" s="21">
        <f>code_monthly!Q67/M67*100</f>
        <v>47.054344834503503</v>
      </c>
      <c r="C67" s="24">
        <f>code_monthly!C67*100/code_monthly_deflated_avg!M67</f>
        <v>37.853844372531981</v>
      </c>
      <c r="D67" s="21">
        <f>code_monthly!D67/1000</f>
        <v>31.4</v>
      </c>
      <c r="E67" s="21">
        <v>7.85</v>
      </c>
      <c r="F67" s="25">
        <v>1.1299999999999999</v>
      </c>
      <c r="G67" s="26">
        <v>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f>code_monthly!N67*10</f>
        <v>14.80911</v>
      </c>
      <c r="M67" s="27">
        <v>99.7</v>
      </c>
      <c r="N67" s="21">
        <f>code_monthly!O67</f>
        <v>27</v>
      </c>
      <c r="O67" s="21">
        <f>code_monthly!P67</f>
        <v>-1.0533333333333328</v>
      </c>
      <c r="P67" s="29">
        <v>7.1834820610000003</v>
      </c>
      <c r="Q67" s="29">
        <v>46.913181799999997</v>
      </c>
      <c r="R67" s="29">
        <f t="shared" ref="R67:R130" si="1">Q67/M67*100</f>
        <v>47.054344834503503</v>
      </c>
      <c r="S67" s="26">
        <f>code_monthly_deflated!P67</f>
        <v>56.10255900804168</v>
      </c>
      <c r="T67" s="30">
        <v>99.621124219999999</v>
      </c>
      <c r="U67" s="5">
        <v>0.3</v>
      </c>
      <c r="V67">
        <f>code_monthly!T67*10</f>
        <v>6.7526002575441737</v>
      </c>
      <c r="W67" s="4">
        <f>code_monthly!W67/10</f>
        <v>1.5782120000000002</v>
      </c>
      <c r="X67" s="21">
        <f>code_monthly_deflated!T67</f>
        <v>48.144433299899696</v>
      </c>
      <c r="Y67" s="21">
        <f>code_monthly_deflated!U67</f>
        <v>47.179265067931055</v>
      </c>
    </row>
    <row r="68" spans="1:25" ht="17" x14ac:dyDescent="0.2">
      <c r="A68" s="23" t="s">
        <v>287</v>
      </c>
      <c r="B68" s="21">
        <f>code_monthly!Q68/M68*100</f>
        <v>45.251441941941941</v>
      </c>
      <c r="C68" s="24">
        <f>code_monthly!C68*100/code_monthly_deflated_avg!M68</f>
        <v>38.620678206439663</v>
      </c>
      <c r="D68" s="21">
        <f>code_monthly!D68/1000</f>
        <v>44.74</v>
      </c>
      <c r="E68" s="21">
        <v>11.15</v>
      </c>
      <c r="F68" s="25">
        <v>0.81</v>
      </c>
      <c r="G68" s="26">
        <v>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f>code_monthly!N68*10</f>
        <v>15.42686</v>
      </c>
      <c r="M68" s="27">
        <v>99.9</v>
      </c>
      <c r="N68" s="21">
        <f>code_monthly!O68</f>
        <v>21</v>
      </c>
      <c r="O68" s="21">
        <f>code_monthly!P68</f>
        <v>-6.1666666666666536E-2</v>
      </c>
      <c r="P68" s="29">
        <v>11.502849380000001</v>
      </c>
      <c r="Q68" s="29">
        <v>45.206190499999998</v>
      </c>
      <c r="R68" s="29">
        <f t="shared" si="1"/>
        <v>45.251441941941941</v>
      </c>
      <c r="S68" s="26">
        <f>code_monthly_deflated!P68</f>
        <v>59.625154122833969</v>
      </c>
      <c r="T68" s="30">
        <v>99.823641339999995</v>
      </c>
      <c r="U68" s="5">
        <v>0.14000000000000001</v>
      </c>
      <c r="V68">
        <f>code_monthly!T68*10</f>
        <v>6.4822005255768191</v>
      </c>
      <c r="W68" s="4">
        <f>code_monthly!W68/10</f>
        <v>1.705263</v>
      </c>
      <c r="X68" s="21">
        <f>code_monthly_deflated!T68</f>
        <v>43.893893893893896</v>
      </c>
      <c r="Y68" s="21">
        <f>code_monthly_deflated!U68</f>
        <v>45.253253253253241</v>
      </c>
    </row>
    <row r="69" spans="1:25" ht="17" x14ac:dyDescent="0.2">
      <c r="A69" s="23" t="s">
        <v>288</v>
      </c>
      <c r="B69" s="21">
        <f>code_monthly!Q69/M69*100</f>
        <v>42.105037862137863</v>
      </c>
      <c r="C69" s="24">
        <f>code_monthly!C69*100/code_monthly_deflated_avg!M69</f>
        <v>41.788345278759202</v>
      </c>
      <c r="D69" s="21">
        <f>code_monthly!D69/1000</f>
        <v>43.994999999999997</v>
      </c>
      <c r="E69" s="21">
        <v>13.200000000000001</v>
      </c>
      <c r="F69" s="25">
        <v>1.31</v>
      </c>
      <c r="G69" s="26">
        <v>-0.5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f>code_monthly!N69*10</f>
        <v>15.319100000000001</v>
      </c>
      <c r="M69" s="27">
        <v>100.1</v>
      </c>
      <c r="N69" s="21">
        <f>code_monthly!O69</f>
        <v>20</v>
      </c>
      <c r="O69" s="21">
        <f>code_monthly!P69</f>
        <v>0.65333333333333243</v>
      </c>
      <c r="P69" s="29">
        <v>4.0809409209999998</v>
      </c>
      <c r="Q69" s="29">
        <v>42.147142899999999</v>
      </c>
      <c r="R69" s="29">
        <f t="shared" si="1"/>
        <v>42.105037862137863</v>
      </c>
      <c r="S69" s="26">
        <f>code_monthly_deflated!P69</f>
        <v>63.867661994344523</v>
      </c>
      <c r="T69" s="30">
        <v>100.33246560000001</v>
      </c>
      <c r="U69" s="5">
        <v>-0.21</v>
      </c>
      <c r="V69">
        <f>code_monthly!T69*10</f>
        <v>6.5277986304678475</v>
      </c>
      <c r="W69" s="4">
        <f>code_monthly!W69/10</f>
        <v>3.0607479999999998</v>
      </c>
      <c r="X69" s="21">
        <f>code_monthly_deflated!T69</f>
        <v>42.257742257742258</v>
      </c>
      <c r="Y69" s="21">
        <f>code_monthly_deflated!U69</f>
        <v>42.184657447815347</v>
      </c>
    </row>
    <row r="70" spans="1:25" ht="17" x14ac:dyDescent="0.2">
      <c r="A70" s="23" t="s">
        <v>289</v>
      </c>
      <c r="B70" s="21">
        <f>code_monthly!Q70/M70*100</f>
        <v>42.563962974051897</v>
      </c>
      <c r="C70" s="24">
        <f>code_monthly!C70*100/code_monthly_deflated_avg!M70</f>
        <v>39.0017533952552</v>
      </c>
      <c r="D70" s="21">
        <f>code_monthly!D70/1000</f>
        <v>41.01</v>
      </c>
      <c r="E70" s="21">
        <v>16.8</v>
      </c>
      <c r="F70" s="25">
        <v>0.81</v>
      </c>
      <c r="G70" s="26">
        <v>-0.88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f>code_monthly!N70*10</f>
        <v>15.73193</v>
      </c>
      <c r="M70" s="27">
        <v>100.2</v>
      </c>
      <c r="N70" s="21">
        <f>code_monthly!O70</f>
        <v>27</v>
      </c>
      <c r="O70" s="21">
        <f>code_monthly!P70</f>
        <v>-0.54333333333333478</v>
      </c>
      <c r="P70" s="29">
        <v>4.8770089949999997</v>
      </c>
      <c r="Q70" s="29">
        <v>42.649090899999997</v>
      </c>
      <c r="R70" s="29">
        <f t="shared" si="1"/>
        <v>42.563962974051897</v>
      </c>
      <c r="S70" s="26">
        <f>code_monthly_deflated!P70</f>
        <v>61.062383854091848</v>
      </c>
      <c r="T70" s="30">
        <v>100.6839172</v>
      </c>
      <c r="U70" s="5">
        <v>-0.4</v>
      </c>
      <c r="V70">
        <f>code_monthly!T70*10</f>
        <v>6.3564991707946827</v>
      </c>
      <c r="W70" s="4">
        <f>code_monthly!W70/10</f>
        <v>2.34104</v>
      </c>
      <c r="X70" s="21">
        <f>code_monthly_deflated!T70</f>
        <v>42.43512974051896</v>
      </c>
      <c r="Y70" s="21">
        <f>code_monthly_deflated!U70</f>
        <v>42.60070767555797</v>
      </c>
    </row>
    <row r="71" spans="1:25" ht="17" x14ac:dyDescent="0.2">
      <c r="A71" s="23" t="s">
        <v>290</v>
      </c>
      <c r="B71" s="21">
        <f>code_monthly!Q71/M71*100</f>
        <v>42.962608699999997</v>
      </c>
      <c r="C71" s="24">
        <f>code_monthly!C71*100/code_monthly_deflated_avg!M71</f>
        <v>36.246465713253031</v>
      </c>
      <c r="D71" s="21">
        <f>code_monthly!D71/1000</f>
        <v>45.435000000000002</v>
      </c>
      <c r="E71" s="21">
        <v>18.75</v>
      </c>
      <c r="F71" s="25">
        <v>0.88</v>
      </c>
      <c r="G71" s="26">
        <v>-0.65999999999999992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f>code_monthly!N71*10</f>
        <v>15.604279999999999</v>
      </c>
      <c r="M71" s="27">
        <v>100</v>
      </c>
      <c r="N71" s="21">
        <f>code_monthly!O71</f>
        <v>26</v>
      </c>
      <c r="O71" s="21">
        <f>code_monthly!P71</f>
        <v>-0.13666666666667027</v>
      </c>
      <c r="P71" s="29">
        <v>4.5853826379999996</v>
      </c>
      <c r="Q71" s="29">
        <v>42.962608699999997</v>
      </c>
      <c r="R71" s="29">
        <f t="shared" si="1"/>
        <v>42.962608699999997</v>
      </c>
      <c r="S71" s="26">
        <f>code_monthly_deflated!P71</f>
        <v>56.172037822158529</v>
      </c>
      <c r="T71" s="30">
        <v>100.6906678</v>
      </c>
      <c r="U71" s="5">
        <v>-0.2</v>
      </c>
      <c r="V71">
        <f>code_monthly!T71*10</f>
        <v>6.4084981812682162</v>
      </c>
      <c r="W71" s="4">
        <f>code_monthly!W71/10</f>
        <v>2.7329189999999999</v>
      </c>
      <c r="X71" s="21">
        <f>code_monthly_deflated!T71</f>
        <v>42.61</v>
      </c>
      <c r="Y71" s="21">
        <f>code_monthly_deflated!U71</f>
        <v>42.989130434782602</v>
      </c>
    </row>
    <row r="72" spans="1:25" ht="17" x14ac:dyDescent="0.2">
      <c r="A72" s="23" t="s">
        <v>291</v>
      </c>
      <c r="B72" s="21">
        <f>code_monthly!Q72/M72*100</f>
        <v>39.850448654037884</v>
      </c>
      <c r="C72" s="24">
        <f>code_monthly!C72*100/code_monthly_deflated_avg!M72</f>
        <v>30.082161716660107</v>
      </c>
      <c r="D72" s="21">
        <f>code_monthly!D72/1000</f>
        <v>55.73</v>
      </c>
      <c r="E72" s="21">
        <v>18.149999999999999</v>
      </c>
      <c r="F72" s="25">
        <v>1.25</v>
      </c>
      <c r="G72" s="26">
        <v>-0.98000000000000009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f>code_monthly!N72*10</f>
        <v>15.418060000000001</v>
      </c>
      <c r="M72" s="27">
        <v>100.3</v>
      </c>
      <c r="N72" s="21">
        <f>code_monthly!O72</f>
        <v>22</v>
      </c>
      <c r="O72" s="21">
        <f>code_monthly!P72</f>
        <v>-0.30833333333333357</v>
      </c>
      <c r="P72" s="29">
        <v>9.2569427070000003</v>
      </c>
      <c r="Q72" s="29">
        <v>39.97</v>
      </c>
      <c r="R72" s="29">
        <f t="shared" si="1"/>
        <v>39.850448654037884</v>
      </c>
      <c r="S72" s="26">
        <f>code_monthly_deflated!P72</f>
        <v>46.266431271445093</v>
      </c>
      <c r="T72" s="30">
        <v>100.548062</v>
      </c>
      <c r="U72" s="5">
        <v>-0.61</v>
      </c>
      <c r="V72">
        <f>code_monthly!T72*10</f>
        <v>6.4859003013349277</v>
      </c>
      <c r="W72" s="4">
        <f>code_monthly!W72/10</f>
        <v>4.0322580000000006</v>
      </c>
      <c r="X72" s="21">
        <f>code_monthly_deflated!T72</f>
        <v>39.601196410767699</v>
      </c>
      <c r="Y72" s="21">
        <f>code_monthly_deflated!U72</f>
        <v>39.736789631106681</v>
      </c>
    </row>
    <row r="73" spans="1:25" ht="17" x14ac:dyDescent="0.2">
      <c r="A73" s="23" t="s">
        <v>292</v>
      </c>
      <c r="B73" s="21">
        <f>code_monthly!Q73/M73*100</f>
        <v>40.888677145708584</v>
      </c>
      <c r="C73" s="24">
        <f>code_monthly!C73*100/code_monthly_deflated_avg!M73</f>
        <v>31.353151382476124</v>
      </c>
      <c r="D73" s="21">
        <f>code_monthly!D73/1000</f>
        <v>56.284999999999997</v>
      </c>
      <c r="E73" s="21">
        <v>14.4</v>
      </c>
      <c r="F73" s="25">
        <v>1.0900000000000001</v>
      </c>
      <c r="G73" s="26">
        <v>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f>code_monthly!N73*10</f>
        <v>15.15795</v>
      </c>
      <c r="M73" s="27">
        <v>100.2</v>
      </c>
      <c r="N73" s="21">
        <f>code_monthly!O73</f>
        <v>24</v>
      </c>
      <c r="O73" s="21">
        <f>code_monthly!P73</f>
        <v>-0.53000000000000114</v>
      </c>
      <c r="P73" s="29">
        <v>4.6374882120000001</v>
      </c>
      <c r="Q73" s="29">
        <v>40.970454500000002</v>
      </c>
      <c r="R73" s="29">
        <f t="shared" si="1"/>
        <v>40.888677145708584</v>
      </c>
      <c r="S73" s="26">
        <f>code_monthly_deflated!P73</f>
        <v>47.434279096590465</v>
      </c>
      <c r="T73" s="30">
        <v>100.3915331</v>
      </c>
      <c r="U73" s="5">
        <v>7.0000000000000007E-2</v>
      </c>
      <c r="V73">
        <f>code_monthly!T73*10</f>
        <v>6.5971981699372275</v>
      </c>
      <c r="W73" s="4">
        <f>code_monthly!W73/10</f>
        <v>2.6456309999999998</v>
      </c>
      <c r="X73" s="21">
        <f>code_monthly_deflated!T73</f>
        <v>39.900199600798395</v>
      </c>
      <c r="Y73" s="21">
        <f>code_monthly_deflated!U73</f>
        <v>40.794320450009067</v>
      </c>
    </row>
    <row r="74" spans="1:25" ht="17" x14ac:dyDescent="0.2">
      <c r="A74" s="23" t="s">
        <v>293</v>
      </c>
      <c r="B74" s="21">
        <f>code_monthly!Q74/M74*100</f>
        <v>40.435058424725824</v>
      </c>
      <c r="C74" s="24">
        <f>code_monthly!C74*100/code_monthly_deflated_avg!M74</f>
        <v>31.295057726554603</v>
      </c>
      <c r="D74" s="21">
        <f>code_monthly!D74/1000</f>
        <v>58.518999999999998</v>
      </c>
      <c r="E74" s="21">
        <v>12.55</v>
      </c>
      <c r="F74" s="25">
        <v>1.39</v>
      </c>
      <c r="G74" s="26">
        <v>-0.38000000000000006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f>code_monthly!N74*10</f>
        <v>15.428999999999998</v>
      </c>
      <c r="M74" s="27">
        <v>100.3</v>
      </c>
      <c r="N74" s="21">
        <f>code_monthly!O74</f>
        <v>23</v>
      </c>
      <c r="O74" s="21">
        <f>code_monthly!P74</f>
        <v>-1.5683333333333316</v>
      </c>
      <c r="P74" s="29">
        <v>7.9149107860000001</v>
      </c>
      <c r="Q74" s="29">
        <v>40.556363599999997</v>
      </c>
      <c r="R74" s="29">
        <f t="shared" si="1"/>
        <v>40.435058424725824</v>
      </c>
      <c r="S74" s="26">
        <f>code_monthly_deflated!P74</f>
        <v>48.262823034706777</v>
      </c>
      <c r="T74" s="30">
        <v>100.34638870000001</v>
      </c>
      <c r="U74" s="5">
        <v>-0.19</v>
      </c>
      <c r="V74">
        <f>code_monthly!T74*10</f>
        <v>6.4813014453302227</v>
      </c>
      <c r="W74" s="4">
        <f>code_monthly!W74/10</f>
        <v>2.6885880000000002</v>
      </c>
      <c r="X74" s="21">
        <f>code_monthly_deflated!T74</f>
        <v>38.404785643070795</v>
      </c>
      <c r="Y74" s="21">
        <f>code_monthly_deflated!U74</f>
        <v>40.401069518716568</v>
      </c>
    </row>
    <row r="75" spans="1:25" ht="17" x14ac:dyDescent="0.2">
      <c r="A75" s="23" t="s">
        <v>294</v>
      </c>
      <c r="B75" s="21">
        <f>code_monthly!Q75/M75*100</f>
        <v>37.661301794616151</v>
      </c>
      <c r="C75" s="24">
        <f>code_monthly!C75*100/code_monthly_deflated_avg!M75</f>
        <v>29.34884898100276</v>
      </c>
      <c r="D75" s="21">
        <f>code_monthly!D75/1000</f>
        <v>56.948</v>
      </c>
      <c r="E75" s="21">
        <v>10.7</v>
      </c>
      <c r="F75" s="25">
        <v>1.28</v>
      </c>
      <c r="G75" s="26">
        <v>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f>code_monthly!N75*10</f>
        <v>15.03895</v>
      </c>
      <c r="M75" s="27">
        <v>100.3</v>
      </c>
      <c r="N75" s="21">
        <f>code_monthly!O75</f>
        <v>23</v>
      </c>
      <c r="O75" s="21">
        <f>code_monthly!P75</f>
        <v>0.51500000000000057</v>
      </c>
      <c r="P75" s="29">
        <v>6.3270554419999998</v>
      </c>
      <c r="Q75" s="29">
        <v>37.7742857</v>
      </c>
      <c r="R75" s="29">
        <f t="shared" si="1"/>
        <v>37.661301794616151</v>
      </c>
      <c r="S75" s="26">
        <f>code_monthly_deflated!P75</f>
        <v>44.210497312719298</v>
      </c>
      <c r="T75" s="30">
        <v>100.1345895</v>
      </c>
      <c r="U75" s="5">
        <v>-0.1</v>
      </c>
      <c r="V75">
        <f>code_monthly!T75*10</f>
        <v>6.6494003903198031</v>
      </c>
      <c r="W75" s="4">
        <f>code_monthly!W75/10</f>
        <v>2.0349759999999999</v>
      </c>
      <c r="X75" s="21">
        <f>code_monthly_deflated!T75</f>
        <v>38.31505483549352</v>
      </c>
      <c r="Y75" s="21">
        <f>code_monthly_deflated!U75</f>
        <v>37.708778426624875</v>
      </c>
    </row>
    <row r="76" spans="1:25" ht="17" x14ac:dyDescent="0.2">
      <c r="A76" s="23" t="s">
        <v>295</v>
      </c>
      <c r="B76" s="21">
        <f>code_monthly!Q76/M76*100</f>
        <v>35.226592921236289</v>
      </c>
      <c r="C76" s="24">
        <f>code_monthly!C76*100/code_monthly_deflated_avg!M76</f>
        <v>25.572423271415683</v>
      </c>
      <c r="D76" s="21">
        <f>code_monthly!D76/1000</f>
        <v>53.685000000000002</v>
      </c>
      <c r="E76" s="21">
        <v>11.3</v>
      </c>
      <c r="F76" s="25">
        <v>0.76</v>
      </c>
      <c r="G76" s="26"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f>code_monthly!N76*10</f>
        <v>14.81921</v>
      </c>
      <c r="M76" s="27">
        <v>100.3</v>
      </c>
      <c r="N76" s="21">
        <f>code_monthly!O76</f>
        <v>16</v>
      </c>
      <c r="O76" s="21">
        <f>code_monthly!P76</f>
        <v>2.3183333333333334</v>
      </c>
      <c r="P76" s="29">
        <v>19.302466200000001</v>
      </c>
      <c r="Q76" s="29">
        <v>35.332272699999997</v>
      </c>
      <c r="R76" s="29">
        <f t="shared" si="1"/>
        <v>35.226592921236289</v>
      </c>
      <c r="S76" s="26">
        <f>code_monthly_deflated!P76</f>
        <v>38.089065300795923</v>
      </c>
      <c r="T76" s="30">
        <v>99.792419949999996</v>
      </c>
      <c r="U76" s="5">
        <v>-0.34</v>
      </c>
      <c r="V76">
        <f>code_monthly!T76*10</f>
        <v>6.7479980376821702</v>
      </c>
      <c r="W76" s="4">
        <f>code_monthly!W76/10</f>
        <v>1.1782949999999999</v>
      </c>
      <c r="X76" s="21">
        <f>code_monthly_deflated!T76</f>
        <v>32.821535393818543</v>
      </c>
      <c r="Y76" s="21">
        <f>code_monthly_deflated!U76</f>
        <v>35.340169966291604</v>
      </c>
    </row>
    <row r="77" spans="1:25" ht="17" x14ac:dyDescent="0.2">
      <c r="A77" s="23" t="s">
        <v>296</v>
      </c>
      <c r="B77" s="21">
        <f>code_monthly!Q77/M77*100</f>
        <v>32.162311557788946</v>
      </c>
      <c r="C77" s="24">
        <f>code_monthly!C77*100/code_monthly_deflated_avg!M77</f>
        <v>21.658154136123482</v>
      </c>
      <c r="D77" s="21">
        <f>code_monthly!D77/1000</f>
        <v>50.795000000000002</v>
      </c>
      <c r="E77" s="21">
        <v>6.25</v>
      </c>
      <c r="F77" s="25">
        <v>0.78</v>
      </c>
      <c r="G77" s="26">
        <v>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f>code_monthly!N77*10</f>
        <v>14.246030000000001</v>
      </c>
      <c r="M77" s="27">
        <v>99.5</v>
      </c>
      <c r="N77" s="21">
        <f>code_monthly!O77</f>
        <v>23</v>
      </c>
      <c r="O77" s="21">
        <f>code_monthly!P77</f>
        <v>5.2616666666666685</v>
      </c>
      <c r="P77" s="29">
        <v>18.280393109999999</v>
      </c>
      <c r="Q77" s="29">
        <v>32.0015</v>
      </c>
      <c r="R77" s="29">
        <f t="shared" si="1"/>
        <v>32.162311557788946</v>
      </c>
      <c r="S77" s="26">
        <f>code_monthly_deflated!P77</f>
        <v>30.713087761945381</v>
      </c>
      <c r="T77" s="30">
        <v>99.957387019999999</v>
      </c>
      <c r="U77" s="5">
        <v>0.59</v>
      </c>
      <c r="V77">
        <f>code_monthly!T77*10</f>
        <v>7.0194994675709657</v>
      </c>
      <c r="W77" s="4">
        <f>code_monthly!W77/10</f>
        <v>0.91441970000000006</v>
      </c>
      <c r="X77" s="21">
        <f>code_monthly_deflated!T77</f>
        <v>31.095477386934672</v>
      </c>
      <c r="Y77" s="21">
        <f>code_monthly_deflated!U77</f>
        <v>32.226633165829142</v>
      </c>
    </row>
    <row r="78" spans="1:25" ht="17" x14ac:dyDescent="0.2">
      <c r="A78" s="23" t="s">
        <v>297</v>
      </c>
      <c r="B78" s="21">
        <f>code_monthly!Q78/M78*100</f>
        <v>29.155453807615235</v>
      </c>
      <c r="C78" s="24">
        <f>code_monthly!C78*100/code_monthly_deflated_avg!M78</f>
        <v>23.26116617007137</v>
      </c>
      <c r="D78" s="21">
        <f>code_monthly!D78/1000</f>
        <v>61.84</v>
      </c>
      <c r="E78" s="21">
        <v>6.15</v>
      </c>
      <c r="F78" s="25">
        <v>1.2</v>
      </c>
      <c r="G78" s="26">
        <v>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f>code_monthly!N78*10</f>
        <v>13.861939999999999</v>
      </c>
      <c r="M78" s="27">
        <v>99.8</v>
      </c>
      <c r="N78" s="21">
        <f>code_monthly!O78</f>
        <v>23</v>
      </c>
      <c r="O78" s="21">
        <f>code_monthly!P78</f>
        <v>0.70999999999999908</v>
      </c>
      <c r="P78" s="29">
        <v>6.4611154749999997</v>
      </c>
      <c r="Q78" s="29">
        <v>29.097142900000001</v>
      </c>
      <c r="R78" s="29">
        <f t="shared" si="1"/>
        <v>29.155453807615235</v>
      </c>
      <c r="S78" s="26">
        <f>code_monthly_deflated!P78</f>
        <v>32.167242600253715</v>
      </c>
      <c r="T78" s="30">
        <v>100.03965959999999</v>
      </c>
      <c r="U78" s="5">
        <v>0.31</v>
      </c>
      <c r="V78">
        <f>code_monthly!T78*10</f>
        <v>7.213997463558492</v>
      </c>
      <c r="W78" s="4">
        <f>code_monthly!W78/10</f>
        <v>1.5037590000000001</v>
      </c>
      <c r="X78" s="21">
        <f>code_monthly_deflated!T78</f>
        <v>30.260521042084171</v>
      </c>
      <c r="Y78" s="21">
        <f>code_monthly_deflated!U78</f>
        <v>29.239908388204988</v>
      </c>
    </row>
    <row r="79" spans="1:25" ht="17" x14ac:dyDescent="0.2">
      <c r="A79" s="23" t="s">
        <v>298</v>
      </c>
      <c r="B79" s="21">
        <f>code_monthly!Q79/M79*100</f>
        <v>28.522954091816366</v>
      </c>
      <c r="C79" s="24">
        <f>code_monthly!C79*100/code_monthly_deflated_avg!M79</f>
        <v>26.529641022185281</v>
      </c>
      <c r="D79" s="21">
        <f>code_monthly!D79/1000</f>
        <v>46.38</v>
      </c>
      <c r="E79" s="21">
        <v>6.9499999999999993</v>
      </c>
      <c r="F79" s="25">
        <v>1.02</v>
      </c>
      <c r="G79" s="26">
        <v>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f>code_monthly!N79*10</f>
        <v>14.374009999999998</v>
      </c>
      <c r="M79" s="27">
        <v>100.2</v>
      </c>
      <c r="N79" s="21">
        <f>code_monthly!O79</f>
        <v>19</v>
      </c>
      <c r="O79" s="21">
        <f>code_monthly!P79</f>
        <v>0.19666666666666721</v>
      </c>
      <c r="P79" s="29">
        <v>5.5983205040000001</v>
      </c>
      <c r="Q79" s="29">
        <v>28.58</v>
      </c>
      <c r="R79" s="29">
        <f t="shared" si="1"/>
        <v>28.522954091816366</v>
      </c>
      <c r="S79" s="26">
        <f>code_monthly_deflated!P79</f>
        <v>38.03109019029344</v>
      </c>
      <c r="T79" s="30">
        <v>100.4704304</v>
      </c>
      <c r="U79" s="5">
        <v>0.32</v>
      </c>
      <c r="V79">
        <f>code_monthly!T79*10</f>
        <v>6.9570008647552068</v>
      </c>
      <c r="W79" s="4">
        <f>code_monthly!W79/10</f>
        <v>1.263941</v>
      </c>
      <c r="X79" s="21">
        <f>code_monthly_deflated!T79</f>
        <v>29.221556886227546</v>
      </c>
      <c r="Y79" s="21">
        <f>code_monthly_deflated!U79</f>
        <v>28.588061971295499</v>
      </c>
    </row>
    <row r="80" spans="1:25" ht="17" x14ac:dyDescent="0.2">
      <c r="A80" s="23" t="s">
        <v>299</v>
      </c>
      <c r="B80" s="21">
        <f>code_monthly!Q80/M80*100</f>
        <v>27.947438423153692</v>
      </c>
      <c r="C80" s="24">
        <f>code_monthly!C80*100/code_monthly_deflated_avg!M80</f>
        <v>28.389356293672446</v>
      </c>
      <c r="D80" s="21">
        <f>code_monthly!D80/1000</f>
        <v>49.91</v>
      </c>
      <c r="E80" s="21">
        <v>9.1999999999999993</v>
      </c>
      <c r="F80" s="25">
        <v>1.0412086</v>
      </c>
      <c r="G80" s="26">
        <v>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f>code_monthly!N80*10</f>
        <v>14.617100000000001</v>
      </c>
      <c r="M80" s="27">
        <v>100.2</v>
      </c>
      <c r="N80" s="21">
        <f>code_monthly!O80</f>
        <v>23</v>
      </c>
      <c r="O80" s="21">
        <f>code_monthly!P80</f>
        <v>-0.96166666666666689</v>
      </c>
      <c r="P80" s="29">
        <v>21.068920370000001</v>
      </c>
      <c r="Q80" s="29">
        <v>28.003333300000001</v>
      </c>
      <c r="R80" s="29">
        <f t="shared" si="1"/>
        <v>27.947438423153692</v>
      </c>
      <c r="S80" s="26">
        <f>code_monthly_deflated!P80</f>
        <v>41.19002621852156</v>
      </c>
      <c r="T80" s="30">
        <v>100.94676750000001</v>
      </c>
      <c r="U80" s="5">
        <v>0.37</v>
      </c>
      <c r="V80">
        <f>code_monthly!T80*10</f>
        <v>6.8413023103077899</v>
      </c>
      <c r="W80" s="4">
        <f>code_monthly!W80/10</f>
        <v>1.574308</v>
      </c>
      <c r="X80" s="21">
        <f>code_monthly_deflated!T80</f>
        <v>29.161676646706585</v>
      </c>
      <c r="Y80" s="21">
        <f>code_monthly_deflated!U80</f>
        <v>28.012071095903433</v>
      </c>
    </row>
    <row r="81" spans="1:25" ht="17" x14ac:dyDescent="0.2">
      <c r="A81" s="23" t="s">
        <v>300</v>
      </c>
      <c r="B81" s="21">
        <f>code_monthly!Q81/M81*100</f>
        <v>29.328400697211155</v>
      </c>
      <c r="C81" s="24">
        <f>code_monthly!C81*100/code_monthly_deflated_avg!M81</f>
        <v>31.809745262959296</v>
      </c>
      <c r="D81" s="21">
        <f>code_monthly!D81/1000</f>
        <v>54.228000000000002</v>
      </c>
      <c r="E81" s="21">
        <v>14.35</v>
      </c>
      <c r="F81" s="25">
        <v>1.2506043</v>
      </c>
      <c r="G81" s="26">
        <v>-0.45826610000000001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f>code_monthly!N81*10</f>
        <v>14.635069999999999</v>
      </c>
      <c r="M81" s="27">
        <v>100.4</v>
      </c>
      <c r="N81" s="21">
        <f>code_monthly!O81</f>
        <v>26</v>
      </c>
      <c r="O81" s="21">
        <f>code_monthly!P81</f>
        <v>-1.2966666666666686</v>
      </c>
      <c r="P81" s="29">
        <v>16.606830970000001</v>
      </c>
      <c r="Q81" s="29">
        <v>29.445714299999999</v>
      </c>
      <c r="R81" s="29">
        <f t="shared" si="1"/>
        <v>29.328400697211155</v>
      </c>
      <c r="S81" s="26">
        <f>code_monthly_deflated!P81</f>
        <v>46.115059277026312</v>
      </c>
      <c r="T81" s="30">
        <v>101.35517710000001</v>
      </c>
      <c r="U81" s="5">
        <v>-0.17</v>
      </c>
      <c r="V81">
        <f>code_monthly!T81*10</f>
        <v>6.8329020633314368</v>
      </c>
      <c r="W81" s="4">
        <f>code_monthly!W81/10</f>
        <v>2.6810870000000002</v>
      </c>
      <c r="X81" s="21">
        <f>code_monthly_deflated!T81</f>
        <v>32.490039840637444</v>
      </c>
      <c r="Y81" s="21">
        <f>code_monthly_deflated!U81</f>
        <v>29.400896414342625</v>
      </c>
    </row>
    <row r="82" spans="1:25" ht="17" x14ac:dyDescent="0.2">
      <c r="A82" s="23" t="s">
        <v>301</v>
      </c>
      <c r="B82" s="21">
        <f>code_monthly!Q82/M82*100</f>
        <v>33.504879821073558</v>
      </c>
      <c r="C82" s="24">
        <f>code_monthly!C82*100/code_monthly_deflated_avg!M82</f>
        <v>35.617701264948231</v>
      </c>
      <c r="D82" s="21">
        <f>code_monthly!D82/1000</f>
        <v>47.927999999999997</v>
      </c>
      <c r="E82" s="21">
        <v>16.7</v>
      </c>
      <c r="F82" s="25">
        <v>0.39928550000000002</v>
      </c>
      <c r="G82" s="26">
        <v>-0.69387189999999999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f>code_monthly!N82*10</f>
        <v>13.46584</v>
      </c>
      <c r="M82" s="27">
        <v>100.6</v>
      </c>
      <c r="N82" s="21">
        <f>code_monthly!O82</f>
        <v>34</v>
      </c>
      <c r="O82" s="21">
        <f>code_monthly!P82</f>
        <v>0.6066666666666638</v>
      </c>
      <c r="P82" s="29">
        <v>7.1797499760000001</v>
      </c>
      <c r="Q82" s="29">
        <v>33.7059091</v>
      </c>
      <c r="R82" s="29">
        <f t="shared" si="1"/>
        <v>33.504879821073558</v>
      </c>
      <c r="S82" s="26">
        <f>code_monthly_deflated!P82</f>
        <v>47.449029726149391</v>
      </c>
      <c r="T82" s="30">
        <v>101.6880646</v>
      </c>
      <c r="U82" s="5">
        <v>-0.22</v>
      </c>
      <c r="V82">
        <f>code_monthly!T82*10</f>
        <v>7.4261984399042316</v>
      </c>
      <c r="W82" s="4">
        <f>code_monthly!W82/10</f>
        <v>0.98644739999999997</v>
      </c>
      <c r="X82" s="21">
        <f>code_monthly_deflated!T82</f>
        <v>33.190854870775347</v>
      </c>
      <c r="Y82" s="21">
        <f>code_monthly_deflated!U82</f>
        <v>33.459696367251034</v>
      </c>
    </row>
    <row r="83" spans="1:25" ht="17" x14ac:dyDescent="0.2">
      <c r="A83" s="23" t="s">
        <v>302</v>
      </c>
      <c r="B83" s="21">
        <f>code_monthly!Q83/M83*100</f>
        <v>35.017513916500995</v>
      </c>
      <c r="C83" s="24">
        <f>code_monthly!C83*100/code_monthly_deflated_avg!M83</f>
        <v>33.808105993651608</v>
      </c>
      <c r="D83" s="21">
        <f>code_monthly!D83/1000</f>
        <v>36.64</v>
      </c>
      <c r="E83" s="21">
        <v>19.25</v>
      </c>
      <c r="F83" s="25">
        <v>0.93247639999999998</v>
      </c>
      <c r="G83" s="26">
        <v>-0.45475894999999994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f>code_monthly!N83*10</f>
        <v>13.216330000000001</v>
      </c>
      <c r="M83" s="27">
        <v>100.6</v>
      </c>
      <c r="N83" s="21">
        <f>code_monthly!O83</f>
        <v>22</v>
      </c>
      <c r="O83" s="21">
        <f>code_monthly!P83</f>
        <v>-0.23666666666667169</v>
      </c>
      <c r="P83" s="29">
        <v>10.24764119</v>
      </c>
      <c r="Q83" s="29">
        <v>35.227618999999997</v>
      </c>
      <c r="R83" s="29">
        <f t="shared" si="1"/>
        <v>35.017513916500995</v>
      </c>
      <c r="S83" s="26">
        <f>code_monthly_deflated!P83</f>
        <v>44.275454855833139</v>
      </c>
      <c r="T83" s="30">
        <v>101.5235194</v>
      </c>
      <c r="U83" s="5">
        <v>0</v>
      </c>
      <c r="V83">
        <f>code_monthly!T83*10</f>
        <v>7.5663970254980004</v>
      </c>
      <c r="W83" s="4">
        <f>code_monthly!W83/10</f>
        <v>2.5754809999999999</v>
      </c>
      <c r="X83" s="21">
        <f>code_monthly_deflated!T83</f>
        <v>35.178926441351891</v>
      </c>
      <c r="Y83" s="21">
        <f>code_monthly_deflated!U83</f>
        <v>34.943197955126379</v>
      </c>
    </row>
    <row r="84" spans="1:25" ht="17" x14ac:dyDescent="0.2">
      <c r="A84" s="23" t="s">
        <v>303</v>
      </c>
      <c r="B84" s="21">
        <f>code_monthly!Q84/M84*100</f>
        <v>31.40905758176412</v>
      </c>
      <c r="C84" s="24">
        <f>code_monthly!C84*100/code_monthly_deflated_avg!M84</f>
        <v>34.704829009186334</v>
      </c>
      <c r="D84" s="21">
        <f>code_monthly!D84/1000</f>
        <v>53.094999999999999</v>
      </c>
      <c r="E84" s="21">
        <v>19.649999999999999</v>
      </c>
      <c r="F84" s="25">
        <v>0.61499709999999996</v>
      </c>
      <c r="G84" s="26">
        <v>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f>code_monthly!N84*10</f>
        <v>13.090720000000001</v>
      </c>
      <c r="M84" s="27">
        <v>100.9</v>
      </c>
      <c r="N84" s="21">
        <f>code_monthly!O84</f>
        <v>25</v>
      </c>
      <c r="O84" s="21">
        <f>code_monthly!P84</f>
        <v>0.19166666666666643</v>
      </c>
      <c r="P84" s="29">
        <v>24.95918563</v>
      </c>
      <c r="Q84" s="29">
        <v>31.691739099999999</v>
      </c>
      <c r="R84" s="29">
        <f t="shared" si="1"/>
        <v>31.40905758176412</v>
      </c>
      <c r="S84" s="26">
        <f>code_monthly_deflated!P84</f>
        <v>45.110667997207003</v>
      </c>
      <c r="T84" s="30">
        <v>101.6167617</v>
      </c>
      <c r="U84" s="5">
        <v>0.39</v>
      </c>
      <c r="V84">
        <f>code_monthly!T84*10</f>
        <v>7.6389992299888778</v>
      </c>
      <c r="W84" s="4">
        <f>code_monthly!W84/10</f>
        <v>1.76132</v>
      </c>
      <c r="X84" s="21">
        <f>code_monthly_deflated!T84</f>
        <v>26.917740336967295</v>
      </c>
      <c r="Y84" s="21">
        <f>code_monthly_deflated!U84</f>
        <v>31.242454275159918</v>
      </c>
    </row>
    <row r="85" spans="1:25" ht="17" x14ac:dyDescent="0.2">
      <c r="A85" s="23" t="s">
        <v>304</v>
      </c>
      <c r="B85" s="21">
        <f>code_monthly!Q85/M85*100</f>
        <v>33.231274183976261</v>
      </c>
      <c r="C85" s="24">
        <f>code_monthly!C85*100/code_monthly_deflated_avg!M85</f>
        <v>35.533240914250264</v>
      </c>
      <c r="D85" s="21">
        <f>code_monthly!D85/1000</f>
        <v>49.85</v>
      </c>
      <c r="E85" s="21">
        <v>18.049999999999997</v>
      </c>
      <c r="F85" s="25">
        <v>1.1233272000000001</v>
      </c>
      <c r="G85" s="26">
        <v>-7.3109669999999988E-2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f>code_monthly!N85*10</f>
        <v>12.963439999999999</v>
      </c>
      <c r="M85" s="27">
        <v>101.1</v>
      </c>
      <c r="N85" s="21">
        <f>code_monthly!O85</f>
        <v>25</v>
      </c>
      <c r="O85" s="21">
        <f>code_monthly!P85</f>
        <v>0.96999999999999886</v>
      </c>
      <c r="P85" s="29">
        <v>32.770960449999997</v>
      </c>
      <c r="Q85" s="29">
        <v>33.596818200000001</v>
      </c>
      <c r="R85" s="29">
        <f t="shared" si="1"/>
        <v>33.231274183976261</v>
      </c>
      <c r="S85" s="26">
        <f>code_monthly_deflated!P85</f>
        <v>45.719144815512934</v>
      </c>
      <c r="T85" s="30">
        <v>101.8610479</v>
      </c>
      <c r="U85" s="5">
        <v>-0.04</v>
      </c>
      <c r="V85">
        <f>code_monthly!T85*10</f>
        <v>7.7140018390180387</v>
      </c>
      <c r="W85" s="4">
        <f>code_monthly!W85/10</f>
        <v>3.108867</v>
      </c>
      <c r="X85" s="21">
        <f>code_monthly_deflated!T85</f>
        <v>35.60830860534125</v>
      </c>
      <c r="Y85" s="21">
        <f>code_monthly_deflated!U85</f>
        <v>33.046039025267511</v>
      </c>
    </row>
    <row r="86" spans="1:25" ht="17" x14ac:dyDescent="0.2">
      <c r="A86" s="23" t="s">
        <v>305</v>
      </c>
      <c r="B86" s="21">
        <f>code_monthly!Q86/M86*100</f>
        <v>45.479484288537556</v>
      </c>
      <c r="C86" s="24">
        <f>code_monthly!C86*100/code_monthly_deflated_avg!M86</f>
        <v>40.056390337992269</v>
      </c>
      <c r="D86" s="21">
        <f>code_monthly!D86/1000</f>
        <v>43.36</v>
      </c>
      <c r="E86" s="21">
        <v>12.3</v>
      </c>
      <c r="F86" s="25">
        <v>0.18099879999999999</v>
      </c>
      <c r="G86" s="26">
        <v>-5.8840700000000024E-2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f>code_monthly!N86*10</f>
        <v>12.21598</v>
      </c>
      <c r="M86" s="27">
        <v>101.2</v>
      </c>
      <c r="N86" s="21">
        <f>code_monthly!O86</f>
        <v>18</v>
      </c>
      <c r="O86" s="21">
        <f>code_monthly!P86</f>
        <v>2.0816666666666652</v>
      </c>
      <c r="P86" s="29">
        <v>19.293762220000001</v>
      </c>
      <c r="Q86" s="29">
        <v>46.025238100000003</v>
      </c>
      <c r="R86" s="29">
        <f t="shared" si="1"/>
        <v>45.479484288537556</v>
      </c>
      <c r="S86" s="26">
        <f>code_monthly_deflated!P86</f>
        <v>48.554711410086853</v>
      </c>
      <c r="T86" s="30">
        <v>101.9880431</v>
      </c>
      <c r="U86" s="5">
        <v>0.14000000000000001</v>
      </c>
      <c r="V86">
        <f>code_monthly!T86*10</f>
        <v>8.1859989947593235</v>
      </c>
      <c r="W86" s="4">
        <f>code_monthly!W86/10</f>
        <v>0.29768099999999997</v>
      </c>
      <c r="X86" s="21">
        <f>code_monthly_deflated!T86</f>
        <v>48.77470355731225</v>
      </c>
      <c r="Y86" s="21">
        <f>code_monthly_deflated!U86</f>
        <v>45.455015998494261</v>
      </c>
    </row>
    <row r="87" spans="1:25" ht="17" x14ac:dyDescent="0.2">
      <c r="A87" s="23" t="s">
        <v>306</v>
      </c>
      <c r="B87" s="21">
        <f>code_monthly!Q87/M87*100</f>
        <v>49.078357495069028</v>
      </c>
      <c r="C87" s="24">
        <f>code_monthly!C87*100/code_monthly_deflated_avg!M87</f>
        <v>35.312003768356831</v>
      </c>
      <c r="D87" s="21">
        <f>code_monthly!D87/1000</f>
        <v>48.728000000000002</v>
      </c>
      <c r="E87" s="21">
        <v>7.15</v>
      </c>
      <c r="F87" s="25">
        <v>0.28940199999999999</v>
      </c>
      <c r="G87" s="26">
        <v>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f>code_monthly!N87*10</f>
        <v>12.492190000000001</v>
      </c>
      <c r="M87" s="27">
        <v>101.4</v>
      </c>
      <c r="N87" s="21">
        <f>code_monthly!O87</f>
        <v>15</v>
      </c>
      <c r="O87" s="21">
        <f>code_monthly!P87</f>
        <v>0.26500000000000057</v>
      </c>
      <c r="P87" s="29">
        <v>15.77399437</v>
      </c>
      <c r="Q87" s="29">
        <v>49.765454499999997</v>
      </c>
      <c r="R87" s="29">
        <f t="shared" si="1"/>
        <v>49.078357495069028</v>
      </c>
      <c r="S87" s="26">
        <f>code_monthly_deflated!P87</f>
        <v>43.926408266556827</v>
      </c>
      <c r="T87" s="30">
        <v>101.8294046</v>
      </c>
      <c r="U87" s="5">
        <v>0.04</v>
      </c>
      <c r="V87">
        <f>code_monthly!T87*10</f>
        <v>8.0050015249527888</v>
      </c>
      <c r="W87" s="4">
        <f>code_monthly!W87/10</f>
        <v>0.34579260000000001</v>
      </c>
      <c r="X87" s="21">
        <f>code_monthly_deflated!T87</f>
        <v>48.767258382643</v>
      </c>
      <c r="Y87" s="21">
        <f>code_monthly_deflated!U87</f>
        <v>49.022323830016148</v>
      </c>
    </row>
    <row r="88" spans="1:25" ht="17" x14ac:dyDescent="0.2">
      <c r="A88" s="23" t="s">
        <v>307</v>
      </c>
      <c r="B88" s="21">
        <f>code_monthly!Q88/M88*100</f>
        <v>45.824103925417077</v>
      </c>
      <c r="C88" s="24">
        <f>code_monthly!C88*100/code_monthly_deflated_avg!M88</f>
        <v>42.395321307372512</v>
      </c>
      <c r="D88" s="21">
        <f>code_monthly!D88/1000</f>
        <v>48.935000000000002</v>
      </c>
      <c r="E88" s="21">
        <v>6.8</v>
      </c>
      <c r="F88" s="25">
        <v>0.25916400000000001</v>
      </c>
      <c r="G88" s="26">
        <v>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f>code_monthly!N88*10</f>
        <v>12.340040000000002</v>
      </c>
      <c r="M88" s="27">
        <v>101.9</v>
      </c>
      <c r="N88" s="21">
        <f>code_monthly!O88</f>
        <v>10</v>
      </c>
      <c r="O88" s="21">
        <f>code_monthly!P88</f>
        <v>-1.2316666666666656</v>
      </c>
      <c r="P88" s="29">
        <v>22.122395699999998</v>
      </c>
      <c r="Q88" s="29">
        <v>46.694761900000003</v>
      </c>
      <c r="R88" s="29">
        <f t="shared" si="1"/>
        <v>45.824103925417077</v>
      </c>
      <c r="S88" s="26">
        <f>code_monthly_deflated!P88</f>
        <v>52.335134812538847</v>
      </c>
      <c r="T88" s="30">
        <v>101.86273559999999</v>
      </c>
      <c r="U88" s="5">
        <v>-0.24</v>
      </c>
      <c r="V88">
        <f>code_monthly!T88*10</f>
        <v>8.1037014466727815</v>
      </c>
      <c r="W88" s="4">
        <f>code_monthly!W88/10</f>
        <v>0.3031006</v>
      </c>
      <c r="X88" s="21">
        <f>code_monthly_deflated!T88</f>
        <v>52.394504416094215</v>
      </c>
      <c r="Y88" s="21">
        <f>code_monthly_deflated!U88</f>
        <v>45.675662414131487</v>
      </c>
    </row>
    <row r="89" spans="1:25" ht="17" x14ac:dyDescent="0.2">
      <c r="A89" s="23" t="s">
        <v>308</v>
      </c>
      <c r="B89" s="21">
        <f>code_monthly!Q89/M89*100</f>
        <v>52.578447238658775</v>
      </c>
      <c r="C89" s="24">
        <f>code_monthly!C89*100/code_monthly_deflated_avg!M89</f>
        <v>43.061143984220912</v>
      </c>
      <c r="D89" s="21">
        <f>code_monthly!D89/1000</f>
        <v>48.468000000000004</v>
      </c>
      <c r="E89" s="21">
        <v>4.1499999999999995</v>
      </c>
      <c r="F89" s="25">
        <v>0.24768180000000001</v>
      </c>
      <c r="G89" s="26">
        <v>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f>code_monthly!N89*10</f>
        <v>12.5</v>
      </c>
      <c r="M89" s="27">
        <v>101.4</v>
      </c>
      <c r="N89" s="21">
        <f>code_monthly!O89</f>
        <v>15</v>
      </c>
      <c r="O89" s="21">
        <f>code_monthly!P89</f>
        <v>0.7616666666666676</v>
      </c>
      <c r="P89" s="29">
        <v>13.748593250000001</v>
      </c>
      <c r="Q89" s="29">
        <v>53.314545500000001</v>
      </c>
      <c r="R89" s="29">
        <f t="shared" si="1"/>
        <v>52.578447238658775</v>
      </c>
      <c r="S89" s="26">
        <f>code_monthly_deflated!P89</f>
        <v>53.271459109432634</v>
      </c>
      <c r="T89" s="30">
        <v>102.4563639</v>
      </c>
      <c r="U89" s="5">
        <v>0.11</v>
      </c>
      <c r="V89">
        <f>code_monthly!T89*10</f>
        <v>8</v>
      </c>
      <c r="W89" s="4">
        <f>code_monthly!W89/10</f>
        <v>0.25258079999999999</v>
      </c>
      <c r="X89" s="21">
        <f>code_monthly_deflated!T89</f>
        <v>55.26627218934911</v>
      </c>
      <c r="Y89" s="21">
        <f>code_monthly_deflated!U89</f>
        <v>52.644406875176109</v>
      </c>
    </row>
    <row r="90" spans="1:25" ht="17" x14ac:dyDescent="0.2">
      <c r="A90" s="23" t="s">
        <v>309</v>
      </c>
      <c r="B90" s="21">
        <f>code_monthly!Q90/M90*100</f>
        <v>49.860430950048972</v>
      </c>
      <c r="C90" s="24">
        <f>code_monthly!C90*100/code_monthly_deflated_avg!M90</f>
        <v>43.202729055688593</v>
      </c>
      <c r="D90" s="21">
        <f>code_monthly!D90/1000</f>
        <v>39.4</v>
      </c>
      <c r="E90" s="21">
        <v>7.2</v>
      </c>
      <c r="F90" s="25">
        <v>0.1897576</v>
      </c>
      <c r="G90" s="26">
        <v>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f>code_monthly!N90*10</f>
        <v>12.439359999999999</v>
      </c>
      <c r="M90" s="27">
        <v>102.1</v>
      </c>
      <c r="N90" s="21">
        <f>code_monthly!O90</f>
        <v>20</v>
      </c>
      <c r="O90" s="21">
        <f>code_monthly!P90</f>
        <v>-1.3900000000000015</v>
      </c>
      <c r="P90" s="29">
        <v>32.058144669999997</v>
      </c>
      <c r="Q90" s="29">
        <v>50.907499999999999</v>
      </c>
      <c r="R90" s="29">
        <f t="shared" si="1"/>
        <v>49.860430950048972</v>
      </c>
      <c r="S90" s="26">
        <f>code_monthly_deflated!P90</f>
        <v>53.38654612101957</v>
      </c>
      <c r="T90" s="30">
        <v>102.7787036</v>
      </c>
      <c r="U90" s="5">
        <v>-0.5</v>
      </c>
      <c r="V90">
        <f>code_monthly!T90*10</f>
        <v>8.038998790934583</v>
      </c>
      <c r="W90" s="4">
        <f>code_monthly!W90/10</f>
        <v>0.24758110000000003</v>
      </c>
      <c r="X90" s="21">
        <f>code_monthly_deflated!T90</f>
        <v>43.134182174338889</v>
      </c>
      <c r="Y90" s="21">
        <f>code_monthly_deflated!U90</f>
        <v>49.886385896180208</v>
      </c>
    </row>
    <row r="91" spans="1:25" ht="17" x14ac:dyDescent="0.2">
      <c r="A91" s="23" t="s">
        <v>310</v>
      </c>
      <c r="B91" s="21">
        <f>code_monthly!Q91/M91*100</f>
        <v>40.270201463414629</v>
      </c>
      <c r="C91" s="24">
        <f>code_monthly!C91*100/code_monthly_deflated_avg!M91</f>
        <v>40.334838579628091</v>
      </c>
      <c r="D91" s="21">
        <f>code_monthly!D91/1000</f>
        <v>51.786999999999999</v>
      </c>
      <c r="E91" s="21">
        <v>10.35</v>
      </c>
      <c r="F91" s="25">
        <v>0.76427160000000005</v>
      </c>
      <c r="G91" s="26">
        <v>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f>code_monthly!N91*10</f>
        <v>12.47847</v>
      </c>
      <c r="M91" s="27">
        <v>102.5</v>
      </c>
      <c r="N91" s="21">
        <f>code_monthly!O91</f>
        <v>21</v>
      </c>
      <c r="O91" s="21">
        <f>code_monthly!P91</f>
        <v>1.246666666666667</v>
      </c>
      <c r="P91" s="29">
        <v>14.923580899999999</v>
      </c>
      <c r="Q91" s="29">
        <v>41.276956499999997</v>
      </c>
      <c r="R91" s="29">
        <f t="shared" si="1"/>
        <v>40.270201463414629</v>
      </c>
      <c r="S91" s="26">
        <f>code_monthly_deflated!P91</f>
        <v>50.154458085946111</v>
      </c>
      <c r="T91" s="30">
        <v>102.8622419</v>
      </c>
      <c r="U91" s="5">
        <v>-0.03</v>
      </c>
      <c r="V91">
        <f>code_monthly!T91*10</f>
        <v>8.0138029742428358</v>
      </c>
      <c r="W91" s="4">
        <f>code_monthly!W91/10</f>
        <v>1.0683549999999999</v>
      </c>
      <c r="X91" s="21">
        <f>code_monthly_deflated!T91</f>
        <v>38.497560975609758</v>
      </c>
      <c r="Y91" s="21">
        <f>code_monthly_deflated!U91</f>
        <v>40.293107104984095</v>
      </c>
    </row>
    <row r="92" spans="1:25" ht="17" x14ac:dyDescent="0.2">
      <c r="A92" s="23" t="s">
        <v>311</v>
      </c>
      <c r="B92" s="21">
        <f>code_monthly!Q92/M92*100</f>
        <v>38.172472011661803</v>
      </c>
      <c r="C92" s="24">
        <f>code_monthly!C92*100/code_monthly_deflated_avg!M92</f>
        <v>39.311301144390761</v>
      </c>
      <c r="D92" s="21">
        <f>code_monthly!D92/1000</f>
        <v>52.575000000000003</v>
      </c>
      <c r="E92" s="21">
        <v>10.850000000000001</v>
      </c>
      <c r="F92" s="25">
        <v>0.94761189999999995</v>
      </c>
      <c r="G92" s="26">
        <v>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f>code_monthly!N92*10</f>
        <v>12.93159</v>
      </c>
      <c r="M92" s="27">
        <v>102.9</v>
      </c>
      <c r="N92" s="21">
        <f>code_monthly!O92</f>
        <v>18</v>
      </c>
      <c r="O92" s="21">
        <f>code_monthly!P92</f>
        <v>2.4383333333333335</v>
      </c>
      <c r="P92" s="29">
        <v>6.7719848320000002</v>
      </c>
      <c r="Q92" s="29">
        <v>39.279473699999997</v>
      </c>
      <c r="R92" s="29">
        <f t="shared" si="1"/>
        <v>38.172472011661803</v>
      </c>
      <c r="S92" s="26">
        <f>code_monthly_deflated!P92</f>
        <v>50.704058763652583</v>
      </c>
      <c r="T92" s="30">
        <v>103.1672834</v>
      </c>
      <c r="U92" s="5">
        <v>0.4</v>
      </c>
      <c r="V92">
        <f>code_monthly!T92*10</f>
        <v>7.7330011236050638</v>
      </c>
      <c r="W92" s="4">
        <f>code_monthly!W92/10</f>
        <v>1.6736119999999999</v>
      </c>
      <c r="X92" s="21">
        <f>code_monthly_deflated!T92</f>
        <v>39.17395529640428</v>
      </c>
      <c r="Y92" s="21">
        <f>code_monthly_deflated!U92</f>
        <v>38.291221250404931</v>
      </c>
    </row>
    <row r="93" spans="1:25" ht="17" x14ac:dyDescent="0.2">
      <c r="A93" s="23" t="s">
        <v>312</v>
      </c>
      <c r="B93" s="21">
        <f>code_monthly!Q93/M93*100</f>
        <v>35.747937076476283</v>
      </c>
      <c r="C93" s="24">
        <f>code_monthly!C93*100/code_monthly_deflated_avg!M93</f>
        <v>38.037389621870147</v>
      </c>
      <c r="D93" s="21">
        <f>code_monthly!D93/1000</f>
        <v>57.41</v>
      </c>
      <c r="E93" s="21">
        <v>15.100000000000001</v>
      </c>
      <c r="F93" s="25">
        <v>0.70784060000000004</v>
      </c>
      <c r="G93" s="26">
        <v>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f>code_monthly!N93*10</f>
        <v>12.80902</v>
      </c>
      <c r="M93" s="27">
        <v>103.3</v>
      </c>
      <c r="N93" s="21">
        <f>code_monthly!O93</f>
        <v>24</v>
      </c>
      <c r="O93" s="21">
        <f>code_monthly!P93</f>
        <v>0.3533333333333335</v>
      </c>
      <c r="P93" s="29">
        <v>9.8571207510000001</v>
      </c>
      <c r="Q93" s="29">
        <v>36.927619</v>
      </c>
      <c r="R93" s="29">
        <f t="shared" si="1"/>
        <v>35.747937076476283</v>
      </c>
      <c r="S93" s="26">
        <f>code_monthly_deflated!P93</f>
        <v>48.743183831570782</v>
      </c>
      <c r="T93" s="30">
        <v>103.2554627</v>
      </c>
      <c r="U93" s="5">
        <v>0.37</v>
      </c>
      <c r="V93">
        <f>code_monthly!T93*10</f>
        <v>7.806998505740486</v>
      </c>
      <c r="W93" s="4">
        <f>code_monthly!W93/10</f>
        <v>1.5574109999999999</v>
      </c>
      <c r="X93" s="21">
        <f>code_monthly_deflated!T93</f>
        <v>35.043562439496618</v>
      </c>
      <c r="Y93" s="21">
        <f>code_monthly_deflated!U93</f>
        <v>35.661734199972337</v>
      </c>
    </row>
    <row r="94" spans="1:25" ht="17" x14ac:dyDescent="0.2">
      <c r="A94" s="23" t="s">
        <v>313</v>
      </c>
      <c r="B94" s="21">
        <f>code_monthly!Q94/M94*100</f>
        <v>34.897474249757991</v>
      </c>
      <c r="C94" s="24">
        <f>code_monthly!C94*100/code_monthly_deflated_avg!M94</f>
        <v>34.500078982637149</v>
      </c>
      <c r="D94" s="21">
        <f>code_monthly!D94/1000</f>
        <v>68.725999999999999</v>
      </c>
      <c r="E94" s="21">
        <v>18.95</v>
      </c>
      <c r="F94" s="25">
        <v>0.28048869999999998</v>
      </c>
      <c r="G94" s="26">
        <v>-0.28804000000000002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f>code_monthly!N94*10</f>
        <v>13.01118</v>
      </c>
      <c r="M94" s="27">
        <v>103.3</v>
      </c>
      <c r="N94" s="21">
        <f>code_monthly!O94</f>
        <v>31</v>
      </c>
      <c r="O94" s="21">
        <f>code_monthly!P94</f>
        <v>1.3566666666666656</v>
      </c>
      <c r="P94" s="29">
        <v>9.487063096</v>
      </c>
      <c r="Q94" s="29">
        <v>36.049090900000003</v>
      </c>
      <c r="R94" s="29">
        <f t="shared" si="1"/>
        <v>34.897474249757991</v>
      </c>
      <c r="S94" s="26">
        <f>code_monthly_deflated!P94</f>
        <v>44.867335981335707</v>
      </c>
      <c r="T94" s="30">
        <v>103.3491269</v>
      </c>
      <c r="U94" s="5">
        <v>0.19</v>
      </c>
      <c r="V94">
        <f>code_monthly!T94*10</f>
        <v>7.6856979920345427</v>
      </c>
      <c r="W94" s="4">
        <f>code_monthly!W94/10</f>
        <v>0.7945837</v>
      </c>
      <c r="X94" s="21">
        <f>code_monthly_deflated!T94</f>
        <v>34.791868344627296</v>
      </c>
      <c r="Y94" s="21">
        <f>code_monthly_deflated!U94</f>
        <v>34.934876353075779</v>
      </c>
    </row>
    <row r="95" spans="1:25" ht="17" x14ac:dyDescent="0.2">
      <c r="A95" s="23" t="s">
        <v>314</v>
      </c>
      <c r="B95" s="21">
        <f>code_monthly!Q95/M95*100</f>
        <v>35.180878585271316</v>
      </c>
      <c r="C95" s="24">
        <f>code_monthly!C95*100/code_monthly_deflated_avg!M95</f>
        <v>35.737565680161239</v>
      </c>
      <c r="D95" s="21">
        <f>code_monthly!D95/1000</f>
        <v>73.89</v>
      </c>
      <c r="E95" s="21">
        <v>19.350000000000001</v>
      </c>
      <c r="F95" s="25">
        <v>0.52637610000000001</v>
      </c>
      <c r="G95" s="26">
        <v>-0.2168284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f>code_monthly!N95*10</f>
        <v>13.144919999999999</v>
      </c>
      <c r="M95" s="27">
        <v>103.2</v>
      </c>
      <c r="N95" s="21">
        <f>code_monthly!O95</f>
        <v>26</v>
      </c>
      <c r="O95" s="21">
        <f>code_monthly!P95</f>
        <v>2.0133333333333283</v>
      </c>
      <c r="P95" s="29">
        <v>15.91994124</v>
      </c>
      <c r="Q95" s="29">
        <v>36.306666700000001</v>
      </c>
      <c r="R95" s="29">
        <f t="shared" si="1"/>
        <v>35.180878585271316</v>
      </c>
      <c r="S95" s="26">
        <f>code_monthly_deflated!P95</f>
        <v>46.941345317267725</v>
      </c>
      <c r="T95" s="30">
        <v>103.277824</v>
      </c>
      <c r="U95" s="5">
        <v>0.24</v>
      </c>
      <c r="V95">
        <f>code_monthly!T95*10</f>
        <v>7.607501605182839</v>
      </c>
      <c r="W95" s="4">
        <f>code_monthly!W95/10</f>
        <v>1.5085229999999998</v>
      </c>
      <c r="X95" s="21">
        <f>code_monthly_deflated!T95</f>
        <v>37.577519379844958</v>
      </c>
      <c r="Y95" s="21">
        <f>code_monthly_deflated!U95</f>
        <v>35.168420081210769</v>
      </c>
    </row>
    <row r="96" spans="1:25" ht="17" x14ac:dyDescent="0.2">
      <c r="A96" s="23" t="s">
        <v>315</v>
      </c>
      <c r="B96" s="21">
        <f>code_monthly!Q96/M96*100</f>
        <v>41.077684393063592</v>
      </c>
      <c r="C96" s="24">
        <f>code_monthly!C96*100/code_monthly_deflated_avg!M96</f>
        <v>38.548887797928025</v>
      </c>
      <c r="D96" s="21">
        <f>code_monthly!D96/1000</f>
        <v>64.09</v>
      </c>
      <c r="E96" s="21">
        <v>17.75</v>
      </c>
      <c r="F96" s="25">
        <v>0.46320339999999999</v>
      </c>
      <c r="G96" s="26">
        <v>-0.12100029999999998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f>code_monthly!N96*10</f>
        <v>12.920560000000002</v>
      </c>
      <c r="M96" s="27">
        <v>103.8</v>
      </c>
      <c r="N96" s="21">
        <f>code_monthly!O96</f>
        <v>33</v>
      </c>
      <c r="O96" s="21">
        <f>code_monthly!P96</f>
        <v>0.29166666666666785</v>
      </c>
      <c r="P96" s="29">
        <v>16.93299931</v>
      </c>
      <c r="Q96" s="29">
        <v>42.638636400000003</v>
      </c>
      <c r="R96" s="29">
        <f t="shared" si="1"/>
        <v>41.077684393063592</v>
      </c>
      <c r="S96" s="26">
        <f>code_monthly_deflated!P96</f>
        <v>49.909696995092084</v>
      </c>
      <c r="T96" s="30">
        <v>103.5870845</v>
      </c>
      <c r="U96" s="5">
        <v>0.25</v>
      </c>
      <c r="V96">
        <f>code_monthly!T96*10</f>
        <v>7.7396026178431887</v>
      </c>
      <c r="W96" s="4">
        <f>code_monthly!W96/10</f>
        <v>1.3630660000000001</v>
      </c>
      <c r="X96" s="21">
        <f>code_monthly_deflated!T96</f>
        <v>43.545279383429673</v>
      </c>
      <c r="Y96" s="21">
        <f>code_monthly_deflated!U96</f>
        <v>41.137677351550181</v>
      </c>
    </row>
    <row r="97" spans="1:25" ht="17" x14ac:dyDescent="0.2">
      <c r="A97" s="23" t="s">
        <v>316</v>
      </c>
      <c r="B97" s="21">
        <f>code_monthly!Q97/M97*100</f>
        <v>43.732217195004807</v>
      </c>
      <c r="C97" s="24">
        <f>code_monthly!C97*100/code_monthly_deflated_avg!M97</f>
        <v>40.262422539526824</v>
      </c>
      <c r="D97" s="21">
        <f>code_monthly!D97/1000</f>
        <v>48.68</v>
      </c>
      <c r="E97" s="21">
        <v>15.1</v>
      </c>
      <c r="F97" s="25">
        <v>0.32515630000000001</v>
      </c>
      <c r="G97" s="26">
        <v>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f>code_monthly!N97*10</f>
        <v>13.396740000000001</v>
      </c>
      <c r="M97" s="27">
        <v>104.1</v>
      </c>
      <c r="N97" s="21">
        <f>code_monthly!O97</f>
        <v>31</v>
      </c>
      <c r="O97" s="21">
        <f>code_monthly!P97</f>
        <v>-0.92999999999999972</v>
      </c>
      <c r="P97" s="29">
        <v>7.8418041269999996</v>
      </c>
      <c r="Q97" s="29">
        <v>45.525238100000003</v>
      </c>
      <c r="R97" s="29">
        <f t="shared" si="1"/>
        <v>43.732217195004807</v>
      </c>
      <c r="S97" s="26">
        <f>code_monthly_deflated!P97</f>
        <v>53.920097538854073</v>
      </c>
      <c r="T97" s="30">
        <v>104.1355683</v>
      </c>
      <c r="U97" s="5">
        <v>0.28999999999999998</v>
      </c>
      <c r="V97">
        <f>code_monthly!T97*10</f>
        <v>7.4645025580850266</v>
      </c>
      <c r="W97" s="4">
        <f>code_monthly!W97/10</f>
        <v>0.78470589999999996</v>
      </c>
      <c r="X97" s="21">
        <f>code_monthly_deflated!T97</f>
        <v>42.411143131604227</v>
      </c>
      <c r="Y97" s="21">
        <f>code_monthly_deflated!U97</f>
        <v>43.594529070033396</v>
      </c>
    </row>
    <row r="98" spans="1:25" x14ac:dyDescent="0.2">
      <c r="A98" s="20" t="s">
        <v>317</v>
      </c>
      <c r="B98" s="21">
        <f>code_monthly!Q98/M98*100</f>
        <v>47.265311420345483</v>
      </c>
      <c r="C98" s="24">
        <f>code_monthly!C98*100/code_monthly_deflated_avg!M98</f>
        <v>41.772580605347756</v>
      </c>
      <c r="D98" s="21">
        <f>code_monthly!D98/1000</f>
        <v>49.695999999999998</v>
      </c>
      <c r="E98" s="21">
        <v>12.425000000000001</v>
      </c>
      <c r="F98" s="25">
        <v>0.26052570000000003</v>
      </c>
      <c r="G98" s="26">
        <v>-0.1020759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f>code_monthly!N98*10</f>
        <v>13.212479999999999</v>
      </c>
      <c r="M98" s="27">
        <v>104.2</v>
      </c>
      <c r="N98" s="21">
        <f>code_monthly!O98</f>
        <v>21</v>
      </c>
      <c r="O98" s="21">
        <f>code_monthly!P98</f>
        <v>-0.86833333333333229</v>
      </c>
      <c r="P98" s="29">
        <v>6.0304011959999997</v>
      </c>
      <c r="Q98" s="29">
        <v>49.250454499999996</v>
      </c>
      <c r="R98" s="29">
        <f t="shared" si="1"/>
        <v>47.265311420345483</v>
      </c>
      <c r="S98" s="26">
        <f>code_monthly_deflated!P98</f>
        <v>55.261014688914848</v>
      </c>
      <c r="T98" s="30">
        <v>104.0697503</v>
      </c>
      <c r="U98" s="5">
        <v>0.09</v>
      </c>
      <c r="V98">
        <f>code_monthly!T98*10</f>
        <v>7.5686018067766234</v>
      </c>
      <c r="W98" s="4">
        <f>code_monthly!W98/10</f>
        <v>0.49234460000000002</v>
      </c>
      <c r="X98" s="21">
        <f>code_monthly_deflated!T98</f>
        <v>46.689059500959686</v>
      </c>
      <c r="Y98" s="21">
        <f>code_monthly_deflated!U98</f>
        <v>47.214709474786254</v>
      </c>
    </row>
    <row r="99" spans="1:25" x14ac:dyDescent="0.2">
      <c r="A99" s="20" t="s">
        <v>318</v>
      </c>
      <c r="B99" s="21">
        <f>code_monthly!Q99/M99*100</f>
        <v>51.9163914913958</v>
      </c>
      <c r="C99" s="24">
        <f>code_monthly!C99*100/code_monthly_deflated_avg!M99</f>
        <v>44.682959276850141</v>
      </c>
      <c r="D99" s="21">
        <f>code_monthly!D99/1000</f>
        <v>51.122999999999998</v>
      </c>
      <c r="E99" s="21">
        <v>7.8</v>
      </c>
      <c r="F99" s="25">
        <v>0.31939099999999998</v>
      </c>
      <c r="G99" s="26">
        <v>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f>code_monthly!N99*10</f>
        <v>13.41724</v>
      </c>
      <c r="M99" s="27">
        <v>104.6</v>
      </c>
      <c r="N99" s="21">
        <f>code_monthly!O99</f>
        <v>20</v>
      </c>
      <c r="O99" s="21">
        <f>code_monthly!P99</f>
        <v>0.39000000000000057</v>
      </c>
      <c r="P99" s="29">
        <v>13.01916799</v>
      </c>
      <c r="Q99" s="29">
        <v>54.304545500000003</v>
      </c>
      <c r="R99" s="29">
        <f t="shared" si="1"/>
        <v>51.9163914913958</v>
      </c>
      <c r="S99" s="26">
        <f>code_monthly_deflated!P99</f>
        <v>60.256197880592829</v>
      </c>
      <c r="T99" s="30">
        <v>104.0722817</v>
      </c>
      <c r="U99" s="5">
        <v>0.15</v>
      </c>
      <c r="V99">
        <f>code_monthly!T99*10</f>
        <v>7.453097656447973</v>
      </c>
      <c r="W99" s="4">
        <f>code_monthly!W99/10</f>
        <v>0.41025869999999998</v>
      </c>
      <c r="X99" s="21">
        <f>code_monthly_deflated!T99</f>
        <v>53.231357552581258</v>
      </c>
      <c r="Y99" s="21">
        <f>code_monthly_deflated!U99</f>
        <v>51.861637406570495</v>
      </c>
    </row>
    <row r="100" spans="1:25" x14ac:dyDescent="0.2">
      <c r="A100" s="20" t="s">
        <v>319</v>
      </c>
      <c r="B100" s="21">
        <f>code_monthly!Q100/M100*100</f>
        <v>56.552606482364155</v>
      </c>
      <c r="C100" s="24">
        <f>code_monthly!C100*100/code_monthly_deflated_avg!M100</f>
        <v>45.40018145106108</v>
      </c>
      <c r="D100" s="21">
        <f>code_monthly!D100/1000</f>
        <v>50.264000000000003</v>
      </c>
      <c r="E100" s="21">
        <v>5.8</v>
      </c>
      <c r="F100" s="25">
        <v>0.24637429999999999</v>
      </c>
      <c r="G100" s="26">
        <v>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f>code_monthly!N100*10</f>
        <v>13.516069999999999</v>
      </c>
      <c r="M100" s="27">
        <v>104.9</v>
      </c>
      <c r="N100" s="21">
        <f>code_monthly!O100</f>
        <v>12</v>
      </c>
      <c r="O100" s="21">
        <f>code_monthly!P100</f>
        <v>-0.58166666666666611</v>
      </c>
      <c r="P100" s="29">
        <v>19.11546822</v>
      </c>
      <c r="Q100" s="29">
        <v>59.323684200000002</v>
      </c>
      <c r="R100" s="29">
        <f t="shared" si="1"/>
        <v>56.552606482364155</v>
      </c>
      <c r="S100" s="26">
        <f>code_monthly_deflated!P100</f>
        <v>61.887622658814045</v>
      </c>
      <c r="T100" s="30">
        <v>104.0111047</v>
      </c>
      <c r="U100" s="5">
        <v>0.01</v>
      </c>
      <c r="V100">
        <f>code_monthly!T100*10</f>
        <v>7.3986003327890426</v>
      </c>
      <c r="W100" s="4">
        <f>code_monthly!W100/10</f>
        <v>0.2751441</v>
      </c>
      <c r="X100" s="21">
        <f>code_monthly_deflated!T100</f>
        <v>52.62154432793136</v>
      </c>
      <c r="Y100" s="21">
        <f>code_monthly_deflated!U100</f>
        <v>56.590738046259602</v>
      </c>
    </row>
    <row r="101" spans="1:25" x14ac:dyDescent="0.2">
      <c r="A101" s="20" t="s">
        <v>320</v>
      </c>
      <c r="B101" s="21">
        <f>code_monthly!Q101/M101*100</f>
        <v>49.641675383141759</v>
      </c>
      <c r="C101" s="24">
        <f>code_monthly!C101*100/code_monthly_deflated_avg!M101</f>
        <v>46.742825154973701</v>
      </c>
      <c r="D101" s="21">
        <f>code_monthly!D101/1000</f>
        <v>43.612000000000002</v>
      </c>
      <c r="E101" s="21">
        <v>6.75</v>
      </c>
      <c r="F101" s="25">
        <v>0.18842809999999999</v>
      </c>
      <c r="G101" s="26">
        <v>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f>code_monthly!N101*10</f>
        <v>14.15588</v>
      </c>
      <c r="M101" s="27">
        <v>104.4</v>
      </c>
      <c r="N101" s="21">
        <f>code_monthly!O101</f>
        <v>15</v>
      </c>
      <c r="O101" s="21">
        <f>code_monthly!P101</f>
        <v>-0.2383333333333324</v>
      </c>
      <c r="P101" s="29">
        <v>16.092337109999999</v>
      </c>
      <c r="Q101" s="29">
        <v>51.825909099999997</v>
      </c>
      <c r="R101" s="29">
        <f t="shared" si="1"/>
        <v>49.641675383141759</v>
      </c>
      <c r="S101" s="26">
        <f>code_monthly_deflated!P101</f>
        <v>66.056128334022077</v>
      </c>
      <c r="T101" s="30">
        <v>104.5777307</v>
      </c>
      <c r="U101" s="5">
        <v>-0.64</v>
      </c>
      <c r="V101">
        <f>code_monthly!T101*10</f>
        <v>7.0642022961483146</v>
      </c>
      <c r="W101" s="4">
        <f>code_monthly!W101/10</f>
        <v>0.199908</v>
      </c>
      <c r="X101" s="21">
        <f>code_monthly_deflated!T101</f>
        <v>47.854406130268195</v>
      </c>
      <c r="Y101" s="21">
        <f>code_monthly_deflated!U101</f>
        <v>49.64254615116684</v>
      </c>
    </row>
    <row r="102" spans="1:25" x14ac:dyDescent="0.2">
      <c r="A102" s="20" t="s">
        <v>321</v>
      </c>
      <c r="B102" s="21">
        <f>code_monthly!Q102/M102*100</f>
        <v>49.214013346043849</v>
      </c>
      <c r="C102" s="24">
        <f>code_monthly!C102*100/code_monthly_deflated_avg!M102</f>
        <v>44.77813118773858</v>
      </c>
      <c r="D102" s="21">
        <f>code_monthly!D102/1000</f>
        <v>32.270000000000003</v>
      </c>
      <c r="E102" s="21">
        <v>3.65</v>
      </c>
      <c r="F102" s="25">
        <v>0.33369330000000003</v>
      </c>
      <c r="G102" s="26">
        <v>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f>code_monthly!N102*10</f>
        <v>13.906080000000001</v>
      </c>
      <c r="M102" s="27">
        <v>104.9</v>
      </c>
      <c r="N102" s="21">
        <f>code_monthly!O102</f>
        <v>15</v>
      </c>
      <c r="O102" s="21">
        <f>code_monthly!P102</f>
        <v>1.2099999999999991</v>
      </c>
      <c r="P102" s="29">
        <v>21.365410499999999</v>
      </c>
      <c r="Q102" s="29">
        <v>51.625500000000002</v>
      </c>
      <c r="R102" s="29">
        <f t="shared" si="1"/>
        <v>49.214013346043849</v>
      </c>
      <c r="S102" s="26">
        <f>code_monthly_deflated!P102</f>
        <v>62.178755215075313</v>
      </c>
      <c r="T102" s="30">
        <v>105.0519583</v>
      </c>
      <c r="U102" s="5">
        <v>-0.11</v>
      </c>
      <c r="V102">
        <f>code_monthly!T102*10</f>
        <v>7.1910991451221324</v>
      </c>
      <c r="W102" s="4">
        <f>code_monthly!W102/10</f>
        <v>0.37435309999999999</v>
      </c>
      <c r="X102" s="21">
        <f>code_monthly_deflated!T102</f>
        <v>52.20209723546234</v>
      </c>
      <c r="Y102" s="21">
        <f>code_monthly_deflated!U102</f>
        <v>49.4976167778837</v>
      </c>
    </row>
    <row r="103" spans="1:25" x14ac:dyDescent="0.2">
      <c r="A103" s="20" t="s">
        <v>322</v>
      </c>
      <c r="B103" s="21">
        <f>code_monthly!Q103/M103*100</f>
        <v>47.18911561904762</v>
      </c>
      <c r="C103" s="24">
        <f>code_monthly!C103*100/code_monthly_deflated_avg!M103</f>
        <v>44.857127297793944</v>
      </c>
      <c r="D103" s="21">
        <f>code_monthly!D103/1000</f>
        <v>35.365000000000002</v>
      </c>
      <c r="E103" s="21">
        <v>6.4</v>
      </c>
      <c r="F103" s="25">
        <v>0.46522960000000002</v>
      </c>
      <c r="G103" s="26">
        <v>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f>code_monthly!N103*10</f>
        <v>14.01699</v>
      </c>
      <c r="M103" s="27">
        <v>105</v>
      </c>
      <c r="N103" s="21">
        <f>code_monthly!O103</f>
        <v>14</v>
      </c>
      <c r="O103" s="21">
        <f>code_monthly!P103</f>
        <v>-2.3033333333333332</v>
      </c>
      <c r="P103" s="29">
        <v>13.178987429999999</v>
      </c>
      <c r="Q103" s="29">
        <v>49.5485714</v>
      </c>
      <c r="R103" s="29">
        <f t="shared" si="1"/>
        <v>47.18911561904762</v>
      </c>
      <c r="S103" s="26">
        <f>code_monthly_deflated!P103</f>
        <v>62.703312070243207</v>
      </c>
      <c r="T103" s="30">
        <v>105.289494</v>
      </c>
      <c r="U103" s="5">
        <v>0.42</v>
      </c>
      <c r="V103">
        <f>code_monthly!T103*10</f>
        <v>7.1341992824422364</v>
      </c>
      <c r="W103" s="4">
        <f>code_monthly!W103/10</f>
        <v>0.52648780000000006</v>
      </c>
      <c r="X103" s="21">
        <f>code_monthly_deflated!T103</f>
        <v>47.419047619047618</v>
      </c>
      <c r="Y103" s="21">
        <f>code_monthly_deflated!U103</f>
        <v>47.275283446712024</v>
      </c>
    </row>
    <row r="104" spans="1:25" x14ac:dyDescent="0.2">
      <c r="A104" s="20" t="s">
        <v>323</v>
      </c>
      <c r="B104" s="21">
        <f>code_monthly!Q104/M104*100</f>
        <v>47.244307400379505</v>
      </c>
      <c r="C104" s="24">
        <f>code_monthly!C104*100/code_monthly_deflated_avg!M104</f>
        <v>49.680641934356593</v>
      </c>
      <c r="D104" s="21">
        <f>code_monthly!D104/1000</f>
        <v>52.493000000000002</v>
      </c>
      <c r="E104" s="21">
        <v>11.7</v>
      </c>
      <c r="F104" s="25">
        <v>0.48255169999999997</v>
      </c>
      <c r="G104" s="26">
        <v>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f>code_monthly!N104*10</f>
        <v>13.771070000000002</v>
      </c>
      <c r="M104" s="27">
        <v>105.4</v>
      </c>
      <c r="N104" s="21">
        <f>code_monthly!O104</f>
        <v>19</v>
      </c>
      <c r="O104" s="21">
        <f>code_monthly!P104</f>
        <v>-1.5116666666666658</v>
      </c>
      <c r="P104" s="29">
        <v>12.491088550000001</v>
      </c>
      <c r="Q104" s="29">
        <v>49.795499999999997</v>
      </c>
      <c r="R104" s="29">
        <f t="shared" si="1"/>
        <v>47.244307400379505</v>
      </c>
      <c r="S104" s="26">
        <f>code_monthly_deflated!P104</f>
        <v>68.216199289020139</v>
      </c>
      <c r="T104" s="30">
        <v>105.7080294</v>
      </c>
      <c r="U104" s="5">
        <v>0.14000000000000001</v>
      </c>
      <c r="V104">
        <f>code_monthly!T104*10</f>
        <v>7.26159986115821</v>
      </c>
      <c r="W104" s="4">
        <f>code_monthly!W104/10</f>
        <v>0.78136539999999999</v>
      </c>
      <c r="X104" s="21">
        <f>code_monthly_deflated!T104</f>
        <v>51.366223908918407</v>
      </c>
      <c r="Y104" s="21">
        <f>code_monthly_deflated!U104</f>
        <v>47.315464895635678</v>
      </c>
    </row>
    <row r="105" spans="1:25" x14ac:dyDescent="0.2">
      <c r="A105" s="20" t="s">
        <v>324</v>
      </c>
      <c r="B105" s="21">
        <f>code_monthly!Q105/M105*100</f>
        <v>51.815644990548208</v>
      </c>
      <c r="C105" s="24">
        <f>code_monthly!C105*100/code_monthly_deflated_avg!M105</f>
        <v>54.774416184842963</v>
      </c>
      <c r="D105" s="21">
        <f>code_monthly!D105/1000</f>
        <v>69.81</v>
      </c>
      <c r="E105" s="21">
        <v>15.3</v>
      </c>
      <c r="F105" s="25">
        <v>0.21718019999999999</v>
      </c>
      <c r="G105" s="26">
        <v>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f>code_monthly!N105*10</f>
        <v>13.283560000000001</v>
      </c>
      <c r="M105" s="27">
        <v>105.8</v>
      </c>
      <c r="N105" s="21">
        <f>code_monthly!O105</f>
        <v>31</v>
      </c>
      <c r="O105" s="21">
        <f>code_monthly!P105</f>
        <v>1.2033333333333314</v>
      </c>
      <c r="P105" s="29">
        <v>15.45029707</v>
      </c>
      <c r="Q105" s="29">
        <v>54.820952400000003</v>
      </c>
      <c r="R105" s="29">
        <f t="shared" si="1"/>
        <v>51.815644990548208</v>
      </c>
      <c r="S105" s="26">
        <f>code_monthly_deflated!P105</f>
        <v>72.521617322920875</v>
      </c>
      <c r="T105" s="30">
        <v>106.1476603</v>
      </c>
      <c r="U105" s="5">
        <v>0.45</v>
      </c>
      <c r="V105">
        <f>code_monthly!T105*10</f>
        <v>7.5281024062826525</v>
      </c>
      <c r="W105" s="4">
        <f>code_monthly!W105/10</f>
        <v>0.50164530000000007</v>
      </c>
      <c r="X105" s="21">
        <f>code_monthly_deflated!T105</f>
        <v>54.092627599243862</v>
      </c>
      <c r="Y105" s="21">
        <f>code_monthly_deflated!U105</f>
        <v>51.787739670537405</v>
      </c>
    </row>
    <row r="106" spans="1:25" x14ac:dyDescent="0.2">
      <c r="A106" s="20" t="s">
        <v>325</v>
      </c>
      <c r="B106" s="21">
        <f>code_monthly!Q106/M106*100</f>
        <v>51.330452741020792</v>
      </c>
      <c r="C106" s="24">
        <f>code_monthly!C106*100/code_monthly_deflated_avg!M106</f>
        <v>53.240423840080986</v>
      </c>
      <c r="D106" s="21">
        <f>code_monthly!D106/1000</f>
        <v>50.393999999999998</v>
      </c>
      <c r="E106" s="21">
        <v>18.649999999999999</v>
      </c>
      <c r="F106" s="25">
        <v>0.1642855</v>
      </c>
      <c r="G106" s="26">
        <v>-0.16355380000000003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f>code_monthly!N106*10</f>
        <v>13.210040000000001</v>
      </c>
      <c r="M106" s="27">
        <v>105.8</v>
      </c>
      <c r="N106" s="21">
        <f>code_monthly!O106</f>
        <v>32</v>
      </c>
      <c r="O106" s="21">
        <f>code_monthly!P106</f>
        <v>1.5566666666666649</v>
      </c>
      <c r="P106" s="29">
        <v>8.6175753640000003</v>
      </c>
      <c r="Q106" s="29">
        <v>54.307619000000003</v>
      </c>
      <c r="R106" s="29">
        <f t="shared" si="1"/>
        <v>51.330452741020792</v>
      </c>
      <c r="S106" s="26">
        <f>code_monthly_deflated!P106</f>
        <v>69.988908107803965</v>
      </c>
      <c r="T106" s="30">
        <v>106.3168465</v>
      </c>
      <c r="U106" s="5">
        <v>0.31</v>
      </c>
      <c r="V106">
        <f>code_monthly!T106*10</f>
        <v>7.5699997880400058</v>
      </c>
      <c r="W106" s="4">
        <f>code_monthly!W106/10</f>
        <v>0.4592601</v>
      </c>
      <c r="X106" s="21">
        <f>code_monthly_deflated!T106</f>
        <v>50.548204158790163</v>
      </c>
      <c r="Y106" s="21">
        <f>code_monthly_deflated!U106</f>
        <v>51.231884057971008</v>
      </c>
    </row>
    <row r="107" spans="1:25" x14ac:dyDescent="0.2">
      <c r="A107" s="20" t="s">
        <v>326</v>
      </c>
      <c r="B107" s="21">
        <f>code_monthly!Q107/M107*100</f>
        <v>54.549750850661624</v>
      </c>
      <c r="C107" s="24">
        <f>code_monthly!C107*100/code_monthly_deflated_avg!M107</f>
        <v>53.427702116324319</v>
      </c>
      <c r="D107" s="21">
        <f>code_monthly!D107/1000</f>
        <v>54.412999999999997</v>
      </c>
      <c r="E107" s="21">
        <v>22.35</v>
      </c>
      <c r="F107" s="25">
        <v>0.16827030000000001</v>
      </c>
      <c r="G107" s="26">
        <v>-0.21214879999999997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f>code_monthly!N107*10</f>
        <v>13.135429999999999</v>
      </c>
      <c r="M107" s="27">
        <v>105.8</v>
      </c>
      <c r="N107" s="21">
        <f>code_monthly!O107</f>
        <v>18</v>
      </c>
      <c r="O107" s="21">
        <f>code_monthly!P107</f>
        <v>1.7133333333333276</v>
      </c>
      <c r="P107" s="29">
        <v>5.0767897929999997</v>
      </c>
      <c r="Q107" s="29">
        <v>57.713636399999999</v>
      </c>
      <c r="R107" s="29">
        <f t="shared" si="1"/>
        <v>54.549750850661624</v>
      </c>
      <c r="S107" s="26">
        <f>code_monthly_deflated!P107</f>
        <v>69.833703332828307</v>
      </c>
      <c r="T107" s="30">
        <v>106.32401900000001</v>
      </c>
      <c r="U107" s="5">
        <v>0.24</v>
      </c>
      <c r="V107">
        <f>code_monthly!T107*10</f>
        <v>7.6129978234439228</v>
      </c>
      <c r="W107" s="4">
        <f>code_monthly!W107/10</f>
        <v>0.46394229999999997</v>
      </c>
      <c r="X107" s="21">
        <f>code_monthly_deflated!T107</f>
        <v>54.971644612476368</v>
      </c>
      <c r="Y107" s="21">
        <f>code_monthly_deflated!U107</f>
        <v>54.570802543392347</v>
      </c>
    </row>
    <row r="108" spans="1:25" x14ac:dyDescent="0.2">
      <c r="A108" s="20" t="s">
        <v>327</v>
      </c>
      <c r="B108" s="21">
        <f>code_monthly!Q108/M108*100</f>
        <v>59.22449849765259</v>
      </c>
      <c r="C108" s="24">
        <f>code_monthly!C108*100/code_monthly_deflated_avg!M108</f>
        <v>52.342813036786936</v>
      </c>
      <c r="D108" s="21">
        <f>code_monthly!D108/1000</f>
        <v>74.405000000000001</v>
      </c>
      <c r="E108" s="21">
        <v>19.5</v>
      </c>
      <c r="F108" s="25">
        <v>0.16775229999999999</v>
      </c>
      <c r="G108" s="26">
        <v>-0.11628189999999999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f>code_monthly!N108*10</f>
        <v>13.011010000000001</v>
      </c>
      <c r="M108" s="27">
        <v>106.5</v>
      </c>
      <c r="N108" s="21">
        <f>code_monthly!O108</f>
        <v>24</v>
      </c>
      <c r="O108" s="21">
        <f>code_monthly!P108</f>
        <v>3.2916666666666679</v>
      </c>
      <c r="P108" s="29">
        <v>18.533759</v>
      </c>
      <c r="Q108" s="29">
        <v>63.074090900000002</v>
      </c>
      <c r="R108" s="29">
        <f t="shared" si="1"/>
        <v>59.22449849765259</v>
      </c>
      <c r="S108" s="26">
        <f>code_monthly_deflated!P108</f>
        <v>68.178130992822943</v>
      </c>
      <c r="T108" s="30">
        <v>106.3830864</v>
      </c>
      <c r="U108" s="5">
        <v>0.26</v>
      </c>
      <c r="V108">
        <f>code_monthly!T108*10</f>
        <v>7.6857984122677632</v>
      </c>
      <c r="W108" s="4">
        <f>code_monthly!W108/10</f>
        <v>0.48462370000000005</v>
      </c>
      <c r="X108" s="21">
        <f>code_monthly_deflated!T108</f>
        <v>64.309859154929569</v>
      </c>
      <c r="Y108" s="21">
        <f>code_monthly_deflated!U108</f>
        <v>59.268886043533932</v>
      </c>
    </row>
    <row r="109" spans="1:25" x14ac:dyDescent="0.2">
      <c r="A109" s="20" t="s">
        <v>328</v>
      </c>
      <c r="B109" s="21">
        <f>code_monthly!Q109/M109*100</f>
        <v>68.823170731707322</v>
      </c>
      <c r="C109" s="24">
        <f>code_monthly!C109*100/code_monthly_deflated_avg!M109</f>
        <v>56.791935941898316</v>
      </c>
      <c r="D109" s="21">
        <f>code_monthly!D109/1000</f>
        <v>58.325000000000003</v>
      </c>
      <c r="E109" s="21">
        <v>15.95</v>
      </c>
      <c r="F109" s="25">
        <v>0.15454219999999999</v>
      </c>
      <c r="G109" s="26">
        <v>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f>code_monthly!N109*10</f>
        <v>13.03101</v>
      </c>
      <c r="M109" s="27">
        <v>106.6</v>
      </c>
      <c r="N109" s="21">
        <f>code_monthly!O109</f>
        <v>30</v>
      </c>
      <c r="O109" s="21">
        <f>code_monthly!P109</f>
        <v>0.82000000000000028</v>
      </c>
      <c r="P109" s="29">
        <v>11.12239404</v>
      </c>
      <c r="Q109" s="29">
        <v>73.365499999999997</v>
      </c>
      <c r="R109" s="29">
        <f t="shared" si="1"/>
        <v>68.823170731707322</v>
      </c>
      <c r="S109" s="26">
        <f>code_monthly_deflated!P109</f>
        <v>74.070453157934153</v>
      </c>
      <c r="T109" s="30">
        <v>106.5067063</v>
      </c>
      <c r="U109" s="5">
        <v>0.22</v>
      </c>
      <c r="V109">
        <f>code_monthly!T109*10</f>
        <v>7.6740022454130568</v>
      </c>
      <c r="W109" s="4">
        <f>code_monthly!W109/10</f>
        <v>0.40949950000000002</v>
      </c>
      <c r="X109" s="21">
        <f>code_monthly_deflated!T109</f>
        <v>67.448405253283312</v>
      </c>
      <c r="Y109" s="21">
        <f>code_monthly_deflated!U109</f>
        <v>68.675891181988746</v>
      </c>
    </row>
    <row r="110" spans="1:25" x14ac:dyDescent="0.2">
      <c r="A110" s="20" t="s">
        <v>329</v>
      </c>
      <c r="B110" s="21">
        <f>code_monthly!Q110/M110*100</f>
        <v>66.221832895969996</v>
      </c>
      <c r="C110" s="24">
        <f>code_monthly!C110*100/code_monthly_deflated_avg!M110</f>
        <v>59.754890791797877</v>
      </c>
      <c r="D110" s="21">
        <f>code_monthly!D110/1000</f>
        <v>44.534999999999997</v>
      </c>
      <c r="E110" s="21">
        <v>12.5</v>
      </c>
      <c r="F110" s="25">
        <v>0.6424145</v>
      </c>
      <c r="G110" s="26">
        <v>-0.229126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f>code_monthly!N110*10</f>
        <v>12.7089</v>
      </c>
      <c r="M110" s="27">
        <v>106.7</v>
      </c>
      <c r="N110" s="21">
        <f>code_monthly!O110</f>
        <v>21</v>
      </c>
      <c r="O110" s="21">
        <f>code_monthly!P110</f>
        <v>-1.8333333333332646E-2</v>
      </c>
      <c r="P110" s="29">
        <v>14.789404060000001</v>
      </c>
      <c r="Q110" s="29">
        <v>70.658695699999996</v>
      </c>
      <c r="R110" s="29">
        <f t="shared" si="1"/>
        <v>66.221832895969996</v>
      </c>
      <c r="S110" s="26">
        <f>code_monthly_deflated!P110</f>
        <v>75.945538544238133</v>
      </c>
      <c r="T110" s="30">
        <v>106.69487839999999</v>
      </c>
      <c r="U110" s="5">
        <v>-0.04</v>
      </c>
      <c r="V110">
        <f>code_monthly!T110*10</f>
        <v>7.8685016012400757</v>
      </c>
      <c r="W110" s="4">
        <f>code_monthly!W110/10</f>
        <v>1.1013280000000001</v>
      </c>
      <c r="X110" s="21">
        <f>code_monthly_deflated!T110</f>
        <v>59.775070290534202</v>
      </c>
      <c r="Y110" s="21">
        <f>code_monthly_deflated!U110</f>
        <v>66.031946538445879</v>
      </c>
    </row>
    <row r="111" spans="1:25" x14ac:dyDescent="0.2">
      <c r="A111" s="20" t="s">
        <v>330</v>
      </c>
      <c r="B111" s="21">
        <f>code_monthly!Q111/M111*100</f>
        <v>63.64740869158878</v>
      </c>
      <c r="C111" s="24">
        <f>code_monthly!C111*100/code_monthly_deflated_avg!M111</f>
        <v>47.334080614800627</v>
      </c>
      <c r="D111" s="21">
        <f>code_monthly!D111/1000</f>
        <v>51.113999999999997</v>
      </c>
      <c r="E111" s="21">
        <v>9</v>
      </c>
      <c r="F111" s="25">
        <v>1.3266800999999999</v>
      </c>
      <c r="G111" s="26">
        <v>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f>code_monthly!N111*10</f>
        <v>12.78445</v>
      </c>
      <c r="M111" s="27">
        <v>107</v>
      </c>
      <c r="N111" s="21">
        <f>code_monthly!O111</f>
        <v>17</v>
      </c>
      <c r="O111" s="21">
        <f>code_monthly!P111</f>
        <v>0.46499999999999986</v>
      </c>
      <c r="P111" s="29">
        <v>14.44876056</v>
      </c>
      <c r="Q111" s="29">
        <v>68.102727299999998</v>
      </c>
      <c r="R111" s="29">
        <f t="shared" si="1"/>
        <v>63.64740869158878</v>
      </c>
      <c r="S111" s="26">
        <f>code_monthly_deflated!P111</f>
        <v>60.891019406046873</v>
      </c>
      <c r="T111" s="30">
        <v>106.33752010000001</v>
      </c>
      <c r="U111" s="5">
        <v>-0.04</v>
      </c>
      <c r="V111">
        <f>code_monthly!T111*10</f>
        <v>7.8220025108628057</v>
      </c>
      <c r="W111" s="4">
        <f>code_monthly!W111/10</f>
        <v>1.85582</v>
      </c>
      <c r="X111" s="21">
        <f>code_monthly_deflated!T111</f>
        <v>61.214953271028037</v>
      </c>
      <c r="Y111" s="21">
        <f>code_monthly_deflated!U111</f>
        <v>63.534409515717925</v>
      </c>
    </row>
    <row r="112" spans="1:25" x14ac:dyDescent="0.2">
      <c r="A112" s="20" t="s">
        <v>331</v>
      </c>
      <c r="B112" s="21">
        <f>code_monthly!Q112/M112*100</f>
        <v>61.543417366946784</v>
      </c>
      <c r="C112" s="24">
        <f>code_monthly!C112*100/code_monthly_deflated_avg!M112</f>
        <v>42.192528009582539</v>
      </c>
      <c r="D112" s="21">
        <f>code_monthly!D112/1000</f>
        <v>55.243000000000002</v>
      </c>
      <c r="E112" s="21">
        <v>7.9499999999999993</v>
      </c>
      <c r="F112" s="25">
        <v>1.3906544999999999</v>
      </c>
      <c r="G112" s="26">
        <v>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f>code_monthly!N112*10</f>
        <v>12.693580000000001</v>
      </c>
      <c r="M112" s="27">
        <v>107.1</v>
      </c>
      <c r="N112" s="21">
        <f>code_monthly!O112</f>
        <v>9</v>
      </c>
      <c r="O112" s="21">
        <f>code_monthly!P112</f>
        <v>0.61833333333333407</v>
      </c>
      <c r="P112" s="29">
        <v>12.10686814</v>
      </c>
      <c r="Q112" s="29">
        <v>65.912999999999997</v>
      </c>
      <c r="R112" s="29">
        <f t="shared" si="1"/>
        <v>61.543417366946784</v>
      </c>
      <c r="S112" s="26">
        <f>code_monthly_deflated!P112</f>
        <v>54.114288811921732</v>
      </c>
      <c r="T112" s="30">
        <v>105.997882</v>
      </c>
      <c r="U112" s="5">
        <v>-0.14000000000000001</v>
      </c>
      <c r="V112">
        <f>code_monthly!T112*10</f>
        <v>7.8779981691532255</v>
      </c>
      <c r="W112" s="4">
        <f>code_monthly!W112/10</f>
        <v>1.721376</v>
      </c>
      <c r="X112" s="21">
        <f>code_monthly_deflated!T112</f>
        <v>56.097105508870214</v>
      </c>
      <c r="Y112" s="21">
        <f>code_monthly_deflated!U112</f>
        <v>61.41038871689026</v>
      </c>
    </row>
    <row r="113" spans="1:25" x14ac:dyDescent="0.2">
      <c r="A113" s="20" t="s">
        <v>332</v>
      </c>
      <c r="B113" s="21">
        <f>code_monthly!Q113/M113*100</f>
        <v>55.669203762935091</v>
      </c>
      <c r="C113" s="24">
        <f>code_monthly!C113*100/code_monthly_deflated_avg!M113</f>
        <v>42.607541125414031</v>
      </c>
      <c r="D113" s="21">
        <f>code_monthly!D113/1000</f>
        <v>53.999000000000002</v>
      </c>
      <c r="E113" s="21">
        <v>4.8</v>
      </c>
      <c r="F113" s="25">
        <v>1.5551102999999999</v>
      </c>
      <c r="G113" s="26">
        <v>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f>code_monthly!N113*10</f>
        <v>13.117160000000002</v>
      </c>
      <c r="M113" s="27">
        <v>106.3</v>
      </c>
      <c r="N113" s="21">
        <f>code_monthly!O113</f>
        <v>12</v>
      </c>
      <c r="O113" s="21">
        <f>code_monthly!P113</f>
        <v>1.9116666666666671</v>
      </c>
      <c r="P113" s="29">
        <v>20.329062589999999</v>
      </c>
      <c r="Q113" s="29">
        <v>59.176363600000002</v>
      </c>
      <c r="R113" s="29">
        <f t="shared" si="1"/>
        <v>55.669203762935091</v>
      </c>
      <c r="S113" s="26">
        <f>code_monthly_deflated!P113</f>
        <v>55.941631595755176</v>
      </c>
      <c r="T113" s="30">
        <v>106.19997720000001</v>
      </c>
      <c r="U113" s="5">
        <v>-0.26</v>
      </c>
      <c r="V113">
        <f>code_monthly!T113*10</f>
        <v>7.6236014503139398</v>
      </c>
      <c r="W113" s="4">
        <f>code_monthly!W113/10</f>
        <v>1.597299</v>
      </c>
      <c r="X113" s="21">
        <f>code_monthly_deflated!T113</f>
        <v>50.178739416745067</v>
      </c>
      <c r="Y113" s="21">
        <f>code_monthly_deflated!U113</f>
        <v>55.773112118361411</v>
      </c>
    </row>
    <row r="114" spans="1:25" x14ac:dyDescent="0.2">
      <c r="A114" s="20" t="s">
        <v>333</v>
      </c>
      <c r="B114" s="21">
        <f>code_monthly!Q114/M114*100</f>
        <v>44.147940074906366</v>
      </c>
      <c r="C114" s="24">
        <f>code_monthly!C114*100/code_monthly_deflated_avg!M114</f>
        <v>44.966632565142397</v>
      </c>
      <c r="D114" s="21">
        <f>code_monthly!D114/1000</f>
        <v>56.256</v>
      </c>
      <c r="E114" s="21">
        <v>7.85</v>
      </c>
      <c r="F114" s="25">
        <v>1.3190592000000001</v>
      </c>
      <c r="G114" s="26">
        <v>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f>code_monthly!N114*10</f>
        <v>13.318239999999999</v>
      </c>
      <c r="M114" s="27">
        <v>106.8</v>
      </c>
      <c r="N114" s="21">
        <f>code_monthly!O114</f>
        <v>14</v>
      </c>
      <c r="O114" s="21">
        <f>code_monthly!P114</f>
        <v>-0.7400000000000011</v>
      </c>
      <c r="P114" s="29">
        <v>14.634146339999999</v>
      </c>
      <c r="Q114" s="29">
        <v>47.15</v>
      </c>
      <c r="R114" s="29">
        <f t="shared" si="1"/>
        <v>44.147940074906366</v>
      </c>
      <c r="S114" s="26">
        <f>code_monthly_deflated!P114</f>
        <v>59.972494678617856</v>
      </c>
      <c r="T114" s="30">
        <v>106.6488902</v>
      </c>
      <c r="U114" s="5">
        <v>-0.28000000000000003</v>
      </c>
      <c r="V114">
        <f>code_monthly!T114*10</f>
        <v>7.5084996215716195</v>
      </c>
      <c r="W114" s="4">
        <f>code_monthly!W114/10</f>
        <v>1.7850490000000001</v>
      </c>
      <c r="X114" s="21">
        <f>code_monthly_deflated!T114</f>
        <v>42.153558052434462</v>
      </c>
      <c r="Y114" s="21">
        <f>code_monthly_deflated!U114</f>
        <v>44.180243445692888</v>
      </c>
    </row>
    <row r="115" spans="1:25" x14ac:dyDescent="0.2">
      <c r="A115" s="20" t="s">
        <v>334</v>
      </c>
      <c r="B115" s="21">
        <f>code_monthly!Q115/M115*100</f>
        <v>36.417890560747665</v>
      </c>
      <c r="C115" s="24">
        <f>code_monthly!C115*100/code_monthly_deflated_avg!M115</f>
        <v>47.384684580737783</v>
      </c>
      <c r="D115" s="21">
        <f>code_monthly!D115/1000</f>
        <v>70.131</v>
      </c>
      <c r="E115" s="21">
        <v>9.4499999999999993</v>
      </c>
      <c r="F115" s="25">
        <v>1.5816593999999999</v>
      </c>
      <c r="G115" s="26">
        <v>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f>code_monthly!N115*10</f>
        <v>13.04495</v>
      </c>
      <c r="M115" s="27">
        <v>107</v>
      </c>
      <c r="N115" s="21">
        <f>code_monthly!O115</f>
        <v>18</v>
      </c>
      <c r="O115" s="21">
        <f>code_monthly!P115</f>
        <v>1.8966666666666665</v>
      </c>
      <c r="P115" s="29">
        <v>21.890237200000001</v>
      </c>
      <c r="Q115" s="29">
        <v>38.967142899999999</v>
      </c>
      <c r="R115" s="29">
        <f t="shared" si="1"/>
        <v>36.417890560747665</v>
      </c>
      <c r="S115" s="26">
        <f>code_monthly_deflated!P115</f>
        <v>61.668690159296062</v>
      </c>
      <c r="T115" s="30">
        <v>107.2505348</v>
      </c>
      <c r="U115" s="5">
        <v>0.23</v>
      </c>
      <c r="V115">
        <f>code_monthly!T115*10</f>
        <v>7.6658017087072006</v>
      </c>
      <c r="W115" s="4">
        <f>code_monthly!W115/10</f>
        <v>2.2029649999999998</v>
      </c>
      <c r="X115" s="21">
        <f>code_monthly_deflated!T115</f>
        <v>33.140186915887853</v>
      </c>
      <c r="Y115" s="21">
        <f>code_monthly_deflated!U115</f>
        <v>36.498442367601243</v>
      </c>
    </row>
    <row r="116" spans="1:25" x14ac:dyDescent="0.2">
      <c r="A116" s="20" t="s">
        <v>335</v>
      </c>
      <c r="B116" s="21">
        <f>code_monthly!Q116/M116*100</f>
        <v>33.378474070631974</v>
      </c>
      <c r="C116" s="24">
        <f>code_monthly!C116*100/code_monthly_deflated_avg!M116</f>
        <v>51.188279973960285</v>
      </c>
      <c r="D116" s="21">
        <f>code_monthly!D116/1000</f>
        <v>75.004999999999995</v>
      </c>
      <c r="E116" s="21">
        <v>10.75</v>
      </c>
      <c r="F116" s="25">
        <v>2.2213611000000002</v>
      </c>
      <c r="G116" s="26">
        <v>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f>code_monthly!N116*10</f>
        <v>12.93243</v>
      </c>
      <c r="M116" s="27">
        <v>107.6</v>
      </c>
      <c r="N116" s="21">
        <f>code_monthly!O116</f>
        <v>18</v>
      </c>
      <c r="O116" s="21">
        <f>code_monthly!P116</f>
        <v>1.5383333333333331</v>
      </c>
      <c r="P116" s="29">
        <v>25.922144729999999</v>
      </c>
      <c r="Q116" s="29">
        <v>35.915238100000003</v>
      </c>
      <c r="R116" s="29">
        <f t="shared" si="1"/>
        <v>33.378474070631974</v>
      </c>
      <c r="S116" s="26">
        <f>code_monthly_deflated!P116</f>
        <v>66.064774187740539</v>
      </c>
      <c r="T116" s="30">
        <v>107.8184265</v>
      </c>
      <c r="U116" s="5">
        <v>1.4</v>
      </c>
      <c r="V116">
        <f>code_monthly!T116*10</f>
        <v>7.7324988420582983</v>
      </c>
      <c r="W116" s="4">
        <f>code_monthly!W116/10</f>
        <v>2.7513680000000003</v>
      </c>
      <c r="X116" s="21">
        <f>code_monthly_deflated!T116</f>
        <v>31.821561338289968</v>
      </c>
      <c r="Y116" s="21">
        <f>code_monthly_deflated!U116</f>
        <v>33.455390334572485</v>
      </c>
    </row>
    <row r="117" spans="1:25" x14ac:dyDescent="0.2">
      <c r="A117" s="20" t="s">
        <v>336</v>
      </c>
      <c r="B117" s="21">
        <f>code_monthly!Q117/M117*100</f>
        <v>29.072410009267841</v>
      </c>
      <c r="C117" s="24">
        <f>code_monthly!C117*100/code_monthly_deflated_avg!M117</f>
        <v>52.418565953422601</v>
      </c>
      <c r="D117" s="21">
        <f>code_monthly!D117/1000</f>
        <v>68.56</v>
      </c>
      <c r="E117" s="21">
        <v>13.5</v>
      </c>
      <c r="F117" s="25">
        <v>2.0557618</v>
      </c>
      <c r="G117" s="26">
        <v>-2.2004999999999941E-3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f>code_monthly!N117*10</f>
        <v>12.6097</v>
      </c>
      <c r="M117" s="27">
        <v>107.9</v>
      </c>
      <c r="N117" s="21">
        <f>code_monthly!O117</f>
        <v>17</v>
      </c>
      <c r="O117" s="21">
        <f>code_monthly!P117</f>
        <v>0.25333333333333208</v>
      </c>
      <c r="P117" s="29">
        <v>20.465980120000001</v>
      </c>
      <c r="Q117" s="29">
        <v>31.3691304</v>
      </c>
      <c r="R117" s="29">
        <f t="shared" si="1"/>
        <v>29.072410009267841</v>
      </c>
      <c r="S117" s="26">
        <f>code_monthly_deflated!P117</f>
        <v>66.007733331652346</v>
      </c>
      <c r="T117" s="30">
        <v>108.0479459</v>
      </c>
      <c r="U117" s="5">
        <v>0.28999999999999998</v>
      </c>
      <c r="V117">
        <f>code_monthly!T117*10</f>
        <v>7.930402785157459</v>
      </c>
      <c r="W117" s="4">
        <f>code_monthly!W117/10</f>
        <v>3.8010039999999998</v>
      </c>
      <c r="X117" s="21">
        <f>code_monthly_deflated!T117</f>
        <v>25.282669138090824</v>
      </c>
      <c r="Y117" s="21">
        <f>code_monthly_deflated!U117</f>
        <v>28.981420186239461</v>
      </c>
    </row>
    <row r="118" spans="1:25" x14ac:dyDescent="0.2">
      <c r="A118" s="20" t="s">
        <v>337</v>
      </c>
      <c r="B118" s="21">
        <f>code_monthly!Q118/M118*100</f>
        <v>25.342446709916587</v>
      </c>
      <c r="C118" s="24">
        <f>code_monthly!C118*100/code_monthly_deflated_avg!M118</f>
        <v>46.879425936186642</v>
      </c>
      <c r="D118" s="21">
        <f>code_monthly!D118/1000</f>
        <v>54.234999999999999</v>
      </c>
      <c r="E118" s="21">
        <v>16.850000000000001</v>
      </c>
      <c r="F118" s="25">
        <v>0.40196130000000002</v>
      </c>
      <c r="G118" s="26">
        <v>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f>code_monthly!N118*10</f>
        <v>12.695989999999998</v>
      </c>
      <c r="M118" s="27">
        <v>107.9</v>
      </c>
      <c r="N118" s="21">
        <f>code_monthly!O118</f>
        <v>19</v>
      </c>
      <c r="O118" s="21">
        <f>code_monthly!P118</f>
        <v>-0.24333333333333584</v>
      </c>
      <c r="P118" s="29">
        <v>20.223445300000002</v>
      </c>
      <c r="Q118" s="29">
        <v>27.3445</v>
      </c>
      <c r="R118" s="29">
        <f t="shared" si="1"/>
        <v>25.342446709916587</v>
      </c>
      <c r="S118" s="26">
        <f>code_monthly_deflated!P118</f>
        <v>59.424742179297247</v>
      </c>
      <c r="T118" s="30">
        <v>108.0694634</v>
      </c>
      <c r="U118" s="5">
        <v>0.55000000000000004</v>
      </c>
      <c r="V118">
        <f>code_monthly!T118*10</f>
        <v>7.8765027382661774</v>
      </c>
      <c r="W118" s="4">
        <f>code_monthly!W118/10</f>
        <v>0.9047444</v>
      </c>
      <c r="X118" s="21">
        <f>code_monthly_deflated!T118</f>
        <v>22.196478220574605</v>
      </c>
      <c r="Y118" s="21">
        <f>code_monthly_deflated!U118</f>
        <v>25.205746061167744</v>
      </c>
    </row>
    <row r="119" spans="1:25" x14ac:dyDescent="0.2">
      <c r="A119" s="20" t="s">
        <v>338</v>
      </c>
      <c r="B119" s="21">
        <f>code_monthly!Q119/M119*100</f>
        <v>27.464238183503241</v>
      </c>
      <c r="C119" s="24">
        <f>code_monthly!C119*100/code_monthly_deflated_avg!M119</f>
        <v>48.710726443364671</v>
      </c>
      <c r="D119" s="21">
        <f>code_monthly!D119/1000</f>
        <v>53.704999999999998</v>
      </c>
      <c r="E119" s="21">
        <v>20.2</v>
      </c>
      <c r="F119" s="25">
        <v>0.3945497</v>
      </c>
      <c r="G119" s="26">
        <v>-0.40721000000000002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f>code_monthly!N119*10</f>
        <v>12.1616</v>
      </c>
      <c r="M119" s="27">
        <v>107.9</v>
      </c>
      <c r="N119" s="21">
        <f>code_monthly!O119</f>
        <v>24</v>
      </c>
      <c r="O119" s="21">
        <f>code_monthly!P119</f>
        <v>-8.6666666666669556E-2</v>
      </c>
      <c r="P119" s="29">
        <v>32.766513099999997</v>
      </c>
      <c r="Q119" s="29">
        <v>29.633913</v>
      </c>
      <c r="R119" s="29">
        <f t="shared" si="1"/>
        <v>27.464238183503241</v>
      </c>
      <c r="S119" s="26">
        <f>code_monthly_deflated!P119</f>
        <v>59.048476425936428</v>
      </c>
      <c r="T119" s="30">
        <v>108.2500411</v>
      </c>
      <c r="U119" s="5">
        <v>0.05</v>
      </c>
      <c r="V119">
        <f>code_monthly!T119*10</f>
        <v>8.2226022891724782</v>
      </c>
      <c r="W119" s="4">
        <f>code_monthly!W119/10</f>
        <v>1.0019550000000002</v>
      </c>
      <c r="X119" s="21">
        <f>code_monthly_deflated!T119</f>
        <v>26.54309545875811</v>
      </c>
      <c r="Y119" s="21">
        <f>code_monthly_deflated!U119</f>
        <v>27.340935648950314</v>
      </c>
    </row>
    <row r="120" spans="1:25" x14ac:dyDescent="0.2">
      <c r="A120" s="20" t="s">
        <v>339</v>
      </c>
      <c r="B120" s="21">
        <f>code_monthly!Q120/M120*100</f>
        <v>29.039272509225089</v>
      </c>
      <c r="C120" s="24">
        <f>code_monthly!C120*100/code_monthly_deflated_avg!M120</f>
        <v>44.79415528775246</v>
      </c>
      <c r="D120" s="21">
        <f>code_monthly!D120/1000</f>
        <v>70.397000000000006</v>
      </c>
      <c r="E120" s="21">
        <v>19.649999999999999</v>
      </c>
      <c r="F120" s="25">
        <v>0.2630345</v>
      </c>
      <c r="G120" s="26">
        <v>-0.45587469999999997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f>code_monthly!N120*10</f>
        <v>12.158940000000001</v>
      </c>
      <c r="M120" s="27">
        <v>108.4</v>
      </c>
      <c r="N120" s="21">
        <f>code_monthly!O120</f>
        <v>22</v>
      </c>
      <c r="O120" s="21">
        <f>code_monthly!P120</f>
        <v>1.1416666666666657</v>
      </c>
      <c r="P120" s="29">
        <v>18.171091449999999</v>
      </c>
      <c r="Q120" s="29">
        <v>31.4785714</v>
      </c>
      <c r="R120" s="29">
        <f t="shared" si="1"/>
        <v>29.039272509225089</v>
      </c>
      <c r="S120" s="26">
        <f>code_monthly_deflated!P120</f>
        <v>54.543158582839517</v>
      </c>
      <c r="T120" s="30">
        <v>108.2445563</v>
      </c>
      <c r="U120" s="5">
        <v>-0.08</v>
      </c>
      <c r="V120">
        <f>code_monthly!T120*10</f>
        <v>8.2244011402309738</v>
      </c>
      <c r="W120" s="4">
        <f>code_monthly!W120/10</f>
        <v>0.7752985</v>
      </c>
      <c r="X120" s="21">
        <f>code_monthly_deflated!T120</f>
        <v>25.59040590405904</v>
      </c>
      <c r="Y120" s="21">
        <f>code_monthly_deflated!U120</f>
        <v>28.769987699877003</v>
      </c>
    </row>
    <row r="121" spans="1:25" x14ac:dyDescent="0.2">
      <c r="A121" s="20" t="s">
        <v>340</v>
      </c>
      <c r="B121" s="21">
        <f>code_monthly!Q121/M121*100</f>
        <v>31.1836734562212</v>
      </c>
      <c r="C121" s="24">
        <f>code_monthly!C121*100/code_monthly_deflated_avg!M121</f>
        <v>47.105696985710345</v>
      </c>
      <c r="D121" s="21">
        <f>code_monthly!D121/1000</f>
        <v>101.36</v>
      </c>
      <c r="E121" s="21">
        <v>16.5</v>
      </c>
      <c r="F121" s="25">
        <v>0.92868899999999999</v>
      </c>
      <c r="G121" s="26">
        <v>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f>code_monthly!N121*10</f>
        <v>12.29317</v>
      </c>
      <c r="M121" s="27">
        <v>108.5</v>
      </c>
      <c r="N121" s="21">
        <f>code_monthly!O121</f>
        <v>25</v>
      </c>
      <c r="O121" s="21">
        <f>code_monthly!P121</f>
        <v>0.96999999999999886</v>
      </c>
      <c r="P121" s="29">
        <v>37.269886839999998</v>
      </c>
      <c r="Q121" s="29">
        <v>33.834285700000002</v>
      </c>
      <c r="R121" s="29">
        <f t="shared" si="1"/>
        <v>31.1836734562212</v>
      </c>
      <c r="S121" s="26">
        <f>code_monthly_deflated!P121</f>
        <v>57.999050143010948</v>
      </c>
      <c r="T121" s="30">
        <v>108.3293603</v>
      </c>
      <c r="U121" s="5">
        <v>0.04</v>
      </c>
      <c r="V121">
        <f>code_monthly!T121*10</f>
        <v>8.1345983176023768</v>
      </c>
      <c r="W121" s="4">
        <f>code_monthly!W121/10</f>
        <v>2.3191299999999999</v>
      </c>
      <c r="X121" s="21">
        <f>code_monthly_deflated!T121</f>
        <v>26.350230414746544</v>
      </c>
      <c r="Y121" s="21">
        <f>code_monthly_deflated!U121</f>
        <v>30.596883914856264</v>
      </c>
    </row>
    <row r="122" spans="1:25" x14ac:dyDescent="0.2">
      <c r="A122" s="20" t="s">
        <v>341</v>
      </c>
      <c r="B122" s="21">
        <f>code_monthly!Q122/M122*100</f>
        <v>37.892328070175438</v>
      </c>
      <c r="C122" s="24">
        <f>code_monthly!C122*100/code_monthly_deflated_avg!M122</f>
        <v>42.733716602311347</v>
      </c>
      <c r="D122" s="21">
        <f>code_monthly!D122/1000</f>
        <v>92.295000000000002</v>
      </c>
      <c r="E122" s="21">
        <v>12.05</v>
      </c>
      <c r="F122" s="25">
        <v>1.8804574999999999</v>
      </c>
      <c r="G122" s="26">
        <v>-9.1452099999999981E-2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f>code_monthly!N122*10</f>
        <v>12.901730000000001</v>
      </c>
      <c r="M122" s="27">
        <v>108.3</v>
      </c>
      <c r="N122" s="21">
        <f>code_monthly!O122</f>
        <v>14</v>
      </c>
      <c r="O122" s="21">
        <f>code_monthly!P122</f>
        <v>0.53166666666666806</v>
      </c>
      <c r="P122" s="29">
        <v>20.834657679999999</v>
      </c>
      <c r="Q122" s="29">
        <v>41.037391300000003</v>
      </c>
      <c r="R122" s="29">
        <f t="shared" si="1"/>
        <v>37.892328070175438</v>
      </c>
      <c r="S122" s="26">
        <f>code_monthly_deflated!P122</f>
        <v>54.993219518392408</v>
      </c>
      <c r="T122" s="30">
        <v>108.57702190000001</v>
      </c>
      <c r="U122" s="5">
        <v>0.1</v>
      </c>
      <c r="V122">
        <f>code_monthly!T122*10</f>
        <v>7.7508985229112684</v>
      </c>
      <c r="W122" s="4">
        <f>code_monthly!W122/10</f>
        <v>3.0739969999999999</v>
      </c>
      <c r="X122" s="21">
        <f>code_monthly_deflated!T122</f>
        <v>32.493074792243767</v>
      </c>
      <c r="Y122" s="21">
        <f>code_monthly_deflated!U122</f>
        <v>37.554297643422061</v>
      </c>
    </row>
    <row r="123" spans="1:25" x14ac:dyDescent="0.2">
      <c r="A123" s="20" t="s">
        <v>342</v>
      </c>
      <c r="B123" s="21">
        <f>code_monthly!Q123/M123*100</f>
        <v>38.447224055299536</v>
      </c>
      <c r="C123" s="24">
        <f>code_monthly!C123*100/code_monthly_deflated_avg!M123</f>
        <v>45.056507746426171</v>
      </c>
      <c r="D123" s="21">
        <f>code_monthly!D123/1000</f>
        <v>76.534999999999997</v>
      </c>
      <c r="E123" s="21">
        <v>7.3000000000000007</v>
      </c>
      <c r="F123" s="25">
        <v>2.2284961000000001</v>
      </c>
      <c r="G123" s="26">
        <v>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f>code_monthly!N123*10</f>
        <v>12.93</v>
      </c>
      <c r="M123" s="27">
        <v>108.5</v>
      </c>
      <c r="N123" s="21">
        <f>code_monthly!O123</f>
        <v>11</v>
      </c>
      <c r="O123" s="21">
        <f>code_monthly!P123</f>
        <v>1.5000000000000568E-2</v>
      </c>
      <c r="P123" s="29">
        <v>11.147005780000001</v>
      </c>
      <c r="Q123" s="29">
        <v>41.715238100000001</v>
      </c>
      <c r="R123" s="29">
        <f t="shared" si="1"/>
        <v>38.447224055299536</v>
      </c>
      <c r="S123" s="26">
        <f>code_monthly_deflated!P123</f>
        <v>58.247972746163342</v>
      </c>
      <c r="T123" s="30">
        <v>108.51879820000001</v>
      </c>
      <c r="U123" s="5">
        <v>0.02</v>
      </c>
      <c r="V123">
        <f>code_monthly!T123*10</f>
        <v>7.7339520494972938</v>
      </c>
      <c r="W123" s="4">
        <f>code_monthly!W123/10</f>
        <v>2.7892099999999997</v>
      </c>
      <c r="X123" s="21">
        <f>code_monthly_deflated!T123</f>
        <v>37.566820276497694</v>
      </c>
      <c r="Y123" s="21">
        <f>code_monthly_deflated!U123</f>
        <v>38.371296905859111</v>
      </c>
    </row>
    <row r="124" spans="1:25" x14ac:dyDescent="0.2">
      <c r="A124" s="20" t="s">
        <v>343</v>
      </c>
      <c r="B124" s="21">
        <f>code_monthly!Q124/M124*100</f>
        <v>34.053917050691247</v>
      </c>
      <c r="C124" s="24">
        <f>code_monthly!C124*100/code_monthly_deflated_avg!M124</f>
        <v>47.309330001873711</v>
      </c>
      <c r="D124" s="21">
        <f>code_monthly!D124/1000</f>
        <v>71.224999999999994</v>
      </c>
      <c r="E124" s="21">
        <v>7.1</v>
      </c>
      <c r="F124" s="25">
        <v>2.4983900999999999</v>
      </c>
      <c r="G124" s="26">
        <v>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f>code_monthly!N124*10</f>
        <v>13.113030000000002</v>
      </c>
      <c r="M124" s="27">
        <v>108.5</v>
      </c>
      <c r="N124" s="21">
        <f>code_monthly!O124</f>
        <v>10</v>
      </c>
      <c r="O124" s="21">
        <f>code_monthly!P124</f>
        <v>-1.0816666666666652</v>
      </c>
      <c r="P124" s="29">
        <v>27.60599212</v>
      </c>
      <c r="Q124" s="29">
        <v>36.948500000000003</v>
      </c>
      <c r="R124" s="29">
        <f t="shared" si="1"/>
        <v>34.053917050691247</v>
      </c>
      <c r="S124" s="26">
        <f>code_monthly_deflated!P124</f>
        <v>62.082600866326125</v>
      </c>
      <c r="T124" s="30">
        <v>108.4200711</v>
      </c>
      <c r="U124" s="5">
        <v>-0.28000000000000003</v>
      </c>
      <c r="V124">
        <f>code_monthly!T124*10</f>
        <v>7.6260025333580401</v>
      </c>
      <c r="W124" s="4">
        <f>code_monthly!W124/10</f>
        <v>3.0637339999999997</v>
      </c>
      <c r="X124" s="21">
        <f>code_monthly_deflated!T124</f>
        <v>27.843317972350228</v>
      </c>
      <c r="Y124" s="21">
        <f>code_monthly_deflated!U124</f>
        <v>33.98248847926267</v>
      </c>
    </row>
    <row r="125" spans="1:25" x14ac:dyDescent="0.2">
      <c r="A125" s="20" t="s">
        <v>344</v>
      </c>
      <c r="B125" s="21">
        <f>code_monthly!Q125/M125*100</f>
        <v>26.537976802218111</v>
      </c>
      <c r="C125" s="24">
        <f>code_monthly!C125*100/code_monthly_deflated_avg!M125</f>
        <v>44.943271212058953</v>
      </c>
      <c r="D125" s="21">
        <f>code_monthly!D125/1000</f>
        <v>79.72</v>
      </c>
      <c r="E125" s="21">
        <v>7.4</v>
      </c>
      <c r="F125" s="25">
        <v>1.42416E-2</v>
      </c>
      <c r="G125" s="26">
        <v>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f>code_monthly!N125*10</f>
        <v>13.088999999999999</v>
      </c>
      <c r="M125" s="27">
        <v>108.2</v>
      </c>
      <c r="N125" s="21">
        <f>code_monthly!O125</f>
        <v>15</v>
      </c>
      <c r="O125" s="21">
        <f>code_monthly!P125</f>
        <v>1.0616666666666674</v>
      </c>
      <c r="P125" s="29">
        <v>30.960409049999999</v>
      </c>
      <c r="Q125" s="29">
        <v>28.714090899999999</v>
      </c>
      <c r="R125" s="29">
        <f t="shared" si="1"/>
        <v>26.537976802218111</v>
      </c>
      <c r="S125" s="26">
        <f>code_monthly_deflated!P125</f>
        <v>58.479953349002272</v>
      </c>
      <c r="T125" s="30">
        <v>108.84071609999999</v>
      </c>
      <c r="U125" s="5">
        <v>-0.22</v>
      </c>
      <c r="V125">
        <f>code_monthly!T125*10</f>
        <v>7.6400030560012224</v>
      </c>
      <c r="W125" s="4">
        <f>code_monthly!W125/10</f>
        <v>2.5147000000000003E-2</v>
      </c>
      <c r="X125" s="21">
        <f>code_monthly_deflated!T125</f>
        <v>23.364140480591498</v>
      </c>
      <c r="Y125" s="21">
        <f>code_monthly_deflated!U125</f>
        <v>26.581666946731641</v>
      </c>
    </row>
    <row r="126" spans="1:25" x14ac:dyDescent="0.2">
      <c r="A126" s="20" t="s">
        <v>345</v>
      </c>
      <c r="B126" s="21">
        <f>code_monthly!Q126/M126*100</f>
        <v>20.407458563535911</v>
      </c>
      <c r="C126" s="24">
        <f>code_monthly!C126*100/code_monthly_deflated_avg!M126</f>
        <v>39.983416034137427</v>
      </c>
      <c r="D126" s="21">
        <f>code_monthly!D126/1000</f>
        <v>69.92</v>
      </c>
      <c r="E126" s="21">
        <v>7.6999999999999993</v>
      </c>
      <c r="F126" s="25">
        <v>6.8696599999999997E-2</v>
      </c>
      <c r="G126" s="26">
        <v>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f>code_monthly!N126*10</f>
        <v>12.818389999999999</v>
      </c>
      <c r="M126" s="27">
        <v>108.6</v>
      </c>
      <c r="N126" s="21">
        <f>code_monthly!O126</f>
        <v>15</v>
      </c>
      <c r="O126" s="21">
        <f>code_monthly!P126</f>
        <v>1.8599999999999994</v>
      </c>
      <c r="P126" s="29">
        <v>11.821771010000001</v>
      </c>
      <c r="Q126" s="29">
        <v>22.162500000000001</v>
      </c>
      <c r="R126" s="29">
        <f t="shared" si="1"/>
        <v>20.407458563535911</v>
      </c>
      <c r="S126" s="26">
        <f>code_monthly_deflated!P126</f>
        <v>50.999181301877876</v>
      </c>
      <c r="T126" s="30">
        <v>109.1390069</v>
      </c>
      <c r="U126" s="5">
        <v>-0.15</v>
      </c>
      <c r="V126">
        <f>code_monthly!T126*10</f>
        <v>7.8012917378859594</v>
      </c>
      <c r="W126" s="4">
        <f>code_monthly!W126/10</f>
        <v>0.1226318</v>
      </c>
      <c r="X126" s="21">
        <f>code_monthly_deflated!T126</f>
        <v>21.491712707182323</v>
      </c>
      <c r="Y126" s="21">
        <f>code_monthly_deflated!U126</f>
        <v>20.481123388581953</v>
      </c>
    </row>
    <row r="127" spans="1:25" x14ac:dyDescent="0.2">
      <c r="A127" s="20" t="s">
        <v>346</v>
      </c>
      <c r="B127" s="21">
        <f>code_monthly!Q127/M127*100</f>
        <v>19.980746685082877</v>
      </c>
      <c r="C127" s="24">
        <f>code_monthly!C127*100/code_monthly_deflated_avg!M127</f>
        <v>23.82476221547585</v>
      </c>
      <c r="D127" s="21">
        <f>code_monthly!D127/1000</f>
        <v>55.435000000000002</v>
      </c>
      <c r="E127" s="21">
        <v>7.95</v>
      </c>
      <c r="F127" s="25">
        <v>1.6152199999999999E-2</v>
      </c>
      <c r="G127" s="26">
        <v>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f>code_monthly!N127*10</f>
        <v>12.371639999999999</v>
      </c>
      <c r="M127" s="27">
        <v>108.6</v>
      </c>
      <c r="N127" s="21">
        <f>code_monthly!O127</f>
        <v>14</v>
      </c>
      <c r="O127" s="21">
        <f>code_monthly!P127</f>
        <v>1.7466666666666661</v>
      </c>
      <c r="P127" s="29">
        <v>36.176630780000004</v>
      </c>
      <c r="Q127" s="29">
        <v>21.699090900000002</v>
      </c>
      <c r="R127" s="29">
        <f t="shared" si="1"/>
        <v>19.980746685082877</v>
      </c>
      <c r="S127" s="26">
        <f>code_monthly_deflated!P127</f>
        <v>29.393542297709566</v>
      </c>
      <c r="T127" s="30">
        <v>108.9014712</v>
      </c>
      <c r="U127" s="5">
        <v>0.05</v>
      </c>
      <c r="V127">
        <f>code_monthly!T127*10</f>
        <v>8.0830027385213281</v>
      </c>
      <c r="W127" s="4">
        <f>code_monthly!W127/10</f>
        <v>2.9154300000000001E-2</v>
      </c>
      <c r="X127" s="21">
        <f>code_monthly_deflated!T127</f>
        <v>15.386740331491714</v>
      </c>
      <c r="Y127" s="21">
        <f>code_monthly_deflated!U127</f>
        <v>19.901640716557846</v>
      </c>
    </row>
    <row r="128" spans="1:25" x14ac:dyDescent="0.2">
      <c r="A128" s="20" t="s">
        <v>347</v>
      </c>
      <c r="B128" s="21">
        <f>code_monthly!Q128/M128*100</f>
        <v>13.823502304147464</v>
      </c>
      <c r="C128" s="24">
        <f>code_monthly!C128*100/code_monthly_deflated_avg!M128</f>
        <v>13.583075744798823</v>
      </c>
      <c r="D128" s="21">
        <f>code_monthly!D128/1000</f>
        <v>48.994999999999997</v>
      </c>
      <c r="E128" s="21">
        <v>12.35</v>
      </c>
      <c r="F128" s="25">
        <v>2.1195887</v>
      </c>
      <c r="G128" s="26">
        <v>-0.55802229999999997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f>code_monthly!N128*10</f>
        <v>12.47147</v>
      </c>
      <c r="M128" s="27">
        <v>108.5</v>
      </c>
      <c r="N128" s="21">
        <f>code_monthly!O128</f>
        <v>16</v>
      </c>
      <c r="O128" s="21">
        <f>code_monthly!P128</f>
        <v>3.8333333333333997E-2</v>
      </c>
      <c r="P128" s="29">
        <v>28.802880290000001</v>
      </c>
      <c r="Q128" s="29">
        <v>14.9985</v>
      </c>
      <c r="R128" s="29">
        <f t="shared" si="1"/>
        <v>13.823502304147464</v>
      </c>
      <c r="S128" s="26">
        <f>code_monthly_deflated!P128</f>
        <v>16.991261168816802</v>
      </c>
      <c r="T128" s="30">
        <v>108.17325339999999</v>
      </c>
      <c r="U128" s="5">
        <v>-0.54</v>
      </c>
      <c r="V128">
        <f>code_monthly!T128*10</f>
        <v>8.0183009701342343</v>
      </c>
      <c r="W128" s="4">
        <f>code_monthly!W128/10</f>
        <v>4.6872259999999999</v>
      </c>
      <c r="X128" s="21">
        <f>code_monthly_deflated!T128</f>
        <v>12.184331797235023</v>
      </c>
      <c r="Y128" s="21">
        <f>code_monthly_deflated!U128</f>
        <v>13.77004608294931</v>
      </c>
    </row>
    <row r="129" spans="1:25" x14ac:dyDescent="0.2">
      <c r="A129" s="20" t="s">
        <v>348</v>
      </c>
      <c r="B129" s="21">
        <f>code_monthly!Q129/M129*100</f>
        <v>10.676761013824885</v>
      </c>
      <c r="C129" s="24">
        <f>code_monthly!C129*100/code_monthly_deflated_avg!M129</f>
        <v>21.934680395711041</v>
      </c>
      <c r="D129" s="21">
        <f>code_monthly!D129/1000</f>
        <v>62.165999999999997</v>
      </c>
      <c r="E129" s="21">
        <v>15.100000000000001</v>
      </c>
      <c r="F129" s="25">
        <v>1.5933310000000001</v>
      </c>
      <c r="G129" s="26">
        <v>-9.1951599999999967E-2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f>code_monthly!N129*10</f>
        <v>12.344989999999999</v>
      </c>
      <c r="M129" s="27">
        <v>108.5</v>
      </c>
      <c r="N129" s="21">
        <f>code_monthly!O129</f>
        <v>13</v>
      </c>
      <c r="O129" s="21">
        <f>code_monthly!P129</f>
        <v>1.8533333333333317</v>
      </c>
      <c r="P129" s="29">
        <v>48.686644469999997</v>
      </c>
      <c r="Q129" s="29">
        <v>11.584285700000001</v>
      </c>
      <c r="R129" s="29">
        <f t="shared" si="1"/>
        <v>10.676761013824885</v>
      </c>
      <c r="S129" s="26">
        <f>code_monthly_deflated!P129</f>
        <v>27.159603825096113</v>
      </c>
      <c r="T129" s="30">
        <v>108.1753629</v>
      </c>
      <c r="U129" s="5">
        <v>0.2</v>
      </c>
      <c r="V129">
        <f>code_monthly!T129*10</f>
        <v>8.1004520862309324</v>
      </c>
      <c r="W129" s="4">
        <f>code_monthly!W129/10</f>
        <v>4.1576560000000002</v>
      </c>
      <c r="X129" s="21">
        <f>code_monthly_deflated!T129</f>
        <v>8.7741935483870961</v>
      </c>
      <c r="Y129" s="21">
        <f>code_monthly_deflated!U129</f>
        <v>10.666990055784623</v>
      </c>
    </row>
    <row r="130" spans="1:25" x14ac:dyDescent="0.2">
      <c r="A130" s="20" t="s">
        <v>349</v>
      </c>
      <c r="B130" s="21">
        <f>code_monthly!Q130/M130*100</f>
        <v>12.305792725598529</v>
      </c>
      <c r="C130" s="24">
        <f>code_monthly!C130*100/code_monthly_deflated_avg!M130</f>
        <v>30.121295202050472</v>
      </c>
      <c r="D130" s="21">
        <f>code_monthly!D130/1000</f>
        <v>47.542000000000002</v>
      </c>
      <c r="E130" s="21">
        <v>17.55</v>
      </c>
      <c r="F130" s="25">
        <v>1.1610016999999999</v>
      </c>
      <c r="G130" s="26">
        <v>-0.17854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f>code_monthly!N130*10</f>
        <v>12.31057</v>
      </c>
      <c r="M130" s="27">
        <v>108.6</v>
      </c>
      <c r="N130" s="21">
        <f>code_monthly!O130</f>
        <v>18</v>
      </c>
      <c r="O130" s="21">
        <f>code_monthly!P130</f>
        <v>1.3566666666666656</v>
      </c>
      <c r="P130" s="29">
        <v>55.596748409999996</v>
      </c>
      <c r="Q130" s="29">
        <v>13.364090900000001</v>
      </c>
      <c r="R130" s="29">
        <f t="shared" si="1"/>
        <v>12.305792725598529</v>
      </c>
      <c r="S130" s="26">
        <f>code_monthly_deflated!P130</f>
        <v>37.023994037855324</v>
      </c>
      <c r="T130" s="30">
        <v>108.76730360000001</v>
      </c>
      <c r="U130" s="5">
        <v>0.3</v>
      </c>
      <c r="V130">
        <f>code_monthly!T130*10</f>
        <v>8.1231007175134859</v>
      </c>
      <c r="W130" s="4">
        <f>code_monthly!W130/10</f>
        <v>3.3135019999999997</v>
      </c>
      <c r="X130" s="21">
        <f>code_monthly_deflated!T130</f>
        <v>14.622467771639045</v>
      </c>
      <c r="Y130" s="21">
        <f>code_monthly_deflated!U130</f>
        <v>12.300351582119537</v>
      </c>
    </row>
    <row r="131" spans="1:25" x14ac:dyDescent="0.2">
      <c r="A131" s="20" t="s">
        <v>350</v>
      </c>
      <c r="B131" s="21">
        <f>code_monthly!Q131/M131*100</f>
        <v>12.741402016498625</v>
      </c>
      <c r="C131" s="24">
        <f>code_monthly!C131*100/code_monthly_deflated_avg!M131</f>
        <v>30.213307734379345</v>
      </c>
      <c r="D131" s="21">
        <f>code_monthly!D131/1000</f>
        <v>65.757000000000005</v>
      </c>
      <c r="E131" s="21">
        <v>18.600000000000001</v>
      </c>
      <c r="F131" s="25">
        <v>0.65259619999999996</v>
      </c>
      <c r="G131" s="26">
        <v>-0.14415099999999997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f>code_monthly!N131*10</f>
        <v>13.117850000000001</v>
      </c>
      <c r="M131" s="27">
        <v>109.1</v>
      </c>
      <c r="N131" s="21">
        <f>code_monthly!O131</f>
        <v>16</v>
      </c>
      <c r="O131" s="21">
        <f>code_monthly!P131</f>
        <v>0.61333333333332973</v>
      </c>
      <c r="P131" s="29">
        <v>25.25021894</v>
      </c>
      <c r="Q131" s="29">
        <v>13.9008696</v>
      </c>
      <c r="R131" s="29">
        <f t="shared" ref="R131:R151" si="2">Q131/M131*100</f>
        <v>12.741402016498625</v>
      </c>
      <c r="S131" s="26">
        <f>code_monthly_deflated!P131</f>
        <v>39.5545176655841</v>
      </c>
      <c r="T131" s="30">
        <v>109.3174751</v>
      </c>
      <c r="U131" s="5">
        <v>0.31</v>
      </c>
      <c r="V131">
        <f>code_monthly!T131*10</f>
        <v>7.6232004482441864</v>
      </c>
      <c r="W131" s="4">
        <f>code_monthly!W131/10</f>
        <v>1.729204</v>
      </c>
      <c r="X131" s="21">
        <f>code_monthly_deflated!T131</f>
        <v>12.603116406966086</v>
      </c>
      <c r="Y131" s="21">
        <f>code_monthly_deflated!U131</f>
        <v>12.633005220579447</v>
      </c>
    </row>
    <row r="132" spans="1:25" x14ac:dyDescent="0.2">
      <c r="A132" s="20" t="s">
        <v>351</v>
      </c>
      <c r="B132" s="21">
        <f>code_monthly!Q132/M132*100</f>
        <v>20.447513812154696</v>
      </c>
      <c r="C132" s="24">
        <f>code_monthly!C132*100/code_monthly_deflated_avg!M132</f>
        <v>30.844244446888823</v>
      </c>
      <c r="D132" s="21">
        <f>code_monthly!D132/1000</f>
        <v>40.72</v>
      </c>
      <c r="E132" s="21">
        <v>20.6</v>
      </c>
      <c r="F132" s="25">
        <v>0.82420959999999999</v>
      </c>
      <c r="G132" s="26">
        <v>-6.37660000000001E-3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f>code_monthly!N132*10</f>
        <v>13.356479999999999</v>
      </c>
      <c r="M132" s="27">
        <v>108.6</v>
      </c>
      <c r="N132" s="21">
        <f>code_monthly!O132</f>
        <v>17</v>
      </c>
      <c r="O132" s="21">
        <f>code_monthly!P132</f>
        <v>-0.45833333333333215</v>
      </c>
      <c r="P132" s="29">
        <v>48.455372420000003</v>
      </c>
      <c r="Q132" s="29">
        <v>22.206</v>
      </c>
      <c r="R132" s="29">
        <f t="shared" si="2"/>
        <v>20.447513812154696</v>
      </c>
      <c r="S132" s="26">
        <f>code_monthly_deflated!P132</f>
        <v>40.798023157229686</v>
      </c>
      <c r="T132" s="30">
        <v>109.6621761</v>
      </c>
      <c r="U132" s="5">
        <v>0.37</v>
      </c>
      <c r="V132">
        <f>code_monthly!T132*10</f>
        <v>7.4870025635496784</v>
      </c>
      <c r="W132" s="4">
        <f>code_monthly!W132/10</f>
        <v>2.2405919999999999</v>
      </c>
      <c r="X132" s="21">
        <f>code_monthly_deflated!T132</f>
        <v>24.963167587476981</v>
      </c>
      <c r="Y132" s="21">
        <f>code_monthly_deflated!U132</f>
        <v>20.406537753222835</v>
      </c>
    </row>
    <row r="133" spans="1:25" x14ac:dyDescent="0.2">
      <c r="A133" s="20" t="s">
        <v>352</v>
      </c>
      <c r="B133" s="21">
        <f>code_monthly!Q133/M133*100</f>
        <v>27.835180384967916</v>
      </c>
      <c r="C133" s="24">
        <f>code_monthly!C133*100/code_monthly_deflated_avg!M133</f>
        <v>29.143583686282128</v>
      </c>
      <c r="D133" s="21">
        <f>code_monthly!D133/1000</f>
        <v>63.024999999999999</v>
      </c>
      <c r="E133" s="21">
        <v>16.399999999999999</v>
      </c>
      <c r="F133" s="25">
        <v>0.79678439999999995</v>
      </c>
      <c r="G133" s="26">
        <v>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f>code_monthly!N133*10</f>
        <v>12.866540000000001</v>
      </c>
      <c r="M133" s="27">
        <v>109.1</v>
      </c>
      <c r="N133" s="21">
        <f>code_monthly!O133</f>
        <v>15</v>
      </c>
      <c r="O133" s="21">
        <f>code_monthly!P133</f>
        <v>1.9200000000000017</v>
      </c>
      <c r="P133" s="29">
        <v>30.624158059999999</v>
      </c>
      <c r="Q133" s="29">
        <v>30.368181799999999</v>
      </c>
      <c r="R133" s="29">
        <f t="shared" si="2"/>
        <v>27.835180384967916</v>
      </c>
      <c r="S133" s="26">
        <f>code_monthly_deflated!P133</f>
        <v>37.253594088069704</v>
      </c>
      <c r="T133" s="30">
        <v>109.8149078</v>
      </c>
      <c r="U133" s="5">
        <v>0.26</v>
      </c>
      <c r="V133">
        <f>code_monthly!T133*10</f>
        <v>7.7720972382629672</v>
      </c>
      <c r="W133" s="4">
        <f>code_monthly!W133/10</f>
        <v>1.9145530000000002</v>
      </c>
      <c r="X133" s="21">
        <f>code_monthly_deflated!T133</f>
        <v>31.026581118240149</v>
      </c>
      <c r="Y133" s="21">
        <f>code_monthly_deflated!U133</f>
        <v>27.721023248062664</v>
      </c>
    </row>
    <row r="134" spans="1:25" x14ac:dyDescent="0.2">
      <c r="A134" s="20" t="s">
        <v>353</v>
      </c>
      <c r="B134" s="21">
        <f>code_monthly!Q134/M134*100</f>
        <v>36.650695783684696</v>
      </c>
      <c r="C134" s="24">
        <f>code_monthly!C134*100/code_monthly_deflated_avg!M134</f>
        <v>28.448324250044358</v>
      </c>
      <c r="D134" s="21">
        <f>code_monthly!D134/1000</f>
        <v>60.271000000000001</v>
      </c>
      <c r="E134" s="21">
        <v>11.95</v>
      </c>
      <c r="F134" s="25">
        <v>0.69203570000000003</v>
      </c>
      <c r="G134" s="26">
        <v>-0.22016949999999996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f>code_monthly!N134*10</f>
        <v>12.949010000000001</v>
      </c>
      <c r="M134" s="27">
        <v>109.1</v>
      </c>
      <c r="N134" s="21">
        <f>code_monthly!O134</f>
        <v>13</v>
      </c>
      <c r="O134" s="21">
        <f>code_monthly!P134</f>
        <v>0.43166666666666664</v>
      </c>
      <c r="P134" s="29">
        <v>18.431492909999999</v>
      </c>
      <c r="Q134" s="29">
        <v>39.985909100000001</v>
      </c>
      <c r="R134" s="29">
        <f t="shared" si="2"/>
        <v>36.650695783684696</v>
      </c>
      <c r="S134" s="26">
        <f>code_monthly_deflated!P134</f>
        <v>36.582765848449945</v>
      </c>
      <c r="T134" s="30">
        <v>109.8604741</v>
      </c>
      <c r="U134" s="5">
        <v>-0.03</v>
      </c>
      <c r="V134">
        <f>code_monthly!T134*10</f>
        <v>7.722598098232992</v>
      </c>
      <c r="W134" s="4">
        <f>code_monthly!W134/10</f>
        <v>1.132056</v>
      </c>
      <c r="X134" s="21">
        <f>code_monthly_deflated!T134</f>
        <v>36.388634280476637</v>
      </c>
      <c r="Y134" s="21">
        <f>code_monthly_deflated!U134</f>
        <v>36.555287059411718</v>
      </c>
    </row>
    <row r="135" spans="1:25" x14ac:dyDescent="0.2">
      <c r="A135" s="20" t="s">
        <v>354</v>
      </c>
      <c r="B135" s="21">
        <f>code_monthly!Q135/M135*100</f>
        <v>36.420044628099177</v>
      </c>
      <c r="C135" s="24">
        <f>code_monthly!C135*100/code_monthly_deflated_avg!M135</f>
        <v>29.403965319578855</v>
      </c>
      <c r="D135" s="21">
        <f>code_monthly!D135/1000</f>
        <v>73.709999999999994</v>
      </c>
      <c r="E135" s="21">
        <v>9.4499999999999993</v>
      </c>
      <c r="F135" s="25">
        <v>1.3169576000000001</v>
      </c>
      <c r="G135" s="26">
        <v>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f>code_monthly!N135*10</f>
        <v>13.331910000000001</v>
      </c>
      <c r="M135" s="27">
        <v>108.9</v>
      </c>
      <c r="N135" s="21">
        <f>code_monthly!O135</f>
        <v>11</v>
      </c>
      <c r="O135" s="21">
        <f>code_monthly!P135</f>
        <v>-8.5000000000000853E-2</v>
      </c>
      <c r="P135" s="29">
        <v>18.809206499999998</v>
      </c>
      <c r="Q135" s="29">
        <v>39.661428600000001</v>
      </c>
      <c r="R135" s="29">
        <f t="shared" si="2"/>
        <v>36.420044628099177</v>
      </c>
      <c r="S135" s="26">
        <f>code_monthly_deflated!P135</f>
        <v>38.882122032440783</v>
      </c>
      <c r="T135" s="30">
        <v>109.7933903</v>
      </c>
      <c r="U135" s="5">
        <v>-0.02</v>
      </c>
      <c r="V135">
        <f>code_monthly!T135*10</f>
        <v>7.5008007104758434</v>
      </c>
      <c r="W135" s="4">
        <f>code_monthly!W135/10</f>
        <v>1.9387640000000002</v>
      </c>
      <c r="X135" s="21">
        <f>code_monthly_deflated!T135</f>
        <v>39.357208448117539</v>
      </c>
      <c r="Y135" s="21">
        <f>code_monthly_deflated!U135</f>
        <v>36.379815470724559</v>
      </c>
    </row>
    <row r="136" spans="1:25" x14ac:dyDescent="0.2">
      <c r="A136" s="20" t="s">
        <v>355</v>
      </c>
      <c r="B136" s="21">
        <f>code_monthly!Q136/M136*100</f>
        <v>43.420983791208791</v>
      </c>
      <c r="C136" s="24">
        <f>code_monthly!C136*100/code_monthly_deflated_avg!M136</f>
        <v>33.584865500561435</v>
      </c>
      <c r="D136" s="21">
        <f>code_monthly!D136/1000</f>
        <v>75.582999999999998</v>
      </c>
      <c r="E136" s="21">
        <v>6</v>
      </c>
      <c r="F136" s="25">
        <v>1.7604776</v>
      </c>
      <c r="G136" s="26">
        <v>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f>code_monthly!N136*10</f>
        <v>13.630660000000001</v>
      </c>
      <c r="M136" s="27">
        <v>109.2</v>
      </c>
      <c r="N136" s="21">
        <f>code_monthly!O136</f>
        <v>9</v>
      </c>
      <c r="O136" s="21">
        <f>code_monthly!P136</f>
        <v>1.0683333333333334</v>
      </c>
      <c r="P136" s="29">
        <v>32.056882889999997</v>
      </c>
      <c r="Q136" s="29">
        <v>47.415714299999998</v>
      </c>
      <c r="R136" s="29">
        <f t="shared" si="2"/>
        <v>43.420983791208791</v>
      </c>
      <c r="S136" s="26">
        <f>code_monthly_deflated!P136</f>
        <v>45.488147860157312</v>
      </c>
      <c r="T136" s="30">
        <v>109.8967585</v>
      </c>
      <c r="U136" s="5">
        <v>-0.13</v>
      </c>
      <c r="V136">
        <f>code_monthly!T136*10</f>
        <v>7.3364019057037586</v>
      </c>
      <c r="W136" s="4">
        <f>code_monthly!W136/10</f>
        <v>2.042516</v>
      </c>
      <c r="X136" s="21">
        <f>code_monthly_deflated!T136</f>
        <v>51.913919413919409</v>
      </c>
      <c r="Y136" s="21">
        <f>code_monthly_deflated!U136</f>
        <v>43.370835513692654</v>
      </c>
    </row>
    <row r="137" spans="1:25" x14ac:dyDescent="0.2">
      <c r="A137" s="20" t="s">
        <v>356</v>
      </c>
      <c r="B137" s="21">
        <f>code_monthly!Q137/M137*100</f>
        <v>54.105504587155963</v>
      </c>
      <c r="C137" s="24">
        <f>code_monthly!C137*100/code_monthly_deflated_avg!M137</f>
        <v>36.661075266994807</v>
      </c>
      <c r="D137" s="21">
        <f>code_monthly!D137/1000</f>
        <v>64.760000000000005</v>
      </c>
      <c r="E137" s="21">
        <v>4.1500000000000004</v>
      </c>
      <c r="F137" s="25">
        <v>0.90060229999999997</v>
      </c>
      <c r="G137" s="26">
        <v>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f>code_monthly!N137*10</f>
        <v>13.706009999999999</v>
      </c>
      <c r="M137" s="27">
        <v>109</v>
      </c>
      <c r="N137" s="21">
        <f>code_monthly!O137</f>
        <v>7</v>
      </c>
      <c r="O137" s="21">
        <f>code_monthly!P137</f>
        <v>-3.833333333333222E-2</v>
      </c>
      <c r="P137" s="29">
        <v>41.509114029999999</v>
      </c>
      <c r="Q137" s="29">
        <v>58.975000000000001</v>
      </c>
      <c r="R137" s="29">
        <f t="shared" si="2"/>
        <v>54.105504587155963</v>
      </c>
      <c r="S137" s="26">
        <f>code_monthly_deflated!P137</f>
        <v>49.626583967049719</v>
      </c>
      <c r="T137" s="30">
        <v>110.36423550000001</v>
      </c>
      <c r="U137" s="5">
        <v>-0.39</v>
      </c>
      <c r="V137">
        <f>code_monthly!T137*10</f>
        <v>7.2960693885383137</v>
      </c>
      <c r="W137" s="4">
        <f>code_monthly!W137/10</f>
        <v>0.91609429999999992</v>
      </c>
      <c r="X137" s="21">
        <f>code_monthly_deflated!T137</f>
        <v>50.87155963302753</v>
      </c>
      <c r="Y137" s="21">
        <f>code_monthly_deflated!U137</f>
        <v>54.191743119266064</v>
      </c>
    </row>
    <row r="138" spans="1:25" x14ac:dyDescent="0.2">
      <c r="A138" s="20" t="s">
        <v>357</v>
      </c>
      <c r="B138" s="21">
        <f>code_monthly!Q138/M138*100</f>
        <v>40.967919340054998</v>
      </c>
      <c r="C138" s="24">
        <f>code_monthly!C138*100/code_monthly_deflated_avg!M138</f>
        <v>40.980073866780543</v>
      </c>
      <c r="D138" s="21">
        <f>code_monthly!D138/1000</f>
        <v>41.234999999999999</v>
      </c>
      <c r="E138" s="21">
        <v>6.1</v>
      </c>
      <c r="F138" s="25">
        <v>1.8972361</v>
      </c>
      <c r="G138" s="26">
        <v>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f>code_monthly!N138*10</f>
        <v>13.93</v>
      </c>
      <c r="M138" s="27">
        <v>109.1</v>
      </c>
      <c r="N138" s="21">
        <f>code_monthly!O138</f>
        <v>8</v>
      </c>
      <c r="O138" s="21">
        <f>code_monthly!P138</f>
        <v>-1.3900000000000006</v>
      </c>
      <c r="P138" s="29">
        <v>29.8013245</v>
      </c>
      <c r="Q138" s="29">
        <v>44.695999999999998</v>
      </c>
      <c r="R138" s="29">
        <f t="shared" si="2"/>
        <v>40.967919340054998</v>
      </c>
      <c r="S138" s="26">
        <f>code_monthly_deflated!P138</f>
        <v>56.124079959457653</v>
      </c>
      <c r="T138" s="30">
        <v>110.9684115</v>
      </c>
      <c r="U138" s="5">
        <v>-7.0000000000000007E-2</v>
      </c>
      <c r="V138">
        <f>code_monthly!T138*10</f>
        <v>7.1787508973438623</v>
      </c>
      <c r="W138" s="4">
        <f>code_monthly!W138/10</f>
        <v>2.392887</v>
      </c>
      <c r="X138" s="21">
        <f>code_monthly_deflated!T138</f>
        <v>36.966086159486707</v>
      </c>
      <c r="Y138" s="21">
        <f>code_monthly_deflated!U138</f>
        <v>40.893217231897339</v>
      </c>
    </row>
    <row r="139" spans="1:25" x14ac:dyDescent="0.2">
      <c r="A139" s="20" t="s">
        <v>358</v>
      </c>
      <c r="B139" s="21">
        <f>code_monthly!Q139/M139*100</f>
        <v>40.658930164533821</v>
      </c>
      <c r="C139" s="24">
        <f>code_monthly!C139*100/code_monthly_deflated_avg!M139</f>
        <v>43.494060254706824</v>
      </c>
      <c r="D139" s="21">
        <f>code_monthly!D139/1000</f>
        <v>44.325000000000003</v>
      </c>
      <c r="E139" s="21">
        <v>8.1</v>
      </c>
      <c r="F139" s="25">
        <v>2.3212229</v>
      </c>
      <c r="G139" s="26">
        <v>-0.11655750000000004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f>code_monthly!N139*10</f>
        <v>13.746650000000001</v>
      </c>
      <c r="M139" s="27">
        <v>109.4</v>
      </c>
      <c r="N139" s="21">
        <f>code_monthly!O139</f>
        <v>8</v>
      </c>
      <c r="O139" s="21">
        <f>code_monthly!P139</f>
        <v>0.1466666666666665</v>
      </c>
      <c r="P139" s="29">
        <v>21.58231189</v>
      </c>
      <c r="Q139" s="29">
        <v>44.480869599999998</v>
      </c>
      <c r="R139" s="29">
        <f t="shared" si="2"/>
        <v>40.658930164533821</v>
      </c>
      <c r="S139" s="26">
        <f>code_monthly_deflated!P139</f>
        <v>58.530117648283564</v>
      </c>
      <c r="T139" s="30">
        <v>111.75443110000001</v>
      </c>
      <c r="U139" s="5">
        <v>-0.28999999999999998</v>
      </c>
      <c r="V139">
        <f>code_monthly!T139*10</f>
        <v>7.2744996053583968</v>
      </c>
      <c r="W139" s="4">
        <f>code_monthly!W139/10</f>
        <v>3.035984</v>
      </c>
      <c r="X139" s="21">
        <f>code_monthly_deflated!T139</f>
        <v>44.881170018281537</v>
      </c>
      <c r="Y139" s="21">
        <f>code_monthly_deflated!U139</f>
        <v>40.689929258405542</v>
      </c>
    </row>
    <row r="140" spans="1:25" x14ac:dyDescent="0.2">
      <c r="A140" s="20" t="s">
        <v>359</v>
      </c>
      <c r="B140" s="21">
        <f>code_monthly!Q140/M140*100</f>
        <v>46.712534059945511</v>
      </c>
      <c r="C140" s="24">
        <f>code_monthly!C140*100/code_monthly_deflated_avg!M140</f>
        <v>42.188306096247864</v>
      </c>
      <c r="D140" s="21">
        <f>code_monthly!D140/1000</f>
        <v>37.515000000000001</v>
      </c>
      <c r="E140" s="21">
        <v>8</v>
      </c>
      <c r="F140" s="25">
        <v>2.1119043</v>
      </c>
      <c r="G140" s="26">
        <v>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f>code_monthly!N140*10</f>
        <v>13.95284</v>
      </c>
      <c r="M140" s="27">
        <v>110.1</v>
      </c>
      <c r="N140" s="21">
        <f>code_monthly!O140</f>
        <v>8</v>
      </c>
      <c r="O140" s="21">
        <f>code_monthly!P140</f>
        <v>0.18833333333333346</v>
      </c>
      <c r="P140" s="29">
        <v>26.01569108</v>
      </c>
      <c r="Q140" s="29">
        <v>51.430500000000002</v>
      </c>
      <c r="R140" s="29">
        <f t="shared" si="2"/>
        <v>46.712534059945511</v>
      </c>
      <c r="S140" s="26">
        <f>code_monthly_deflated!P140</f>
        <v>57.520470671062853</v>
      </c>
      <c r="T140" s="30">
        <v>112.6729306</v>
      </c>
      <c r="U140" s="5">
        <v>0.56000000000000005</v>
      </c>
      <c r="V140">
        <f>code_monthly!T140*10</f>
        <v>7.1669996932524143</v>
      </c>
      <c r="W140" s="4">
        <f>code_monthly!W140/10</f>
        <v>3.0852919999999999</v>
      </c>
      <c r="X140" s="21">
        <f>code_monthly_deflated!T140</f>
        <v>54.550408719346052</v>
      </c>
      <c r="Y140" s="21">
        <f>code_monthly_deflated!U140</f>
        <v>46.697547683923695</v>
      </c>
    </row>
    <row r="141" spans="1:25" x14ac:dyDescent="0.2">
      <c r="A141" s="20" t="s">
        <v>360</v>
      </c>
      <c r="B141" s="21">
        <f>code_monthly!Q141/M141*100</f>
        <v>57.411172292418776</v>
      </c>
      <c r="C141" s="24">
        <f>code_monthly!C141*100/code_monthly_deflated_avg!M141</f>
        <v>43.616760708934365</v>
      </c>
      <c r="D141" s="21">
        <f>code_monthly!D141/1000</f>
        <v>35.298000000000002</v>
      </c>
      <c r="E141" s="21">
        <v>11.85</v>
      </c>
      <c r="F141" s="25">
        <v>1.4289556999999999</v>
      </c>
      <c r="G141" s="26">
        <v>-3.4490599999999982E-2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f>code_monthly!N141*10</f>
        <v>14.18037</v>
      </c>
      <c r="M141" s="27">
        <v>110.8</v>
      </c>
      <c r="N141" s="21">
        <f>code_monthly!O141</f>
        <v>9</v>
      </c>
      <c r="O141" s="21">
        <f>code_monthly!P141</f>
        <v>-2.4966666666666679</v>
      </c>
      <c r="P141" s="29">
        <v>17.26100842</v>
      </c>
      <c r="Q141" s="29">
        <v>63.611578899999998</v>
      </c>
      <c r="R141" s="29">
        <f t="shared" si="2"/>
        <v>57.411172292418776</v>
      </c>
      <c r="S141" s="26">
        <f>code_monthly_deflated!P141</f>
        <v>60.338323539556754</v>
      </c>
      <c r="T141" s="30">
        <v>113.5762414</v>
      </c>
      <c r="U141" s="5">
        <v>0.25</v>
      </c>
      <c r="V141">
        <f>code_monthly!T141*10</f>
        <v>7.052002169195867</v>
      </c>
      <c r="W141" s="4">
        <f>code_monthly!W141/10</f>
        <v>2.5614820000000003</v>
      </c>
      <c r="X141" s="21">
        <f>code_monthly_deflated!T141</f>
        <v>55.676895306859208</v>
      </c>
      <c r="Y141" s="21">
        <f>code_monthly_deflated!U141</f>
        <v>57.247767433023</v>
      </c>
    </row>
    <row r="142" spans="1:25" x14ac:dyDescent="0.2">
      <c r="A142" s="20" t="s">
        <v>361</v>
      </c>
      <c r="B142" s="21">
        <f>code_monthly!Q142/M142*100</f>
        <v>64.147267834681045</v>
      </c>
      <c r="C142" s="24">
        <f>code_monthly!C142*100/code_monthly_deflated_avg!M142</f>
        <v>47.48496878598359</v>
      </c>
      <c r="D142" s="21">
        <f>code_monthly!D142/1000</f>
        <v>35.408999999999999</v>
      </c>
      <c r="E142" s="21">
        <v>17.899999999999999</v>
      </c>
      <c r="F142" s="25">
        <v>1.0167358</v>
      </c>
      <c r="G142" s="26">
        <v>-7.9826199999999986E-2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f>code_monthly!N142*10</f>
        <v>13.842749999999999</v>
      </c>
      <c r="M142" s="27">
        <v>111.3</v>
      </c>
      <c r="N142" s="21">
        <f>code_monthly!O142</f>
        <v>12</v>
      </c>
      <c r="O142" s="21">
        <f>code_monthly!P142</f>
        <v>-1.8933333333333362</v>
      </c>
      <c r="P142" s="29">
        <v>32.550884629999999</v>
      </c>
      <c r="Q142" s="29">
        <v>71.395909099999997</v>
      </c>
      <c r="R142" s="29">
        <f t="shared" si="2"/>
        <v>64.147267834681045</v>
      </c>
      <c r="S142" s="26">
        <f>code_monthly_deflated!P142</f>
        <v>63.821932328357676</v>
      </c>
      <c r="T142" s="30">
        <v>114.6314399</v>
      </c>
      <c r="U142" s="5">
        <v>0.4</v>
      </c>
      <c r="V142">
        <f>code_monthly!T142*10</f>
        <v>7.2239981217604887</v>
      </c>
      <c r="W142" s="4">
        <f>code_monthly!W142/10</f>
        <v>2.3283300000000002</v>
      </c>
      <c r="X142" s="21">
        <f>code_monthly_deflated!T142</f>
        <v>77.996406109613659</v>
      </c>
      <c r="Y142" s="21">
        <f>code_monthly_deflated!U142</f>
        <v>64.121538838519967</v>
      </c>
    </row>
    <row r="143" spans="1:25" x14ac:dyDescent="0.2">
      <c r="A143" s="20" t="s">
        <v>362</v>
      </c>
      <c r="B143" s="21">
        <f>code_monthly!Q143/M143*100</f>
        <v>80.626888858939807</v>
      </c>
      <c r="C143" s="24">
        <f>code_monthly!C143*100/code_monthly_deflated_avg!M143</f>
        <v>48.574609113021999</v>
      </c>
      <c r="D143" s="21">
        <f>code_monthly!D143/1000</f>
        <v>31.58</v>
      </c>
      <c r="E143" s="21">
        <v>19.55</v>
      </c>
      <c r="F143" s="25">
        <v>0.1697668</v>
      </c>
      <c r="G143" s="26">
        <v>-0.2497673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f>code_monthly!N143*10</f>
        <v>13.90401</v>
      </c>
      <c r="M143" s="27">
        <v>111.3</v>
      </c>
      <c r="N143" s="21">
        <f>code_monthly!O143</f>
        <v>11</v>
      </c>
      <c r="O143" s="21">
        <f>code_monthly!P143</f>
        <v>0.9633333333333276</v>
      </c>
      <c r="P143" s="29">
        <v>28.271275379999999</v>
      </c>
      <c r="Q143" s="29">
        <v>89.737727300000003</v>
      </c>
      <c r="R143" s="29">
        <f t="shared" si="2"/>
        <v>80.626888858939807</v>
      </c>
      <c r="S143" s="26">
        <f>code_monthly_deflated!P143</f>
        <v>65.261436271883653</v>
      </c>
      <c r="T143" s="30">
        <v>115.18287719999999</v>
      </c>
      <c r="U143" s="5">
        <v>0.21</v>
      </c>
      <c r="V143">
        <f>code_monthly!T143*10</f>
        <v>7.1921697409596224</v>
      </c>
      <c r="W143" s="4">
        <f>code_monthly!W143/10</f>
        <v>0.49957330000000005</v>
      </c>
      <c r="X143" s="21">
        <f>code_monthly_deflated!T143</f>
        <v>93.890386343216534</v>
      </c>
      <c r="Y143" s="21">
        <f>code_monthly_deflated!U143</f>
        <v>80.457404230989155</v>
      </c>
    </row>
    <row r="144" spans="1:25" x14ac:dyDescent="0.2">
      <c r="A144" s="20" t="s">
        <v>363</v>
      </c>
      <c r="B144" s="21">
        <f>code_monthly!Q144/M144*100</f>
        <v>99.268510258697589</v>
      </c>
      <c r="C144" s="24">
        <f>code_monthly!C144*100/code_monthly_deflated_avg!M144</f>
        <v>45.865684507520726</v>
      </c>
      <c r="D144" s="21">
        <f>code_monthly!D144/1000</f>
        <v>42.865000000000002</v>
      </c>
      <c r="E144" s="21">
        <v>17.649999999999999</v>
      </c>
      <c r="F144" s="25">
        <v>0.17290849999999999</v>
      </c>
      <c r="G144" s="26">
        <v>-0.7504478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f>code_monthly!N144*10</f>
        <v>13.760460000000002</v>
      </c>
      <c r="M144" s="27">
        <v>112.1</v>
      </c>
      <c r="N144" s="21">
        <f>code_monthly!O144</f>
        <v>9</v>
      </c>
      <c r="O144" s="21">
        <f>code_monthly!P144</f>
        <v>0.49166666666666714</v>
      </c>
      <c r="P144" s="29">
        <v>25.134795109999999</v>
      </c>
      <c r="Q144" s="29">
        <v>111.28</v>
      </c>
      <c r="R144" s="29">
        <f t="shared" si="2"/>
        <v>99.268510258697589</v>
      </c>
      <c r="S144" s="26">
        <f>code_monthly_deflated!P144</f>
        <v>61.297425306786991</v>
      </c>
      <c r="T144" s="30">
        <v>115.42083479999999</v>
      </c>
      <c r="U144" s="5">
        <v>-0.38</v>
      </c>
      <c r="V144">
        <f>code_monthly!T144*10</f>
        <v>7.267198916315297</v>
      </c>
      <c r="W144" s="4">
        <f>code_monthly!W144/10</f>
        <v>0.52267379999999997</v>
      </c>
      <c r="X144" s="21">
        <f>code_monthly_deflated!T144</f>
        <v>113.06868867082962</v>
      </c>
      <c r="Y144" s="21">
        <f>code_monthly_deflated!U144</f>
        <v>99.39509791427723</v>
      </c>
    </row>
    <row r="145" spans="1:25" x14ac:dyDescent="0.2">
      <c r="A145" s="20" t="s">
        <v>364</v>
      </c>
      <c r="B145" s="21">
        <f>code_monthly!Q145/M145*100</f>
        <v>148.17656138790034</v>
      </c>
      <c r="C145" s="24">
        <f>code_monthly!C145*100/code_monthly_deflated_avg!M145</f>
        <v>49.359577603622228</v>
      </c>
      <c r="D145" s="21">
        <f>code_monthly!D145/1000</f>
        <v>51.091000000000001</v>
      </c>
      <c r="E145" s="21">
        <v>17.8</v>
      </c>
      <c r="F145" s="25">
        <v>0.211866</v>
      </c>
      <c r="G145" s="26">
        <v>-0.17848710000000001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f>code_monthly!N145*10</f>
        <v>13.426419999999998</v>
      </c>
      <c r="M145" s="27">
        <v>112.4</v>
      </c>
      <c r="N145" s="21">
        <f>code_monthly!O145</f>
        <v>11</v>
      </c>
      <c r="O145" s="21">
        <f>code_monthly!P145</f>
        <v>-1.0300000000000011</v>
      </c>
      <c r="P145" s="29">
        <v>74.109674650000002</v>
      </c>
      <c r="Q145" s="29">
        <v>166.550455</v>
      </c>
      <c r="R145" s="29">
        <f t="shared" si="2"/>
        <v>148.17656138790034</v>
      </c>
      <c r="S145" s="26">
        <f>code_monthly_deflated!P145</f>
        <v>64.362933660753583</v>
      </c>
      <c r="T145" s="30">
        <v>115.7343144</v>
      </c>
      <c r="U145" s="5">
        <v>-0.14000000000000001</v>
      </c>
      <c r="V145">
        <f>code_monthly!T145*10</f>
        <v>7.4480017756036245</v>
      </c>
      <c r="W145" s="4">
        <f>code_monthly!W145/10</f>
        <v>0.56983539999999999</v>
      </c>
      <c r="X145" s="21">
        <f>code_monthly_deflated!T145</f>
        <v>202.50889679715303</v>
      </c>
      <c r="Y145" s="21">
        <f>code_monthly_deflated!U145</f>
        <v>146.76318343578129</v>
      </c>
    </row>
    <row r="146" spans="1:25" x14ac:dyDescent="0.2">
      <c r="A146" s="20" t="s">
        <v>365</v>
      </c>
      <c r="B146" s="21">
        <f>code_monthly!Q146/M146*100</f>
        <v>203.00008362676056</v>
      </c>
      <c r="C146" s="24">
        <f>code_monthly!C146*100/code_monthly_deflated_avg!M146</f>
        <v>53.717116431239006</v>
      </c>
      <c r="D146" s="21">
        <f>code_monthly!D146/1000</f>
        <v>40.99</v>
      </c>
      <c r="E146" s="21">
        <v>13.299999999999999</v>
      </c>
      <c r="F146" s="25">
        <v>0.64303299999999997</v>
      </c>
      <c r="G146" s="26">
        <v>-9.8548299999999978E-2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f>code_monthly!N146*10</f>
        <v>13.69</v>
      </c>
      <c r="M146" s="27">
        <v>113.6</v>
      </c>
      <c r="N146" s="21">
        <f>code_monthly!O146</f>
        <v>7</v>
      </c>
      <c r="O146" s="21">
        <f>code_monthly!P146</f>
        <v>1.8316666666666688</v>
      </c>
      <c r="P146" s="29">
        <v>55.475069019999999</v>
      </c>
      <c r="Q146" s="29">
        <v>230.60809499999999</v>
      </c>
      <c r="R146" s="29">
        <f t="shared" si="2"/>
        <v>203.00008362676056</v>
      </c>
      <c r="S146" s="26">
        <f>code_monthly_deflated!P146</f>
        <v>71.587807843255518</v>
      </c>
      <c r="T146" s="30">
        <v>116.69584879999999</v>
      </c>
      <c r="U146" s="5">
        <v>0.1</v>
      </c>
      <c r="V146">
        <f>code_monthly!T146*10</f>
        <v>7.3046018991964932</v>
      </c>
      <c r="W146" s="4">
        <f>code_monthly!W146/10</f>
        <v>1.3277860000000001</v>
      </c>
      <c r="X146" s="21">
        <f>code_monthly_deflated!T146</f>
        <v>142.16549295774647</v>
      </c>
      <c r="Y146" s="21">
        <f>code_monthly_deflated!U146</f>
        <v>201.5233065057009</v>
      </c>
    </row>
    <row r="147" spans="1:25" x14ac:dyDescent="0.2">
      <c r="A147" s="20" t="s">
        <v>366</v>
      </c>
      <c r="B147" s="21">
        <f>code_monthly!Q147/M147*100</f>
        <v>183.58674061135372</v>
      </c>
      <c r="C147" s="24">
        <f>code_monthly!C147*100/code_monthly_deflated_avg!M147</f>
        <v>53.162418617183832</v>
      </c>
      <c r="D147" s="21">
        <f>code_monthly!D147/1000</f>
        <v>45.54</v>
      </c>
      <c r="E147" s="21">
        <v>7.95</v>
      </c>
      <c r="F147" s="25">
        <v>1.3877706999999999</v>
      </c>
      <c r="G147" s="26">
        <v>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f>code_monthly!N147*10</f>
        <v>13.315049999999999</v>
      </c>
      <c r="M147" s="27">
        <v>114.5</v>
      </c>
      <c r="N147" s="21">
        <f>code_monthly!O147</f>
        <v>5</v>
      </c>
      <c r="O147" s="21">
        <f>code_monthly!P147</f>
        <v>1.2649999999999988</v>
      </c>
      <c r="P147" s="29">
        <v>34.461298939999999</v>
      </c>
      <c r="Q147" s="29">
        <v>210.206818</v>
      </c>
      <c r="R147" s="29">
        <f t="shared" si="2"/>
        <v>183.58674061135372</v>
      </c>
      <c r="S147" s="26">
        <f>code_monthly_deflated!P147</f>
        <v>69.114466923050045</v>
      </c>
      <c r="T147" s="30">
        <v>117.2692254</v>
      </c>
      <c r="U147" s="5">
        <v>7.0000000000000007E-2</v>
      </c>
      <c r="V147">
        <f>code_monthly!T147*10</f>
        <v>7.5102984968137569</v>
      </c>
      <c r="W147" s="4">
        <f>code_monthly!W147/10</f>
        <v>1.9731549999999998</v>
      </c>
      <c r="X147" s="21">
        <f>code_monthly_deflated!T147</f>
        <v>203.3886462882096</v>
      </c>
      <c r="Y147" s="21">
        <f>code_monthly_deflated!U147</f>
        <v>183.65105200476384</v>
      </c>
    </row>
    <row r="148" spans="1:25" x14ac:dyDescent="0.2">
      <c r="A148" s="20" t="s">
        <v>367</v>
      </c>
      <c r="B148" s="21">
        <f>code_monthly!Q148/M148*100</f>
        <v>251.30281928757606</v>
      </c>
      <c r="C148" s="24">
        <f>code_monthly!C148*100/code_monthly_deflated_avg!M148</f>
        <v>47.73881418550426</v>
      </c>
      <c r="D148" s="21">
        <f>code_monthly!D148/1000</f>
        <v>45.134999999999998</v>
      </c>
      <c r="E148" s="21">
        <v>7.6999999999999993</v>
      </c>
      <c r="F148" s="25">
        <v>2.0119585999999998</v>
      </c>
      <c r="G148" s="26">
        <v>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f>code_monthly!N148*10</f>
        <v>13.49837</v>
      </c>
      <c r="M148" s="27">
        <v>115.1</v>
      </c>
      <c r="N148" s="21">
        <f>code_monthly!O148</f>
        <v>5</v>
      </c>
      <c r="O148" s="21">
        <f>code_monthly!P148</f>
        <v>-0.43166666666666575</v>
      </c>
      <c r="P148" s="29">
        <v>97.175606470000005</v>
      </c>
      <c r="Q148" s="29">
        <v>289.24954500000001</v>
      </c>
      <c r="R148" s="29">
        <f t="shared" si="2"/>
        <v>251.30281928757606</v>
      </c>
      <c r="S148" s="26">
        <f>code_monthly_deflated!P148</f>
        <v>63.053890909173703</v>
      </c>
      <c r="T148" s="30">
        <v>117.62953709999999</v>
      </c>
      <c r="U148" s="5">
        <v>-0.23</v>
      </c>
      <c r="V148">
        <f>code_monthly!T148*10</f>
        <v>7.4083018912653902</v>
      </c>
      <c r="W148" s="4">
        <f>code_monthly!W148/10</f>
        <v>2.5024310000000001</v>
      </c>
      <c r="X148" s="21">
        <f>code_monthly_deflated!T148</f>
        <v>135.75152041702867</v>
      </c>
      <c r="Y148" s="21">
        <f>code_monthly_deflated!U148</f>
        <v>247.44197592155888</v>
      </c>
    </row>
    <row r="149" spans="1:25" x14ac:dyDescent="0.2">
      <c r="A149" s="20" t="s">
        <v>368</v>
      </c>
      <c r="B149" s="21">
        <f>code_monthly!Q149/M149*100</f>
        <v>178.94429939077457</v>
      </c>
      <c r="C149" s="24">
        <f>code_monthly!C149*100/code_monthly_deflated_avg!M149</f>
        <v>56.173518696698579</v>
      </c>
      <c r="D149" s="21">
        <f>code_monthly!D149/1000</f>
        <v>37.335000000000001</v>
      </c>
      <c r="E149" s="21">
        <v>5.4</v>
      </c>
      <c r="F149" s="25">
        <v>3.1466875999999999</v>
      </c>
      <c r="G149" s="26">
        <v>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f>code_monthly!N149*10</f>
        <v>13.40339</v>
      </c>
      <c r="M149" s="27">
        <v>114.9</v>
      </c>
      <c r="N149" s="21">
        <f>code_monthly!O149</f>
        <v>6</v>
      </c>
      <c r="O149" s="21">
        <f>code_monthly!P149</f>
        <v>1.6616666666666671</v>
      </c>
      <c r="P149" s="29">
        <v>27.270472309999999</v>
      </c>
      <c r="Q149" s="29">
        <v>205.607</v>
      </c>
      <c r="R149" s="29">
        <f t="shared" si="2"/>
        <v>178.94429939077457</v>
      </c>
      <c r="S149" s="26">
        <f>code_monthly_deflated!P149</f>
        <v>72.930771967415993</v>
      </c>
      <c r="T149" s="30">
        <v>118.6193395</v>
      </c>
      <c r="U149" s="5">
        <v>-0.34</v>
      </c>
      <c r="V149">
        <f>code_monthly!T149*10</f>
        <v>7.4607990963480137</v>
      </c>
      <c r="W149" s="4">
        <f>code_monthly!W149/10</f>
        <v>3.6075249999999999</v>
      </c>
      <c r="X149" s="21">
        <f>code_monthly_deflated!T149</f>
        <v>174.06440382941688</v>
      </c>
      <c r="Y149" s="21">
        <f>code_monthly_deflated!U149</f>
        <v>178.64751958224539</v>
      </c>
    </row>
    <row r="150" spans="1:25" x14ac:dyDescent="0.2">
      <c r="A150" s="20" t="s">
        <v>369</v>
      </c>
      <c r="B150" s="21">
        <f>code_monthly!Q150/M150*100</f>
        <v>169.75215889464593</v>
      </c>
      <c r="C150" s="24">
        <f>code_monthly!C150*100/code_monthly_deflated_avg!M150</f>
        <v>62.720168503373181</v>
      </c>
      <c r="D150" s="21">
        <f>code_monthly!D150/1000</f>
        <v>33.04</v>
      </c>
      <c r="E150" s="21">
        <v>7.65</v>
      </c>
      <c r="F150" s="25">
        <v>2.0512907999999999</v>
      </c>
      <c r="G150" s="26">
        <v>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f>code_monthly!N150*10</f>
        <v>13.37327</v>
      </c>
      <c r="M150" s="27">
        <v>115.8</v>
      </c>
      <c r="N150" s="21">
        <f>code_monthly!O150</f>
        <v>7</v>
      </c>
      <c r="O150" s="21">
        <f>code_monthly!P150</f>
        <v>-0.14000000000000057</v>
      </c>
      <c r="P150" s="29">
        <v>78.876549679999997</v>
      </c>
      <c r="Q150" s="29">
        <v>196.57300000000001</v>
      </c>
      <c r="R150" s="29">
        <f t="shared" si="2"/>
        <v>169.75215889464593</v>
      </c>
      <c r="S150" s="26">
        <f>code_monthly_deflated!P150</f>
        <v>81.142625778427757</v>
      </c>
      <c r="T150" s="30">
        <v>119.7028061</v>
      </c>
      <c r="U150" s="5">
        <v>-0.67</v>
      </c>
      <c r="V150">
        <f>code_monthly!T150*10</f>
        <v>7.4776027104814311</v>
      </c>
      <c r="W150" s="4">
        <f>code_monthly!W150/10</f>
        <v>3.142185</v>
      </c>
      <c r="X150" s="21">
        <f>code_monthly_deflated!T150</f>
        <v>198.82556131260796</v>
      </c>
      <c r="Y150" s="21">
        <f>code_monthly_deflated!U150</f>
        <v>166.7966321243523</v>
      </c>
    </row>
    <row r="151" spans="1:25" x14ac:dyDescent="0.2">
      <c r="A151" s="20" t="s">
        <v>370</v>
      </c>
      <c r="B151" s="21">
        <f>code_monthly!Q151/M151*100</f>
        <v>266.30304867634499</v>
      </c>
      <c r="C151" s="24">
        <f>code_monthly!C151*100/code_monthly_deflated_avg!M151</f>
        <v>76.207481645884641</v>
      </c>
      <c r="D151" s="21">
        <f>code_monthly!D151/1000</f>
        <v>25.100999999999999</v>
      </c>
      <c r="E151" s="21">
        <v>9.0500000000000007</v>
      </c>
      <c r="F151" s="25">
        <v>2.1545969</v>
      </c>
      <c r="G151" s="26">
        <v>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f>code_monthly!N151*10</f>
        <v>13.13888</v>
      </c>
      <c r="M151" s="27">
        <v>117.1</v>
      </c>
      <c r="N151" s="21">
        <f>code_monthly!O151</f>
        <v>9</v>
      </c>
      <c r="O151" s="21">
        <f>code_monthly!P151</f>
        <v>1.6966666666666672</v>
      </c>
      <c r="P151" s="29">
        <v>100.7629309</v>
      </c>
      <c r="Q151" s="29">
        <v>311.84087</v>
      </c>
      <c r="R151" s="29">
        <f t="shared" si="2"/>
        <v>266.30304867634499</v>
      </c>
      <c r="S151" s="26">
        <f>code_monthly_deflated!P151</f>
        <v>96.660370832529239</v>
      </c>
      <c r="T151" s="30">
        <v>121.3010037</v>
      </c>
      <c r="U151" s="5">
        <v>0.16</v>
      </c>
      <c r="V151">
        <f>code_monthly!T151*10</f>
        <v>7.6109988065953873</v>
      </c>
      <c r="W151" s="4">
        <f>code_monthly!W151/10</f>
        <v>3.2508229999999996</v>
      </c>
      <c r="X151" s="21">
        <f>code_monthly_deflated!T151</f>
        <v>251.85311699402223</v>
      </c>
      <c r="Y151" s="21">
        <f>code_monthly_deflated!U151</f>
        <v>263.06909738981921</v>
      </c>
    </row>
    <row r="152" spans="1:25" x14ac:dyDescent="0.2">
      <c r="P152" s="29"/>
      <c r="Q152" s="29"/>
      <c r="R152" s="29"/>
      <c r="W152" s="4"/>
    </row>
    <row r="153" spans="1:25" x14ac:dyDescent="0.2">
      <c r="P153" s="29"/>
      <c r="Q153" s="29"/>
      <c r="R153" s="29"/>
      <c r="W153" s="4"/>
    </row>
    <row r="154" spans="1:25" x14ac:dyDescent="0.2">
      <c r="W154" s="4"/>
    </row>
  </sheetData>
  <conditionalFormatting sqref="F29">
    <cfRule type="cellIs" dxfId="43" priority="4" stopIfTrue="1" operator="lessThan">
      <formula>0</formula>
    </cfRule>
  </conditionalFormatting>
  <conditionalFormatting sqref="F27:F28">
    <cfRule type="cellIs" dxfId="42" priority="3" stopIfTrue="1" operator="lessThan">
      <formula>0</formula>
    </cfRule>
  </conditionalFormatting>
  <conditionalFormatting sqref="F30">
    <cfRule type="cellIs" dxfId="41" priority="2" stopIfTrue="1" operator="lessThan">
      <formula>0</formula>
    </cfRule>
  </conditionalFormatting>
  <conditionalFormatting sqref="F31">
    <cfRule type="cellIs" dxfId="40" priority="1" stopIfTrue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AF0F-0DF7-7D48-9F23-302A7B9DB405}">
  <dimension ref="A1:U153"/>
  <sheetViews>
    <sheetView topLeftCell="K1" zoomScale="111" workbookViewId="0">
      <selection activeCell="W14" sqref="W14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4.66406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4" width="13.33203125" style="21" customWidth="1"/>
    <col min="15" max="15" width="15.5" style="21" customWidth="1"/>
    <col min="16" max="16" width="17.1640625" style="21" customWidth="1"/>
    <col min="17" max="17" width="14.6640625" style="21" customWidth="1"/>
    <col min="18" max="18" width="10.83203125" style="21"/>
    <col min="20" max="20" width="16.5" style="21" customWidth="1"/>
    <col min="21" max="16384" width="10.83203125" style="21"/>
  </cols>
  <sheetData>
    <row r="1" spans="1:21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382</v>
      </c>
      <c r="M1" s="21" t="s">
        <v>381</v>
      </c>
      <c r="N1" s="21" t="s">
        <v>383</v>
      </c>
      <c r="O1" s="21" t="s">
        <v>384</v>
      </c>
      <c r="P1" s="21" t="s">
        <v>374</v>
      </c>
      <c r="Q1" s="21" t="s">
        <v>388</v>
      </c>
      <c r="R1" s="21" t="s">
        <v>389</v>
      </c>
      <c r="S1" t="s">
        <v>392</v>
      </c>
      <c r="T1" t="s">
        <v>394</v>
      </c>
      <c r="U1" t="s">
        <v>395</v>
      </c>
    </row>
    <row r="2" spans="1:21" ht="17" x14ac:dyDescent="0.2">
      <c r="A2" s="23" t="s">
        <v>221</v>
      </c>
      <c r="B2" s="21">
        <f>code_monthly!B2/M2*100</f>
        <v>42.213302752293579</v>
      </c>
      <c r="C2" s="24">
        <f>code_monthly!C2*100/code_monthly_deflated!M2</f>
        <v>50.737044926914926</v>
      </c>
      <c r="D2" s="21">
        <v>18582</v>
      </c>
      <c r="E2" s="21">
        <v>12.8</v>
      </c>
      <c r="F2" s="25">
        <v>1.34</v>
      </c>
      <c r="G2" s="26">
        <v>-0.2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v>0.89580000000000004</v>
      </c>
      <c r="L2" s="21">
        <v>1.6447909999999999</v>
      </c>
      <c r="M2" s="27">
        <v>87.2</v>
      </c>
      <c r="N2" s="21">
        <f>code_monthly!O2</f>
        <v>0</v>
      </c>
      <c r="O2" s="21">
        <f>code_monthly!P2</f>
        <v>0.28166666666666806</v>
      </c>
      <c r="P2" s="4">
        <f>code_monthly!R2*100/code_monthly_deflated!Q2</f>
        <v>79.785208832617329</v>
      </c>
      <c r="Q2" s="30">
        <v>91.207381749999996</v>
      </c>
      <c r="R2" s="5">
        <v>-0.01</v>
      </c>
      <c r="S2">
        <f>code_monthly!T2</f>
        <v>0.60797998043520429</v>
      </c>
      <c r="T2" s="21">
        <f>code_monthly!U2/M2*100</f>
        <v>0</v>
      </c>
      <c r="U2" s="21">
        <f>code_monthly!V2/M2*100</f>
        <v>0</v>
      </c>
    </row>
    <row r="3" spans="1:21" ht="17" x14ac:dyDescent="0.2">
      <c r="A3" s="23" t="s">
        <v>222</v>
      </c>
      <c r="B3" s="21">
        <f>code_monthly!B3/M3*100</f>
        <v>33.794285714285714</v>
      </c>
      <c r="C3" s="24">
        <f>code_monthly!C3*100/code_monthly_deflated!M3</f>
        <v>53.23356495709276</v>
      </c>
      <c r="D3" s="21">
        <v>13795</v>
      </c>
      <c r="E3" s="21">
        <v>10</v>
      </c>
      <c r="F3" s="25">
        <v>1.27</v>
      </c>
      <c r="G3" s="26">
        <v>-0.06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v>1.6457930000000001</v>
      </c>
      <c r="M3" s="27">
        <v>87.5</v>
      </c>
      <c r="N3" s="21">
        <f>code_monthly!O3</f>
        <v>0</v>
      </c>
      <c r="O3" s="21">
        <f>code_monthly!P3</f>
        <v>0.76500000000000057</v>
      </c>
      <c r="P3" s="4">
        <f>code_monthly!R3*100/code_monthly_deflated!Q3</f>
        <v>83.990769750542796</v>
      </c>
      <c r="Q3" s="30">
        <v>91.271934079999994</v>
      </c>
      <c r="R3" s="5">
        <v>-0.19</v>
      </c>
      <c r="S3">
        <f>code_monthly!T3</f>
        <v>0.6076098269952539</v>
      </c>
      <c r="T3" s="21">
        <f>code_monthly!U3/M3*100</f>
        <v>0</v>
      </c>
      <c r="U3" s="21">
        <f>code_monthly!V3/M3*100</f>
        <v>0</v>
      </c>
    </row>
    <row r="4" spans="1:21" ht="17" x14ac:dyDescent="0.2">
      <c r="A4" s="23" t="s">
        <v>223</v>
      </c>
      <c r="B4" s="21">
        <f>code_monthly!B4/M4*100</f>
        <v>38.31818181818182</v>
      </c>
      <c r="C4" s="24">
        <f>code_monthly!C4*100/code_monthly_deflated!M4</f>
        <v>52.288673703058301</v>
      </c>
      <c r="D4" s="21">
        <v>12590</v>
      </c>
      <c r="E4" s="21">
        <v>4.1500000000000004</v>
      </c>
      <c r="F4" s="25">
        <v>1.67</v>
      </c>
      <c r="G4" s="26">
        <v>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v>1.6182019999999999</v>
      </c>
      <c r="M4" s="27">
        <v>88</v>
      </c>
      <c r="N4" s="21">
        <f>code_monthly!O4</f>
        <v>0</v>
      </c>
      <c r="O4" s="21">
        <f>code_monthly!P4</f>
        <v>1.6183333333333341</v>
      </c>
      <c r="P4" s="4">
        <f>code_monthly!R4*100/code_monthly_deflated!Q4</f>
        <v>81.724322962858594</v>
      </c>
      <c r="Q4" s="30">
        <v>91.111186119999999</v>
      </c>
      <c r="R4" s="5">
        <v>0.32</v>
      </c>
      <c r="S4">
        <f>code_monthly!T4</f>
        <v>0.61796982082583019</v>
      </c>
      <c r="T4" s="21">
        <f>code_monthly!U4/M4*100</f>
        <v>0</v>
      </c>
      <c r="U4" s="21">
        <f>code_monthly!V4/M4*100</f>
        <v>0</v>
      </c>
    </row>
    <row r="5" spans="1:21" ht="17" x14ac:dyDescent="0.2">
      <c r="A5" s="23" t="s">
        <v>224</v>
      </c>
      <c r="B5" s="21">
        <f>code_monthly!B5/M5*100</f>
        <v>44.157175398633264</v>
      </c>
      <c r="C5" s="24">
        <f>code_monthly!C5*100/code_monthly_deflated!M5</f>
        <v>54.302797471811743</v>
      </c>
      <c r="D5" s="21">
        <v>13650</v>
      </c>
      <c r="E5" s="21">
        <v>2.1</v>
      </c>
      <c r="F5" s="25">
        <v>1.54</v>
      </c>
      <c r="G5" s="26">
        <v>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v>1.5975969999999999</v>
      </c>
      <c r="M5" s="27">
        <v>87.8</v>
      </c>
      <c r="N5" s="21">
        <f>code_monthly!O5</f>
        <v>0</v>
      </c>
      <c r="O5" s="21">
        <f>code_monthly!P5</f>
        <v>-1.8883333333333319</v>
      </c>
      <c r="P5" s="4">
        <f>code_monthly!R5*100/code_monthly_deflated!Q5</f>
        <v>83.316419026502402</v>
      </c>
      <c r="Q5" s="30">
        <v>91.422556189999995</v>
      </c>
      <c r="R5" s="5">
        <v>0.7</v>
      </c>
      <c r="S5">
        <f>code_monthly!T5</f>
        <v>0.62594008376330201</v>
      </c>
      <c r="T5" s="21">
        <f>code_monthly!U5/M5*100</f>
        <v>0</v>
      </c>
      <c r="U5" s="21">
        <f>code_monthly!V5/M5*100</f>
        <v>0</v>
      </c>
    </row>
    <row r="6" spans="1:21" ht="17" x14ac:dyDescent="0.2">
      <c r="A6" s="23" t="s">
        <v>225</v>
      </c>
      <c r="B6" s="21">
        <f>code_monthly!B6/M6*100</f>
        <v>35.532879818594104</v>
      </c>
      <c r="C6" s="24">
        <f>code_monthly!C6*100/code_monthly_deflated!M6</f>
        <v>55.081703531077025</v>
      </c>
      <c r="D6" s="21">
        <v>12720</v>
      </c>
      <c r="E6" s="21">
        <v>4.3</v>
      </c>
      <c r="F6" s="25">
        <v>1.33</v>
      </c>
      <c r="G6" s="26">
        <v>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v>1.5180499999999999</v>
      </c>
      <c r="M6" s="27">
        <v>88.2</v>
      </c>
      <c r="N6" s="21">
        <f>code_monthly!O6</f>
        <v>0</v>
      </c>
      <c r="O6" s="21">
        <f>code_monthly!P6</f>
        <v>-3.4400000000000008</v>
      </c>
      <c r="P6" s="4">
        <f>code_monthly!R6*100/code_monthly_deflated!Q6</f>
        <v>80.649271484096772</v>
      </c>
      <c r="Q6" s="30">
        <v>91.445339360000006</v>
      </c>
      <c r="R6" s="5">
        <v>0.33</v>
      </c>
      <c r="S6">
        <f>code_monthly!T6</f>
        <v>0.65873983070386355</v>
      </c>
      <c r="T6" s="21">
        <f>code_monthly!U6/M6*100</f>
        <v>0</v>
      </c>
      <c r="U6" s="21">
        <f>code_monthly!V6/M6*100</f>
        <v>0</v>
      </c>
    </row>
    <row r="7" spans="1:21" ht="17" x14ac:dyDescent="0.2">
      <c r="A7" s="23" t="s">
        <v>226</v>
      </c>
      <c r="B7" s="21">
        <f>code_monthly!B7/M7*100</f>
        <v>33.494926719278467</v>
      </c>
      <c r="C7" s="24">
        <f>code_monthly!C7*100/code_monthly_deflated!M7</f>
        <v>58.531508934637699</v>
      </c>
      <c r="D7" s="21">
        <v>18530</v>
      </c>
      <c r="E7" s="21">
        <v>7.4</v>
      </c>
      <c r="F7" s="25">
        <v>1.32</v>
      </c>
      <c r="G7" s="26">
        <v>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v>1.5183720000000001</v>
      </c>
      <c r="M7" s="27">
        <v>88.7</v>
      </c>
      <c r="N7" s="21">
        <f>code_monthly!O7</f>
        <v>0</v>
      </c>
      <c r="O7" s="21">
        <f>code_monthly!P7</f>
        <v>-1.6533333333333333</v>
      </c>
      <c r="P7" s="4">
        <f>code_monthly!R7*100/code_monthly_deflated!Q7</f>
        <v>85.851970119411618</v>
      </c>
      <c r="Q7" s="30">
        <v>91.820839860000007</v>
      </c>
      <c r="R7" s="5">
        <v>0.02</v>
      </c>
      <c r="S7">
        <f>code_monthly!T7</f>
        <v>0.6586001322469065</v>
      </c>
      <c r="T7" s="21">
        <f>code_monthly!U7/M7*100</f>
        <v>0</v>
      </c>
      <c r="U7" s="21">
        <f>code_monthly!V7/M7*100</f>
        <v>0</v>
      </c>
    </row>
    <row r="8" spans="1:21" ht="17" x14ac:dyDescent="0.2">
      <c r="A8" s="23" t="s">
        <v>227</v>
      </c>
      <c r="B8" s="21">
        <f>code_monthly!B8/M8*100</f>
        <v>37.141255605381168</v>
      </c>
      <c r="C8" s="24">
        <f>code_monthly!C8*100/code_monthly_deflated!M8</f>
        <v>62.149674805380286</v>
      </c>
      <c r="D8" s="21">
        <v>19305</v>
      </c>
      <c r="E8" s="21">
        <v>10.7</v>
      </c>
      <c r="F8" s="25">
        <v>1.72</v>
      </c>
      <c r="G8" s="26">
        <v>-0.74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v>1.530011</v>
      </c>
      <c r="M8" s="27">
        <v>89.2</v>
      </c>
      <c r="N8" s="21">
        <f>code_monthly!O8</f>
        <v>0</v>
      </c>
      <c r="O8" s="21">
        <f>code_monthly!P8</f>
        <v>-0.51166666666666583</v>
      </c>
      <c r="P8" s="4">
        <f>code_monthly!R8*100/code_monthly_deflated!Q8</f>
        <v>92.21537615078816</v>
      </c>
      <c r="Q8" s="30">
        <v>91.980322090000001</v>
      </c>
      <c r="R8" s="5">
        <v>-0.72</v>
      </c>
      <c r="S8">
        <f>code_monthly!T8</f>
        <v>0.65359007222823884</v>
      </c>
      <c r="T8" s="21">
        <f>code_monthly!U8/M8*100</f>
        <v>0</v>
      </c>
      <c r="U8" s="21">
        <f>code_monthly!V8/M8*100</f>
        <v>0</v>
      </c>
    </row>
    <row r="9" spans="1:21" ht="17" x14ac:dyDescent="0.2">
      <c r="A9" s="23" t="s">
        <v>228</v>
      </c>
      <c r="B9" s="21">
        <f>code_monthly!B9/M9*100</f>
        <v>40.973154362416111</v>
      </c>
      <c r="C9" s="24">
        <f>code_monthly!C9*100/code_monthly_deflated!M9</f>
        <v>58.501032068352458</v>
      </c>
      <c r="D9" s="21">
        <v>22865</v>
      </c>
      <c r="E9" s="21">
        <v>12.5</v>
      </c>
      <c r="F9" s="25">
        <v>1.59</v>
      </c>
      <c r="G9" s="26">
        <v>-0.71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v>1.4522010000000001</v>
      </c>
      <c r="M9" s="27">
        <v>89.4</v>
      </c>
      <c r="N9" s="21">
        <f>code_monthly!O9</f>
        <v>0</v>
      </c>
      <c r="O9" s="21">
        <f>code_monthly!P9</f>
        <v>0.20333333333333137</v>
      </c>
      <c r="P9" s="4">
        <f>code_monthly!R9*100/code_monthly_deflated!Q9</f>
        <v>82.508049160729982</v>
      </c>
      <c r="Q9" s="30">
        <v>92.051624989999993</v>
      </c>
      <c r="R9" s="5">
        <v>-0.42</v>
      </c>
      <c r="S9">
        <f>code_monthly!T9</f>
        <v>0.68860991006065964</v>
      </c>
      <c r="T9" s="21">
        <f>code_monthly!U9/M9*100</f>
        <v>0</v>
      </c>
      <c r="U9" s="21">
        <f>code_monthly!V9/M9*100</f>
        <v>0</v>
      </c>
    </row>
    <row r="10" spans="1:21" ht="17" x14ac:dyDescent="0.2">
      <c r="A10" s="23" t="s">
        <v>229</v>
      </c>
      <c r="B10" s="21">
        <f>code_monthly!B10/M10*100</f>
        <v>50.826815642458101</v>
      </c>
      <c r="C10" s="24">
        <f>code_monthly!C10*100/code_monthly_deflated!M10</f>
        <v>55.894594309000972</v>
      </c>
      <c r="D10" s="21">
        <v>16700</v>
      </c>
      <c r="E10" s="21">
        <v>17.8</v>
      </c>
      <c r="F10" s="25">
        <v>0.92</v>
      </c>
      <c r="G10" s="26">
        <v>-0.84000000000000008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v>1.4944329999999999</v>
      </c>
      <c r="M10" s="27">
        <v>89.5</v>
      </c>
      <c r="N10" s="21">
        <f>code_monthly!O10</f>
        <v>0</v>
      </c>
      <c r="O10" s="21">
        <f>code_monthly!P10</f>
        <v>-1.2433333333333358</v>
      </c>
      <c r="P10" s="4">
        <f>code_monthly!R10*100/code_monthly_deflated!Q10</f>
        <v>81.294661617648799</v>
      </c>
      <c r="Q10" s="30">
        <v>91.961758020000005</v>
      </c>
      <c r="R10" s="5">
        <v>-0.36</v>
      </c>
      <c r="S10">
        <f>code_monthly!T10</f>
        <v>0.66915010575917422</v>
      </c>
      <c r="T10" s="21">
        <f>code_monthly!U10/M10*100</f>
        <v>0</v>
      </c>
      <c r="U10" s="21">
        <f>code_monthly!V10/M10*100</f>
        <v>0</v>
      </c>
    </row>
    <row r="11" spans="1:21" ht="17" x14ac:dyDescent="0.2">
      <c r="A11" s="23" t="s">
        <v>230</v>
      </c>
      <c r="B11" s="21">
        <f>code_monthly!B11/M11*100</f>
        <v>45.531914893617021</v>
      </c>
      <c r="C11" s="24">
        <f>code_monthly!C11*100/code_monthly_deflated!M11</f>
        <v>53.914876415336565</v>
      </c>
      <c r="D11" s="21">
        <f>(D10+D12)/2</f>
        <v>18727.5</v>
      </c>
      <c r="E11" s="21">
        <v>20.05</v>
      </c>
      <c r="F11" s="25">
        <v>0.95</v>
      </c>
      <c r="G11" s="26">
        <v>-0.61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v>1.569809</v>
      </c>
      <c r="M11" s="27">
        <v>89.3</v>
      </c>
      <c r="N11" s="21">
        <f>code_monthly!O11</f>
        <v>0</v>
      </c>
      <c r="O11" s="21">
        <f>code_monthly!P11</f>
        <v>0.86333333333332973</v>
      </c>
      <c r="P11" s="4">
        <f>code_monthly!R11*100/code_monthly_deflated!Q11</f>
        <v>82.168995415813811</v>
      </c>
      <c r="Q11" s="30">
        <v>91.981165910000001</v>
      </c>
      <c r="R11" s="5">
        <v>-0.15</v>
      </c>
      <c r="S11">
        <f>code_monthly!T11</f>
        <v>0.63702017251780307</v>
      </c>
      <c r="T11" s="21">
        <f>code_monthly!U11/M11*100</f>
        <v>0</v>
      </c>
      <c r="U11" s="21">
        <f>code_monthly!V11/M11*100</f>
        <v>0</v>
      </c>
    </row>
    <row r="12" spans="1:21" ht="17" x14ac:dyDescent="0.2">
      <c r="A12" s="23" t="s">
        <v>231</v>
      </c>
      <c r="B12" s="21">
        <f>code_monthly!B12/M12*100</f>
        <v>46.581291759465479</v>
      </c>
      <c r="C12" s="24">
        <f>code_monthly!C12*100/code_monthly_deflated!M12</f>
        <v>55.470516843559807</v>
      </c>
      <c r="D12" s="21">
        <v>20755</v>
      </c>
      <c r="E12" s="21">
        <v>17.399999999999999</v>
      </c>
      <c r="F12" s="25">
        <v>1.39</v>
      </c>
      <c r="G12" s="26">
        <v>-0.53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v>1.5465990000000001</v>
      </c>
      <c r="M12" s="27">
        <v>89.8</v>
      </c>
      <c r="N12" s="21">
        <f>code_monthly!O12</f>
        <v>0</v>
      </c>
      <c r="O12" s="21">
        <f>code_monthly!P12</f>
        <v>0.99166666666666714</v>
      </c>
      <c r="P12" s="4">
        <f>code_monthly!R12*100/code_monthly_deflated!Q12</f>
        <v>83.640797022613285</v>
      </c>
      <c r="Q12" s="30">
        <v>92.108161019999997</v>
      </c>
      <c r="R12" s="5">
        <v>-0.16</v>
      </c>
      <c r="S12">
        <f>code_monthly!T12</f>
        <v>0.64658001201345661</v>
      </c>
      <c r="T12" s="21">
        <f>code_monthly!U12/M12*100</f>
        <v>0</v>
      </c>
      <c r="U12" s="21">
        <f>code_monthly!V12/M12*100</f>
        <v>0</v>
      </c>
    </row>
    <row r="13" spans="1:21" ht="17" x14ac:dyDescent="0.2">
      <c r="A13" s="23" t="s">
        <v>232</v>
      </c>
      <c r="B13" s="21">
        <f>code_monthly!B13/M13*100</f>
        <v>52.694877505567931</v>
      </c>
      <c r="C13" s="24">
        <f>code_monthly!C13*100/code_monthly_deflated!M13</f>
        <v>54.876340136590002</v>
      </c>
      <c r="D13" s="21">
        <v>22145</v>
      </c>
      <c r="E13" s="21">
        <v>15.299999999999999</v>
      </c>
      <c r="F13" s="25">
        <v>1.47</v>
      </c>
      <c r="G13" s="26">
        <v>-0.31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v>1.5795790000000001</v>
      </c>
      <c r="M13" s="27">
        <v>89.8</v>
      </c>
      <c r="N13" s="21">
        <f>code_monthly!O13</f>
        <v>0</v>
      </c>
      <c r="O13" s="21">
        <f>code_monthly!P13</f>
        <v>-1.2800000000000011</v>
      </c>
      <c r="P13" s="4">
        <f>code_monthly!R13*100/code_monthly_deflated!Q13</f>
        <v>84.460207565862333</v>
      </c>
      <c r="Q13" s="30">
        <v>92.161743670000007</v>
      </c>
      <c r="R13" s="5">
        <v>-0.27</v>
      </c>
      <c r="S13">
        <f>code_monthly!T13</f>
        <v>0.63308008019858453</v>
      </c>
      <c r="T13" s="21">
        <f>code_monthly!U13/M13*100</f>
        <v>0</v>
      </c>
      <c r="U13" s="21">
        <f>code_monthly!V13/M13*100</f>
        <v>0</v>
      </c>
    </row>
    <row r="14" spans="1:21" ht="17" x14ac:dyDescent="0.2">
      <c r="A14" s="23" t="s">
        <v>233</v>
      </c>
      <c r="B14" s="21">
        <f>code_monthly!B14/M14*100</f>
        <v>52.900000000000006</v>
      </c>
      <c r="C14" s="24">
        <f>code_monthly!C14*100/code_monthly_deflated!M14</f>
        <v>58.231809797031815</v>
      </c>
      <c r="D14" s="21">
        <v>21292</v>
      </c>
      <c r="E14" s="21">
        <v>11.75</v>
      </c>
      <c r="F14" s="25">
        <v>1.65</v>
      </c>
      <c r="G14" s="26">
        <v>-0.14999999999999997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v>1.577412</v>
      </c>
      <c r="M14" s="27">
        <v>90</v>
      </c>
      <c r="N14" s="21">
        <f>code_monthly!O14</f>
        <v>0</v>
      </c>
      <c r="O14" s="21">
        <f>code_monthly!P14</f>
        <v>-0.668333333333333</v>
      </c>
      <c r="P14" s="4">
        <f>code_monthly!R14*100/code_monthly_deflated!Q14</f>
        <v>89.589437159879239</v>
      </c>
      <c r="Q14" s="30">
        <v>92.27650337</v>
      </c>
      <c r="R14" s="5">
        <v>0.04</v>
      </c>
      <c r="S14">
        <f>code_monthly!T14</f>
        <v>0.63394978610534214</v>
      </c>
      <c r="T14" s="21">
        <f>code_monthly!U14/M14*100</f>
        <v>0</v>
      </c>
      <c r="U14" s="21">
        <f>code_monthly!V14/M14*100</f>
        <v>0</v>
      </c>
    </row>
    <row r="15" spans="1:21" ht="17" x14ac:dyDescent="0.2">
      <c r="A15" s="23" t="s">
        <v>234</v>
      </c>
      <c r="B15" s="21">
        <f>code_monthly!B15/M15*100</f>
        <v>60.022148394241427</v>
      </c>
      <c r="C15" s="24">
        <f>code_monthly!C15*100/code_monthly_deflated!M15</f>
        <v>60.709358542604022</v>
      </c>
      <c r="D15" s="21">
        <v>22465</v>
      </c>
      <c r="E15" s="21">
        <v>6.55</v>
      </c>
      <c r="F15" s="25">
        <v>1.79</v>
      </c>
      <c r="G15" s="26">
        <v>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v>1.5556209999999999</v>
      </c>
      <c r="M15" s="27">
        <v>90.3</v>
      </c>
      <c r="N15" s="21">
        <f>code_monthly!O15</f>
        <v>0</v>
      </c>
      <c r="O15" s="21">
        <f>code_monthly!P15</f>
        <v>-0.28500000000000014</v>
      </c>
      <c r="P15" s="4">
        <f>code_monthly!R15*100/code_monthly_deflated!Q15</f>
        <v>92.379033929819883</v>
      </c>
      <c r="Q15" s="30">
        <v>92.315319149999993</v>
      </c>
      <c r="R15" s="5">
        <v>0.24</v>
      </c>
      <c r="S15">
        <f>code_monthly!T15</f>
        <v>0.64283009807658809</v>
      </c>
      <c r="T15" s="21">
        <f>code_monthly!U15/M15*100</f>
        <v>0</v>
      </c>
      <c r="U15" s="21">
        <f>code_monthly!V15/M15*100</f>
        <v>0</v>
      </c>
    </row>
    <row r="16" spans="1:21" ht="17" x14ac:dyDescent="0.2">
      <c r="A16" s="23" t="s">
        <v>235</v>
      </c>
      <c r="B16" s="21">
        <f>code_monthly!B16/M16*100</f>
        <v>66.962719298245617</v>
      </c>
      <c r="C16" s="24">
        <f>code_monthly!C16*100/code_monthly_deflated!M16</f>
        <v>64.95658045035502</v>
      </c>
      <c r="D16" s="21">
        <v>23810</v>
      </c>
      <c r="E16" s="21">
        <v>1.2</v>
      </c>
      <c r="F16" s="25">
        <v>2.08</v>
      </c>
      <c r="G16" s="26">
        <v>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v>1.5437099999999999</v>
      </c>
      <c r="M16" s="27">
        <v>91.2</v>
      </c>
      <c r="N16" s="21">
        <f>code_monthly!O16</f>
        <v>0</v>
      </c>
      <c r="O16" s="21">
        <f>code_monthly!P16</f>
        <v>-1.8316666666666661</v>
      </c>
      <c r="P16" s="4">
        <f>code_monthly!R16*100/code_monthly_deflated!Q16</f>
        <v>98.892707106932647</v>
      </c>
      <c r="Q16" s="30">
        <v>92.473957560000002</v>
      </c>
      <c r="R16" s="5">
        <v>0.9</v>
      </c>
      <c r="S16">
        <f>code_monthly!T16</f>
        <v>0.64779006419599539</v>
      </c>
      <c r="T16" s="21">
        <f>code_monthly!U16/M16*100</f>
        <v>67.598684210526315</v>
      </c>
      <c r="U16" s="21">
        <f>code_monthly!V16/M16*100</f>
        <v>64.588032581453646</v>
      </c>
    </row>
    <row r="17" spans="1:21" ht="17" x14ac:dyDescent="0.2">
      <c r="A17" s="23" t="s">
        <v>236</v>
      </c>
      <c r="B17" s="21">
        <f>code_monthly!B17/M17*100</f>
        <v>57.677984665936464</v>
      </c>
      <c r="C17" s="24">
        <f>code_monthly!C17*100/code_monthly_deflated!M17</f>
        <v>66.785906587786883</v>
      </c>
      <c r="D17" s="21">
        <v>28710</v>
      </c>
      <c r="E17" s="21">
        <v>5.0999999999999996</v>
      </c>
      <c r="F17" s="25">
        <v>2.4300000000000002</v>
      </c>
      <c r="G17" s="26">
        <v>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v>1.5829299999999999</v>
      </c>
      <c r="M17" s="27">
        <v>91.3</v>
      </c>
      <c r="N17" s="21">
        <f>code_monthly!O17</f>
        <v>12</v>
      </c>
      <c r="O17" s="21">
        <f>code_monthly!P17</f>
        <v>-4.838333333333332</v>
      </c>
      <c r="P17" s="4">
        <f>code_monthly!R17*100/code_monthly_deflated!Q17</f>
        <v>103.88052492034652</v>
      </c>
      <c r="Q17" s="30">
        <v>92.914432300000001</v>
      </c>
      <c r="R17" s="5">
        <v>-0.32</v>
      </c>
      <c r="S17">
        <f>code_monthly!T17</f>
        <v>0.63173987478915683</v>
      </c>
      <c r="T17" s="21">
        <f>code_monthly!U17/M17*100</f>
        <v>58.028477546549837</v>
      </c>
      <c r="U17" s="21">
        <f>code_monthly!V17/M17*100</f>
        <v>60.97809419496167</v>
      </c>
    </row>
    <row r="18" spans="1:21" ht="17" x14ac:dyDescent="0.2">
      <c r="A18" s="23" t="s">
        <v>237</v>
      </c>
      <c r="B18" s="21">
        <f>code_monthly!B18/M18*100</f>
        <v>59.489130434782602</v>
      </c>
      <c r="C18" s="24">
        <f>code_monthly!C18*100/code_monthly_deflated!M18</f>
        <v>70.02226048977613</v>
      </c>
      <c r="D18" s="21">
        <v>22565</v>
      </c>
      <c r="E18" s="21">
        <v>7.5</v>
      </c>
      <c r="F18" s="25">
        <v>1.99</v>
      </c>
      <c r="G18" s="26">
        <v>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v>1.610047</v>
      </c>
      <c r="M18" s="27">
        <v>92</v>
      </c>
      <c r="N18" s="21">
        <f>code_monthly!O18</f>
        <v>18</v>
      </c>
      <c r="O18" s="21">
        <f>code_monthly!P18</f>
        <v>-0.44000000000000128</v>
      </c>
      <c r="P18" s="4">
        <f>code_monthly!R18*100/code_monthly_deflated!Q18</f>
        <v>111.08180525859142</v>
      </c>
      <c r="Q18" s="30">
        <v>93.372627280000003</v>
      </c>
      <c r="R18" s="5">
        <v>-0.53</v>
      </c>
      <c r="S18">
        <f>code_monthly!T18</f>
        <v>0.62109988093515278</v>
      </c>
      <c r="T18" s="21">
        <f>code_monthly!U18/M18*100</f>
        <v>59.543478260869563</v>
      </c>
      <c r="U18" s="21">
        <f>code_monthly!V18/M18*100</f>
        <v>58.283152173913052</v>
      </c>
    </row>
    <row r="19" spans="1:21" ht="17" x14ac:dyDescent="0.2">
      <c r="A19" s="23" t="s">
        <v>238</v>
      </c>
      <c r="B19" s="21">
        <f>code_monthly!B19/M19*100</f>
        <v>69.47939262472886</v>
      </c>
      <c r="C19" s="24">
        <f>code_monthly!C19*100/code_monthly_deflated!M19</f>
        <v>77.35339885537779</v>
      </c>
      <c r="D19" s="21">
        <v>19575</v>
      </c>
      <c r="E19" s="21">
        <v>8.0500000000000007</v>
      </c>
      <c r="F19" s="25">
        <v>2.46</v>
      </c>
      <c r="G19" s="26">
        <v>-0.31999999999999995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v>1.607407</v>
      </c>
      <c r="M19" s="27">
        <v>92.2</v>
      </c>
      <c r="N19" s="21">
        <f>code_monthly!O19</f>
        <v>22</v>
      </c>
      <c r="O19" s="21">
        <f>code_monthly!P19</f>
        <v>1.5466666666666669</v>
      </c>
      <c r="P19" s="4">
        <f>code_monthly!R19*100/code_monthly_deflated!Q19</f>
        <v>121.59123665331249</v>
      </c>
      <c r="Q19" s="30">
        <v>94.283110489999999</v>
      </c>
      <c r="R19" s="5">
        <v>-0.49</v>
      </c>
      <c r="S19">
        <f>code_monthly!T19</f>
        <v>0.62211997334838032</v>
      </c>
      <c r="T19" s="21">
        <f>code_monthly!U19/M19*100</f>
        <v>67.722342733188711</v>
      </c>
      <c r="U19" s="21">
        <f>code_monthly!V19/M19*100</f>
        <v>65.6328397623314</v>
      </c>
    </row>
    <row r="20" spans="1:21" ht="17" x14ac:dyDescent="0.2">
      <c r="A20" s="23" t="s">
        <v>239</v>
      </c>
      <c r="B20" s="21">
        <f>code_monthly!B20/M20*100</f>
        <v>62.113733905579394</v>
      </c>
      <c r="C20" s="24">
        <f>code_monthly!C20*100/code_monthly_deflated!M20</f>
        <v>79.431267280231594</v>
      </c>
      <c r="D20" s="21">
        <v>16590</v>
      </c>
      <c r="E20" s="21">
        <v>14.149999999999999</v>
      </c>
      <c r="F20" s="25">
        <v>2.68</v>
      </c>
      <c r="G20" s="26">
        <v>-0.93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v>1.6650020000000001</v>
      </c>
      <c r="M20" s="27">
        <v>93.2</v>
      </c>
      <c r="N20" s="21">
        <f>code_monthly!O20</f>
        <v>15</v>
      </c>
      <c r="O20" s="21">
        <f>code_monthly!P20</f>
        <v>0.13833333333333453</v>
      </c>
      <c r="P20" s="4">
        <f>code_monthly!R20*100/code_monthly_deflated!Q20</f>
        <v>129.89744791238641</v>
      </c>
      <c r="Q20" s="30">
        <v>94.890239940000001</v>
      </c>
      <c r="R20" s="5">
        <v>-0.91</v>
      </c>
      <c r="S20">
        <f>code_monthly!T20</f>
        <v>0.60059987915930424</v>
      </c>
      <c r="T20" s="21">
        <f>code_monthly!U20/M20*100</f>
        <v>61.030042918454939</v>
      </c>
      <c r="U20" s="21">
        <f>code_monthly!V20/M20*100</f>
        <v>63.882331902718157</v>
      </c>
    </row>
    <row r="21" spans="1:21" ht="17" x14ac:dyDescent="0.2">
      <c r="A21" s="23" t="s">
        <v>240</v>
      </c>
      <c r="B21" s="21">
        <f>code_monthly!B21/M21*100</f>
        <v>62.462526766595296</v>
      </c>
      <c r="C21" s="24">
        <f>code_monthly!C21*100/code_monthly_deflated!M21</f>
        <v>74.67088132091169</v>
      </c>
      <c r="D21" s="21">
        <v>19680</v>
      </c>
      <c r="E21" s="21">
        <v>14.399999999999999</v>
      </c>
      <c r="F21" s="25">
        <v>2.48</v>
      </c>
      <c r="G21" s="26">
        <v>-0.59000000000000008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v>1.6487769999999999</v>
      </c>
      <c r="M21" s="27">
        <v>93.4</v>
      </c>
      <c r="N21" s="21">
        <f>code_monthly!O21</f>
        <v>15</v>
      </c>
      <c r="O21" s="21">
        <f>code_monthly!P21</f>
        <v>3.6533333333333307</v>
      </c>
      <c r="P21" s="4">
        <f>code_monthly!R21*100/code_monthly_deflated!Q21</f>
        <v>120.61472106654396</v>
      </c>
      <c r="Q21" s="30">
        <v>95.33662142</v>
      </c>
      <c r="R21" s="5">
        <v>-0.3</v>
      </c>
      <c r="S21">
        <f>code_monthly!T21</f>
        <v>0.60651015874190384</v>
      </c>
      <c r="T21" s="21">
        <f>code_monthly!U21/M21*100</f>
        <v>62.355460385438967</v>
      </c>
      <c r="U21" s="21">
        <f>code_monthly!V21/M21*100</f>
        <v>61.293361884368281</v>
      </c>
    </row>
    <row r="22" spans="1:21" ht="17" x14ac:dyDescent="0.2">
      <c r="A22" s="23" t="s">
        <v>241</v>
      </c>
      <c r="B22" s="21">
        <f>code_monthly!B22/M22*100</f>
        <v>61.404072883172567</v>
      </c>
      <c r="C22" s="24">
        <f>code_monthly!C22*100/code_monthly_deflated!M22</f>
        <v>75.892758123004654</v>
      </c>
      <c r="D22" s="21">
        <v>22840</v>
      </c>
      <c r="E22" s="21">
        <v>15.85</v>
      </c>
      <c r="F22" s="25">
        <v>2.02</v>
      </c>
      <c r="G22" s="26">
        <v>-0.52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v>1.607588</v>
      </c>
      <c r="M22" s="27">
        <v>93.3</v>
      </c>
      <c r="N22" s="21">
        <f>code_monthly!O22</f>
        <v>21</v>
      </c>
      <c r="O22" s="21">
        <f>code_monthly!P22</f>
        <v>0.65666666666666273</v>
      </c>
      <c r="P22" s="4">
        <f>code_monthly!R22*100/code_monthly_deflated!Q22</f>
        <v>119.52598821041938</v>
      </c>
      <c r="Q22" s="30">
        <v>95.234519039999995</v>
      </c>
      <c r="R22" s="5">
        <v>-0.04</v>
      </c>
      <c r="S22">
        <f>code_monthly!T22</f>
        <v>0.62204992821543825</v>
      </c>
      <c r="T22" s="21">
        <f>code_monthly!U22/M22*100</f>
        <v>61.082529474812439</v>
      </c>
      <c r="U22" s="21">
        <f>code_monthly!V22/M22*100</f>
        <v>61.860079898665113</v>
      </c>
    </row>
    <row r="23" spans="1:21" ht="17" x14ac:dyDescent="0.2">
      <c r="A23" s="23" t="s">
        <v>242</v>
      </c>
      <c r="B23" s="21">
        <f>code_monthly!B23/M23*100</f>
        <v>55.980707395498385</v>
      </c>
      <c r="C23" s="24">
        <f>code_monthly!C23*100/code_monthly_deflated!M23</f>
        <v>76.592144369831388</v>
      </c>
      <c r="D23" s="21">
        <v>28520</v>
      </c>
      <c r="E23" s="21">
        <v>17.149999999999999</v>
      </c>
      <c r="F23" s="25">
        <v>1.86</v>
      </c>
      <c r="G23" s="26">
        <v>-0.6399999999999999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v>1.636849</v>
      </c>
      <c r="M23" s="27">
        <v>93.3</v>
      </c>
      <c r="N23" s="21">
        <f>code_monthly!O23</f>
        <v>20</v>
      </c>
      <c r="O23" s="21">
        <f>code_monthly!P23</f>
        <v>-1.0866666666666713</v>
      </c>
      <c r="P23" s="4">
        <f>code_monthly!R23*100/code_monthly_deflated!Q23</f>
        <v>122.71438146261686</v>
      </c>
      <c r="Q23" s="30">
        <v>95.318901179999997</v>
      </c>
      <c r="R23" s="5">
        <v>-0.18</v>
      </c>
      <c r="S23">
        <f>code_monthly!T23</f>
        <v>0.61092990251391543</v>
      </c>
      <c r="T23" s="21">
        <f>code_monthly!U23/M23*100</f>
        <v>56.5058949624866</v>
      </c>
      <c r="U23" s="21">
        <f>code_monthly!V23/M23*100</f>
        <v>58.942479456948902</v>
      </c>
    </row>
    <row r="24" spans="1:21" ht="17" x14ac:dyDescent="0.2">
      <c r="A24" s="23" t="s">
        <v>243</v>
      </c>
      <c r="B24" s="21">
        <f>code_monthly!B24/M24*100</f>
        <v>72.558635394456289</v>
      </c>
      <c r="C24" s="24">
        <f>code_monthly!C24*100/code_monthly_deflated!M24</f>
        <v>72.055430795526462</v>
      </c>
      <c r="D24" s="21">
        <v>32580</v>
      </c>
      <c r="E24" s="21">
        <v>17.600000000000001</v>
      </c>
      <c r="F24" s="25">
        <v>1.81</v>
      </c>
      <c r="G24" s="26">
        <v>-0.13999999999999999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v>1.630763</v>
      </c>
      <c r="M24" s="27">
        <v>93.8</v>
      </c>
      <c r="N24" s="21">
        <f>code_monthly!O24</f>
        <v>28</v>
      </c>
      <c r="O24" s="21">
        <f>code_monthly!P24</f>
        <v>-1.908333333333335</v>
      </c>
      <c r="P24" s="4">
        <f>code_monthly!R24*100/code_monthly_deflated!Q24</f>
        <v>115.31489876175478</v>
      </c>
      <c r="Q24" s="30">
        <v>95.581751519999997</v>
      </c>
      <c r="R24" s="5">
        <v>0.23</v>
      </c>
      <c r="S24">
        <f>code_monthly!T24</f>
        <v>0.61320989009439142</v>
      </c>
      <c r="T24" s="21">
        <f>code_monthly!U24/M24*100</f>
        <v>60.874200426439238</v>
      </c>
      <c r="U24" s="21">
        <f>code_monthly!V24/M24*100</f>
        <v>56.231827873618926</v>
      </c>
    </row>
    <row r="25" spans="1:21" ht="17" x14ac:dyDescent="0.2">
      <c r="A25" s="23" t="s">
        <v>244</v>
      </c>
      <c r="B25" s="21">
        <f>code_monthly!B25/M25*100</f>
        <v>70.444915254237287</v>
      </c>
      <c r="C25" s="24">
        <f>code_monthly!C25*100/code_monthly_deflated!M25</f>
        <v>76.620401082313862</v>
      </c>
      <c r="D25" s="21">
        <v>31540</v>
      </c>
      <c r="E25" s="21">
        <v>16.850000000000001</v>
      </c>
      <c r="F25" s="25">
        <v>1.58</v>
      </c>
      <c r="G25" s="26">
        <v>-0.37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v>1.559941</v>
      </c>
      <c r="M25" s="27">
        <v>94.4</v>
      </c>
      <c r="N25" s="21">
        <f>code_monthly!O25</f>
        <v>26</v>
      </c>
      <c r="O25" s="21">
        <f>code_monthly!P25</f>
        <v>-1.0799999999999983</v>
      </c>
      <c r="P25" s="4">
        <f>code_monthly!R25*100/code_monthly_deflated!Q25</f>
        <v>117.86656959834951</v>
      </c>
      <c r="Q25" s="30">
        <v>95.726888790000004</v>
      </c>
      <c r="R25" s="5">
        <v>-0.33</v>
      </c>
      <c r="S25">
        <f>code_monthly!T25</f>
        <v>0.64104988586106781</v>
      </c>
      <c r="T25" s="21">
        <f>code_monthly!U25/M25*100</f>
        <v>59.131355932203391</v>
      </c>
      <c r="U25" s="21">
        <f>code_monthly!V25/M25*100</f>
        <v>66.072322804314325</v>
      </c>
    </row>
    <row r="26" spans="1:21" ht="17" x14ac:dyDescent="0.2">
      <c r="A26" s="23" t="s">
        <v>245</v>
      </c>
      <c r="B26" s="21">
        <f>code_monthly!B26/M26*100</f>
        <v>70.677248677248684</v>
      </c>
      <c r="C26" s="24">
        <f>code_monthly!C26*100/code_monthly_deflated!M26</f>
        <v>71.950589208662137</v>
      </c>
      <c r="D26" s="21">
        <v>30578</v>
      </c>
      <c r="E26" s="21">
        <v>13.975000000000001</v>
      </c>
      <c r="F26" s="25">
        <v>1.73</v>
      </c>
      <c r="G26" s="26">
        <v>-0.10999999999999999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v>1.6111880000000001</v>
      </c>
      <c r="M26" s="27">
        <v>94.5</v>
      </c>
      <c r="N26" s="21">
        <f>code_monthly!O26</f>
        <v>18</v>
      </c>
      <c r="O26" s="21">
        <f>code_monthly!P26</f>
        <v>0.88166666666666949</v>
      </c>
      <c r="P26" s="4">
        <f>code_monthly!R26*100/code_monthly_deflated!Q26</f>
        <v>114.67669672568124</v>
      </c>
      <c r="Q26" s="30">
        <v>95.529434600000002</v>
      </c>
      <c r="R26" s="5">
        <v>0.08</v>
      </c>
      <c r="S26">
        <f>code_monthly!T26</f>
        <v>0.62066003470730913</v>
      </c>
      <c r="T26" s="21">
        <f>code_monthly!U26/M26*100</f>
        <v>65.174603174603178</v>
      </c>
      <c r="U26" s="21">
        <f>code_monthly!V26/M26*100</f>
        <v>68.302343159486014</v>
      </c>
    </row>
    <row r="27" spans="1:21" ht="17" x14ac:dyDescent="0.2">
      <c r="A27" s="23" t="s">
        <v>246</v>
      </c>
      <c r="B27" s="21">
        <f>code_monthly!B27/M27*100</f>
        <v>63.509513742071888</v>
      </c>
      <c r="C27" s="24">
        <f>code_monthly!C27*100/code_monthly_deflated!M27</f>
        <v>75.069495193800435</v>
      </c>
      <c r="D27" s="21">
        <v>21680</v>
      </c>
      <c r="E27" s="21">
        <v>10.45</v>
      </c>
      <c r="F27" s="25">
        <v>1.1399999999999999</v>
      </c>
      <c r="G27" s="26">
        <v>-4.0000000000000008E-2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v>1.559795</v>
      </c>
      <c r="M27" s="27">
        <v>94.6</v>
      </c>
      <c r="N27" s="21">
        <f>code_monthly!O27</f>
        <v>20</v>
      </c>
      <c r="O27" s="21">
        <f>code_monthly!P27</f>
        <v>1.9400000000000013</v>
      </c>
      <c r="P27" s="4">
        <f>code_monthly!R27*100/code_monthly_deflated!Q27</f>
        <v>116.05168673543551</v>
      </c>
      <c r="Q27" s="30">
        <v>95.448849659999993</v>
      </c>
      <c r="R27" s="5">
        <v>-0.17</v>
      </c>
      <c r="S27">
        <f>code_monthly!T27</f>
        <v>0.64110988944059955</v>
      </c>
      <c r="T27" s="21">
        <f>code_monthly!U27/M27*100</f>
        <v>61.205073995771677</v>
      </c>
      <c r="U27" s="21">
        <f>code_monthly!V27/M27*100</f>
        <v>66.205073995771684</v>
      </c>
    </row>
    <row r="28" spans="1:21" ht="17" x14ac:dyDescent="0.2">
      <c r="A28" s="23" t="s">
        <v>247</v>
      </c>
      <c r="B28" s="21">
        <f>code_monthly!B28/M28*100</f>
        <v>57.108307045215568</v>
      </c>
      <c r="C28" s="24">
        <f>code_monthly!C28*100/code_monthly_deflated!M28</f>
        <v>73.578463404913961</v>
      </c>
      <c r="D28" s="21">
        <v>24880</v>
      </c>
      <c r="E28" s="21">
        <v>6.85</v>
      </c>
      <c r="F28" s="25">
        <v>1.52</v>
      </c>
      <c r="G28" s="26">
        <v>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v>1.5415920000000001</v>
      </c>
      <c r="M28" s="27">
        <v>95.1</v>
      </c>
      <c r="N28" s="21">
        <f>code_monthly!O28</f>
        <v>11</v>
      </c>
      <c r="O28" s="21">
        <f>code_monthly!P28</f>
        <v>2.0683333333333334</v>
      </c>
      <c r="P28" s="4">
        <f>code_monthly!R28*100/code_monthly_deflated!Q28</f>
        <v>113.29284886880548</v>
      </c>
      <c r="Q28" s="30">
        <v>95.213423509999998</v>
      </c>
      <c r="R28" s="5">
        <v>-7.0000000000000007E-2</v>
      </c>
      <c r="S28">
        <f>code_monthly!T28</f>
        <v>0.6486800658021058</v>
      </c>
      <c r="T28" s="21">
        <f>code_monthly!U28/M28*100</f>
        <v>55.920084121976863</v>
      </c>
      <c r="U28" s="21">
        <f>code_monthly!V28/M28*100</f>
        <v>59.917981072555214</v>
      </c>
    </row>
    <row r="29" spans="1:21" ht="17" x14ac:dyDescent="0.2">
      <c r="A29" s="23" t="s">
        <v>248</v>
      </c>
      <c r="B29" s="21">
        <f>code_monthly!B29/M29*100</f>
        <v>59.460887949260041</v>
      </c>
      <c r="C29" s="24">
        <f>code_monthly!C29*100/code_monthly_deflated!M29</f>
        <v>74.487588947107739</v>
      </c>
      <c r="D29" s="21">
        <v>20116</v>
      </c>
      <c r="E29" s="21">
        <v>6.6000000000000005</v>
      </c>
      <c r="F29" s="25">
        <v>1.1000000000000001</v>
      </c>
      <c r="G29" s="26">
        <v>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v>1.570845</v>
      </c>
      <c r="M29" s="27">
        <v>94.6</v>
      </c>
      <c r="N29" s="21">
        <f>code_monthly!O29</f>
        <v>21</v>
      </c>
      <c r="O29" s="21">
        <f>code_monthly!P29</f>
        <v>0.81166666666666742</v>
      </c>
      <c r="P29" s="4">
        <f>code_monthly!R29*100/code_monthly_deflated!Q29</f>
        <v>115.74531458281962</v>
      </c>
      <c r="Q29" s="30">
        <v>95.632380800000007</v>
      </c>
      <c r="R29" s="5">
        <v>-0.21</v>
      </c>
      <c r="S29">
        <f>code_monthly!T29</f>
        <v>0.63660004647180335</v>
      </c>
      <c r="T29" s="21">
        <f>code_monthly!U29/M29*100</f>
        <v>61.120507399577171</v>
      </c>
      <c r="U29" s="21">
        <f>code_monthly!V29/M29*100</f>
        <v>57.512836001208079</v>
      </c>
    </row>
    <row r="30" spans="1:21" ht="17" x14ac:dyDescent="0.2">
      <c r="A30" s="23" t="s">
        <v>249</v>
      </c>
      <c r="B30" s="21">
        <f>code_monthly!B30/M30*100</f>
        <v>62.439537329127234</v>
      </c>
      <c r="C30" s="24">
        <f>code_monthly!C30*100/code_monthly_deflated!M30</f>
        <v>78.807969918087153</v>
      </c>
      <c r="D30" s="21">
        <v>28785</v>
      </c>
      <c r="E30" s="21">
        <v>4.6500000000000004</v>
      </c>
      <c r="F30" s="25">
        <v>1.1200000000000001</v>
      </c>
      <c r="G30" s="26">
        <v>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v>1.5922050000000001</v>
      </c>
      <c r="M30" s="27">
        <v>95.1</v>
      </c>
      <c r="N30" s="21">
        <f>code_monthly!O30</f>
        <v>24</v>
      </c>
      <c r="O30" s="21">
        <f>code_monthly!P30</f>
        <v>1.0599999999999996</v>
      </c>
      <c r="P30" s="4">
        <f>code_monthly!R30*100/code_monthly_deflated!Q30</f>
        <v>124.23291712259876</v>
      </c>
      <c r="Q30" s="30">
        <v>96.053447640000002</v>
      </c>
      <c r="R30" s="5">
        <v>0.3</v>
      </c>
      <c r="S30">
        <f>code_monthly!T30</f>
        <v>0.62805982897930857</v>
      </c>
      <c r="T30" s="21">
        <f>code_monthly!U30/M30*100</f>
        <v>62.060988433228189</v>
      </c>
      <c r="U30" s="21">
        <f>code_monthly!V30/M30*100</f>
        <v>61.707976566020719</v>
      </c>
    </row>
    <row r="31" spans="1:21" ht="17" x14ac:dyDescent="0.2">
      <c r="A31" s="23" t="s">
        <v>250</v>
      </c>
      <c r="B31" s="21">
        <f>code_monthly!B31/M31*100</f>
        <v>64.465408805031444</v>
      </c>
      <c r="C31" s="24">
        <f>code_monthly!C31*100/code_monthly_deflated!M31</f>
        <v>82.100075346599709</v>
      </c>
      <c r="D31" s="21">
        <v>29910</v>
      </c>
      <c r="E31" s="21">
        <v>9.6999999999999993</v>
      </c>
      <c r="F31" s="25">
        <v>1.0900000000000001</v>
      </c>
      <c r="G31" s="26">
        <v>-0.82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v>1.601691</v>
      </c>
      <c r="M31" s="27">
        <v>95.4</v>
      </c>
      <c r="N31" s="21">
        <f>code_monthly!O31</f>
        <v>22</v>
      </c>
      <c r="O31" s="21">
        <f>code_monthly!P31</f>
        <v>-1.3033333333333328</v>
      </c>
      <c r="P31" s="4">
        <f>code_monthly!R31*100/code_monthly_deflated!Q31</f>
        <v>129.61996342793552</v>
      </c>
      <c r="Q31" s="30">
        <v>96.782931180000006</v>
      </c>
      <c r="R31" s="5">
        <v>-0.99</v>
      </c>
      <c r="S31">
        <f>code_monthly!T31</f>
        <v>0.62434015050343672</v>
      </c>
      <c r="T31" s="21">
        <f>code_monthly!U31/M31*100</f>
        <v>64.465408805031444</v>
      </c>
      <c r="U31" s="21">
        <f>code_monthly!V31/M31*100</f>
        <v>62.315608919382491</v>
      </c>
    </row>
    <row r="32" spans="1:21" ht="17" x14ac:dyDescent="0.2">
      <c r="A32" s="23" t="s">
        <v>251</v>
      </c>
      <c r="B32" s="21">
        <f>code_monthly!B32/M32*100</f>
        <v>60.28125</v>
      </c>
      <c r="C32" s="24">
        <f>code_monthly!C32*100/code_monthly_deflated!M32</f>
        <v>76.615059530317112</v>
      </c>
      <c r="D32" s="21">
        <v>25775</v>
      </c>
      <c r="E32" s="21">
        <v>9.1000000000000014</v>
      </c>
      <c r="F32" s="25">
        <v>1.68</v>
      </c>
      <c r="G32" s="26">
        <v>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v>1.628134</v>
      </c>
      <c r="M32" s="27">
        <v>96</v>
      </c>
      <c r="N32" s="21">
        <f>code_monthly!O32</f>
        <v>17</v>
      </c>
      <c r="O32" s="21">
        <f>code_monthly!P32</f>
        <v>1.7883333333333331</v>
      </c>
      <c r="P32" s="4">
        <f>code_monthly!R32*100/code_monthly_deflated!Q32</f>
        <v>123.35782754548245</v>
      </c>
      <c r="Q32" s="30">
        <v>97.075315270000004</v>
      </c>
      <c r="R32" s="5">
        <v>0.16</v>
      </c>
      <c r="S32">
        <f>code_monthly!T32</f>
        <v>0.61420005970024583</v>
      </c>
      <c r="T32" s="21">
        <f>code_monthly!U32/M32*100</f>
        <v>62.604166666666671</v>
      </c>
      <c r="U32" s="21">
        <f>code_monthly!V32/M32*100</f>
        <v>60.857456140350877</v>
      </c>
    </row>
    <row r="33" spans="1:21" ht="17" x14ac:dyDescent="0.2">
      <c r="A33" s="23" t="s">
        <v>252</v>
      </c>
      <c r="B33" s="21">
        <f>code_monthly!B33/M33*100</f>
        <v>56.287799791449423</v>
      </c>
      <c r="C33" s="24">
        <f>code_monthly!C33*100/code_monthly_deflated!M33</f>
        <v>74.31210083305379</v>
      </c>
      <c r="D33" s="21">
        <v>24190</v>
      </c>
      <c r="E33" s="21">
        <v>13.95</v>
      </c>
      <c r="F33" s="25">
        <v>1.34</v>
      </c>
      <c r="G33" s="26">
        <v>-0.48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v>1.5482990000000001</v>
      </c>
      <c r="M33" s="27">
        <v>95.9</v>
      </c>
      <c r="N33" s="21">
        <f>code_monthly!O33</f>
        <v>22</v>
      </c>
      <c r="O33" s="21">
        <f>code_monthly!P33</f>
        <v>-1.3966666666666665</v>
      </c>
      <c r="P33" s="4">
        <f>code_monthly!R33*100/code_monthly_deflated!Q33</f>
        <v>113.79786254547373</v>
      </c>
      <c r="Q33" s="30">
        <v>96.961399389999997</v>
      </c>
      <c r="R33" s="5">
        <v>-0.19</v>
      </c>
      <c r="S33">
        <f>code_monthly!T33</f>
        <v>0.6458700806497969</v>
      </c>
      <c r="T33" s="21">
        <f>code_monthly!U33/M33*100</f>
        <v>55.318039624608964</v>
      </c>
      <c r="U33" s="21">
        <f>code_monthly!V33/M33*100</f>
        <v>57.407337188359087</v>
      </c>
    </row>
    <row r="34" spans="1:21" ht="17" x14ac:dyDescent="0.2">
      <c r="A34" s="23" t="s">
        <v>253</v>
      </c>
      <c r="B34" s="21">
        <f>code_monthly!B34/M34*100</f>
        <v>58.188481675392666</v>
      </c>
      <c r="C34" s="24">
        <f>code_monthly!C34*100/code_monthly_deflated!M34</f>
        <v>63.439338750625758</v>
      </c>
      <c r="D34" s="21">
        <v>29470</v>
      </c>
      <c r="E34" s="21">
        <v>15.5</v>
      </c>
      <c r="F34" s="25">
        <v>1.02</v>
      </c>
      <c r="G34" s="26">
        <v>-0.75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v>1.570697</v>
      </c>
      <c r="M34" s="27">
        <v>95.5</v>
      </c>
      <c r="N34" s="21">
        <f>code_monthly!O34</f>
        <v>20</v>
      </c>
      <c r="O34" s="21">
        <f>code_monthly!P34</f>
        <v>0.20666666666666345</v>
      </c>
      <c r="P34" s="4">
        <f>code_monthly!R34*100/code_monthly_deflated!Q34</f>
        <v>98.286274587713436</v>
      </c>
      <c r="Q34" s="30">
        <v>96.819215499999999</v>
      </c>
      <c r="R34" s="5">
        <v>-0.27</v>
      </c>
      <c r="S34">
        <f>code_monthly!T34</f>
        <v>0.63666003054694831</v>
      </c>
      <c r="T34" s="21">
        <f>code_monthly!U34/M34*100</f>
        <v>58.659685863874344</v>
      </c>
      <c r="U34" s="21">
        <f>code_monthly!V34/M34*100</f>
        <v>57.128685588316344</v>
      </c>
    </row>
    <row r="35" spans="1:21" ht="17" x14ac:dyDescent="0.2">
      <c r="A35" s="23" t="s">
        <v>254</v>
      </c>
      <c r="B35" s="21">
        <f>code_monthly!B35/M35*100</f>
        <v>57.207112970711293</v>
      </c>
      <c r="C35" s="24">
        <f>code_monthly!C35*100/code_monthly_deflated!M35</f>
        <v>68.313136907000739</v>
      </c>
      <c r="D35" s="21">
        <v>27845</v>
      </c>
      <c r="E35" s="21">
        <v>17.25</v>
      </c>
      <c r="F35" s="25">
        <v>0.65</v>
      </c>
      <c r="G35" s="26">
        <v>-0.6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v>1.571339</v>
      </c>
      <c r="M35" s="27">
        <v>95.6</v>
      </c>
      <c r="N35" s="21">
        <f>code_monthly!O35</f>
        <v>22</v>
      </c>
      <c r="O35" s="21">
        <f>code_monthly!P35</f>
        <v>-1.436666666666671</v>
      </c>
      <c r="P35" s="4">
        <f>code_monthly!R35*100/code_monthly_deflated!Q35</f>
        <v>106.16438185359176</v>
      </c>
      <c r="Q35" s="30">
        <v>96.661420910000004</v>
      </c>
      <c r="R35" s="5">
        <v>-0.14000000000000001</v>
      </c>
      <c r="S35">
        <f>code_monthly!T35</f>
        <v>0.63639991115857242</v>
      </c>
      <c r="T35" s="21">
        <f>code_monthly!U35/M35*100</f>
        <v>55.983263598326374</v>
      </c>
      <c r="U35" s="21">
        <f>code_monthly!V35/M35*100</f>
        <v>57.385412704450367</v>
      </c>
    </row>
    <row r="36" spans="1:21" ht="17" x14ac:dyDescent="0.2">
      <c r="A36" s="23" t="s">
        <v>255</v>
      </c>
      <c r="B36" s="21">
        <f>code_monthly!B36/M36*100</f>
        <v>61.300728407908437</v>
      </c>
      <c r="C36" s="24">
        <f>code_monthly!C36*100/code_monthly_deflated!M36</f>
        <v>74.70433313620795</v>
      </c>
      <c r="D36" s="21">
        <v>34611</v>
      </c>
      <c r="E36" s="21">
        <v>18.899999999999999</v>
      </c>
      <c r="F36" s="25">
        <v>1.63</v>
      </c>
      <c r="G36" s="26">
        <v>-0.51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v>1.5790310000000001</v>
      </c>
      <c r="M36" s="27">
        <v>96.1</v>
      </c>
      <c r="N36" s="21">
        <f>code_monthly!O36</f>
        <v>24</v>
      </c>
      <c r="O36" s="21">
        <f>code_monthly!P36</f>
        <v>-1.8083333333333336</v>
      </c>
      <c r="P36" s="4">
        <f>code_monthly!R36*100/code_monthly_deflated!Q36</f>
        <v>116.62628590057172</v>
      </c>
      <c r="Q36" s="30">
        <v>97.19935701</v>
      </c>
      <c r="R36" s="5">
        <v>-0.14000000000000001</v>
      </c>
      <c r="S36">
        <f>code_monthly!T36</f>
        <v>0.63329978955447985</v>
      </c>
      <c r="T36" s="21">
        <f>code_monthly!U36/M36*100</f>
        <v>59.88553590010406</v>
      </c>
      <c r="U36" s="21">
        <f>code_monthly!V36/M36*100</f>
        <v>58.538454261659254</v>
      </c>
    </row>
    <row r="37" spans="1:21" ht="17" x14ac:dyDescent="0.2">
      <c r="A37" s="23" t="s">
        <v>256</v>
      </c>
      <c r="B37" s="21">
        <f>code_monthly!B37/M37*100</f>
        <v>64.321243523316056</v>
      </c>
      <c r="C37" s="24">
        <f>code_monthly!C37*100/code_monthly_deflated!M37</f>
        <v>72.438565488676915</v>
      </c>
      <c r="D37" s="21">
        <v>32259</v>
      </c>
      <c r="E37" s="21">
        <v>15.15</v>
      </c>
      <c r="F37" s="25">
        <v>0.61</v>
      </c>
      <c r="G37" s="26">
        <v>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v>1.6145179999999999</v>
      </c>
      <c r="M37" s="27">
        <v>96.5</v>
      </c>
      <c r="N37" s="21">
        <f>code_monthly!O37</f>
        <v>26</v>
      </c>
      <c r="O37" s="21">
        <f>code_monthly!P37</f>
        <v>0.21999999999999886</v>
      </c>
      <c r="P37" s="4">
        <f>code_monthly!R37*100/code_monthly_deflated!Q37</f>
        <v>115.59606502993252</v>
      </c>
      <c r="Q37" s="30">
        <v>97.633081169999997</v>
      </c>
      <c r="R37" s="5">
        <v>0.21</v>
      </c>
      <c r="S37">
        <f>code_monthly!T37</f>
        <v>0.61937990161769652</v>
      </c>
      <c r="T37" s="21">
        <f>code_monthly!U37/M37*100</f>
        <v>61.191709844559583</v>
      </c>
      <c r="U37" s="21">
        <f>code_monthly!V37/M37*100</f>
        <v>61.745595854922286</v>
      </c>
    </row>
    <row r="38" spans="1:21" ht="17" x14ac:dyDescent="0.2">
      <c r="A38" s="23" t="s">
        <v>257</v>
      </c>
      <c r="B38" s="21">
        <f>code_monthly!B38/M38*100</f>
        <v>68.391752577319593</v>
      </c>
      <c r="C38" s="24">
        <f>code_monthly!C38*100/code_monthly_deflated!M38</f>
        <v>71.644096958994439</v>
      </c>
      <c r="D38" s="21">
        <v>38230</v>
      </c>
      <c r="E38" s="21">
        <v>11.1</v>
      </c>
      <c r="F38" s="25">
        <v>0.37</v>
      </c>
      <c r="G38" s="26">
        <v>-0.32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v>1.607459</v>
      </c>
      <c r="M38" s="27">
        <v>97</v>
      </c>
      <c r="N38" s="21">
        <f>code_monthly!O38</f>
        <v>24</v>
      </c>
      <c r="O38" s="21">
        <f>code_monthly!P38</f>
        <v>-0.81833333333333158</v>
      </c>
      <c r="P38" s="4">
        <f>code_monthly!R38*100/code_monthly_deflated!Q38</f>
        <v>114.46270300249198</v>
      </c>
      <c r="Q38" s="30">
        <v>97.595109210000004</v>
      </c>
      <c r="R38" s="5">
        <v>-0.13</v>
      </c>
      <c r="S38">
        <f>code_monthly!T38</f>
        <v>0.62209984826984699</v>
      </c>
      <c r="T38" s="21">
        <f>code_monthly!U38/M38*100</f>
        <v>67.55670103092784</v>
      </c>
      <c r="U38" s="21">
        <f>code_monthly!V38/M38*100</f>
        <v>66.957418198117438</v>
      </c>
    </row>
    <row r="39" spans="1:21" ht="17" x14ac:dyDescent="0.2">
      <c r="A39" s="23" t="s">
        <v>258</v>
      </c>
      <c r="B39" s="21">
        <f>code_monthly!B39/M39*100</f>
        <v>69.609053497942384</v>
      </c>
      <c r="C39" s="24">
        <f>code_monthly!C39*100/code_monthly_deflated!M39</f>
        <v>69.946484923097387</v>
      </c>
      <c r="D39" s="21">
        <v>27230</v>
      </c>
      <c r="E39" s="21">
        <v>7.8</v>
      </c>
      <c r="F39" s="25">
        <v>0.75</v>
      </c>
      <c r="G39" s="26">
        <v>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v>1.6041069999999999</v>
      </c>
      <c r="M39" s="27">
        <v>97.2</v>
      </c>
      <c r="N39" s="21">
        <f>code_monthly!O39</f>
        <v>17</v>
      </c>
      <c r="O39" s="21">
        <f>code_monthly!P39</f>
        <v>-0.9350000000000005</v>
      </c>
      <c r="P39" s="4">
        <f>code_monthly!R39*100/code_monthly_deflated!Q39</f>
        <v>112.27939250039829</v>
      </c>
      <c r="Q39" s="30">
        <v>97.132695119999994</v>
      </c>
      <c r="R39" s="5">
        <v>-0.03</v>
      </c>
      <c r="S39">
        <f>code_monthly!T39</f>
        <v>0.62339981061113758</v>
      </c>
      <c r="T39" s="21">
        <f>code_monthly!U39/M39*100</f>
        <v>68.930041152263371</v>
      </c>
      <c r="U39" s="21">
        <f>code_monthly!V39/M39*100</f>
        <v>68.563879536101751</v>
      </c>
    </row>
    <row r="40" spans="1:21" ht="17" x14ac:dyDescent="0.2">
      <c r="A40" s="23" t="s">
        <v>259</v>
      </c>
      <c r="B40" s="21">
        <f>code_monthly!B40/M40*100</f>
        <v>66.096311475409834</v>
      </c>
      <c r="C40" s="24">
        <f>code_monthly!C40*100/code_monthly_deflated!M40</f>
        <v>69.407246369579454</v>
      </c>
      <c r="D40" s="21">
        <v>27275</v>
      </c>
      <c r="E40" s="21">
        <v>5.8</v>
      </c>
      <c r="F40" s="25">
        <v>1.1200000000000001</v>
      </c>
      <c r="G40" s="26">
        <v>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v>1.6162920000000001</v>
      </c>
      <c r="M40" s="27">
        <v>97.6</v>
      </c>
      <c r="N40" s="21">
        <f>code_monthly!O40</f>
        <v>10</v>
      </c>
      <c r="O40" s="21">
        <f>code_monthly!P40</f>
        <v>-0.58166666666666611</v>
      </c>
      <c r="P40" s="4">
        <f>code_monthly!R40*100/code_monthly_deflated!Q40</f>
        <v>113.02647344865254</v>
      </c>
      <c r="Q40" s="30">
        <v>96.871110509999994</v>
      </c>
      <c r="R40" s="5">
        <v>0.02</v>
      </c>
      <c r="S40">
        <f>code_monthly!T40</f>
        <v>0.61870008637053209</v>
      </c>
      <c r="T40" s="21">
        <f>code_monthly!U40/M40*100</f>
        <v>65.163934426229503</v>
      </c>
      <c r="U40" s="21">
        <f>code_monthly!V40/M40*100</f>
        <v>68.568270060396912</v>
      </c>
    </row>
    <row r="41" spans="1:21" ht="17" x14ac:dyDescent="0.2">
      <c r="A41" s="23" t="s">
        <v>260</v>
      </c>
      <c r="B41" s="21">
        <f>code_monthly!B41/M41*100</f>
        <v>66.879505664263647</v>
      </c>
      <c r="C41" s="24">
        <f>code_monthly!C41*100/code_monthly_deflated!M41</f>
        <v>73.63920942235535</v>
      </c>
      <c r="D41" s="21">
        <v>35885</v>
      </c>
      <c r="E41" s="21">
        <v>4.25</v>
      </c>
      <c r="F41" s="25">
        <v>0.57999999999999996</v>
      </c>
      <c r="G41" s="26">
        <v>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v>1.579779</v>
      </c>
      <c r="M41" s="27">
        <v>97.1</v>
      </c>
      <c r="N41" s="21">
        <f>code_monthly!O41</f>
        <v>15</v>
      </c>
      <c r="O41" s="21">
        <f>code_monthly!P41</f>
        <v>-0.2383333333333324</v>
      </c>
      <c r="P41" s="4">
        <f>code_monthly!R41*100/code_monthly_deflated!Q41</f>
        <v>116.26472260138559</v>
      </c>
      <c r="Q41" s="30">
        <v>97.157587849999999</v>
      </c>
      <c r="R41" s="5">
        <v>0.44</v>
      </c>
      <c r="S41">
        <f>code_monthly!T41</f>
        <v>0.63299993226900719</v>
      </c>
      <c r="T41" s="21">
        <f>code_monthly!U41/M41*100</f>
        <v>68.280123583934099</v>
      </c>
      <c r="U41" s="21">
        <f>code_monthly!V41/M41*100</f>
        <v>68.852635521018641</v>
      </c>
    </row>
    <row r="42" spans="1:21" ht="17" x14ac:dyDescent="0.2">
      <c r="A42" s="23" t="s">
        <v>261</v>
      </c>
      <c r="B42" s="21">
        <f>code_monthly!B42/M42*100</f>
        <v>68.844580777096112</v>
      </c>
      <c r="C42" s="24">
        <f>code_monthly!C42*100/code_monthly_deflated!M42</f>
        <v>78.232898874799901</v>
      </c>
      <c r="D42" s="21">
        <v>23655</v>
      </c>
      <c r="E42" s="21">
        <v>3.95</v>
      </c>
      <c r="F42" s="25">
        <v>0.35</v>
      </c>
      <c r="G42" s="26">
        <v>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v>1.5167600000000001</v>
      </c>
      <c r="M42" s="27">
        <v>97.8</v>
      </c>
      <c r="N42" s="21">
        <f>code_monthly!O42</f>
        <v>17</v>
      </c>
      <c r="O42" s="21">
        <f>code_monthly!P42</f>
        <v>-1.2900000000000009</v>
      </c>
      <c r="P42" s="4">
        <f>code_monthly!R42*100/code_monthly_deflated!Q42</f>
        <v>118.47481047541436</v>
      </c>
      <c r="Q42" s="30">
        <v>97.953311369999994</v>
      </c>
      <c r="R42" s="5">
        <v>0.82</v>
      </c>
      <c r="S42">
        <f>code_monthly!T42</f>
        <v>0.65930008702761145</v>
      </c>
      <c r="T42" s="21">
        <f>code_monthly!U42/M42*100</f>
        <v>71.063394683026587</v>
      </c>
      <c r="U42" s="21">
        <f>code_monthly!V42/M42*100</f>
        <v>68.214723926380373</v>
      </c>
    </row>
    <row r="43" spans="1:21" ht="17" x14ac:dyDescent="0.2">
      <c r="A43" s="23" t="s">
        <v>262</v>
      </c>
      <c r="B43" s="21">
        <f>code_monthly!B43/M43*100</f>
        <v>69.062181447502553</v>
      </c>
      <c r="C43" s="24">
        <f>code_monthly!C43*100/code_monthly_deflated!M43</f>
        <v>72.757811238737659</v>
      </c>
      <c r="D43" s="21">
        <v>24125</v>
      </c>
      <c r="E43" s="21">
        <v>4.05</v>
      </c>
      <c r="F43" s="25">
        <v>0.3</v>
      </c>
      <c r="G43" s="26">
        <v>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v>1.519711</v>
      </c>
      <c r="M43" s="27">
        <v>98.1</v>
      </c>
      <c r="N43" s="21">
        <f>code_monthly!O43</f>
        <v>16</v>
      </c>
      <c r="O43" s="21">
        <f>code_monthly!P43</f>
        <v>-2.003333333333333</v>
      </c>
      <c r="P43" s="4">
        <f>code_monthly!R43*100/code_monthly_deflated!Q43</f>
        <v>110.44766355983265</v>
      </c>
      <c r="Q43" s="30">
        <v>98.20941114</v>
      </c>
      <c r="R43" s="5">
        <v>0.42</v>
      </c>
      <c r="S43">
        <f>code_monthly!T43</f>
        <v>0.65801984719463102</v>
      </c>
      <c r="T43" s="21">
        <f>code_monthly!U43/M43*100</f>
        <v>77.268093781855256</v>
      </c>
      <c r="U43" s="21">
        <f>code_monthly!V43/M43*100</f>
        <v>71.286952089704357</v>
      </c>
    </row>
    <row r="44" spans="1:21" ht="17" x14ac:dyDescent="0.2">
      <c r="A44" s="23" t="s">
        <v>263</v>
      </c>
      <c r="B44" s="21">
        <f>code_monthly!B44/M44*100</f>
        <v>65.035605289928782</v>
      </c>
      <c r="C44" s="24">
        <f>code_monthly!C44*100/code_monthly_deflated!M44</f>
        <v>67.13340563444639</v>
      </c>
      <c r="D44" s="21">
        <v>29210</v>
      </c>
      <c r="E44" s="21">
        <v>9.1</v>
      </c>
      <c r="F44" s="25">
        <v>1.1200000000000001</v>
      </c>
      <c r="G44" s="26">
        <v>-0.59000000000000008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v>1.5494270000000001</v>
      </c>
      <c r="M44" s="27">
        <v>98.3</v>
      </c>
      <c r="N44" s="21">
        <f>code_monthly!O44</f>
        <v>16</v>
      </c>
      <c r="O44" s="21">
        <f>code_monthly!P44</f>
        <v>-3.8616666666666664</v>
      </c>
      <c r="P44" s="4">
        <f>code_monthly!R44*100/code_monthly_deflated!Q44</f>
        <v>104.2226122521965</v>
      </c>
      <c r="Q44" s="30">
        <v>98.107308759999995</v>
      </c>
      <c r="R44" s="5">
        <v>-0.56999999999999995</v>
      </c>
      <c r="S44">
        <f>code_monthly!T44</f>
        <v>0.64539988008470228</v>
      </c>
      <c r="T44" s="21">
        <f>code_monthly!U44/M44*100</f>
        <v>65.554425228891148</v>
      </c>
      <c r="U44" s="21">
        <f>code_monthly!V44/M44*100</f>
        <v>68.084580729545138</v>
      </c>
    </row>
    <row r="45" spans="1:21" ht="17" x14ac:dyDescent="0.2">
      <c r="A45" s="23" t="s">
        <v>264</v>
      </c>
      <c r="B45" s="21">
        <f>code_monthly!B45/M45*100</f>
        <v>66.121827411167516</v>
      </c>
      <c r="C45" s="24">
        <f>code_monthly!C45*100/code_monthly_deflated!M45</f>
        <v>68.370533559984054</v>
      </c>
      <c r="D45" s="21">
        <v>28110</v>
      </c>
      <c r="E45" s="21">
        <v>12.049999999999999</v>
      </c>
      <c r="F45" s="25">
        <v>1.34</v>
      </c>
      <c r="G45" s="26">
        <v>-0.65999999999999992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v>1.522905</v>
      </c>
      <c r="M45" s="27">
        <v>98.5</v>
      </c>
      <c r="N45" s="21">
        <f>code_monthly!O45</f>
        <v>18</v>
      </c>
      <c r="O45" s="21">
        <f>code_monthly!P45</f>
        <v>-1.3966666666666683</v>
      </c>
      <c r="P45" s="4">
        <f>code_monthly!R45*100/code_monthly_deflated!Q45</f>
        <v>104.3528022532833</v>
      </c>
      <c r="Q45" s="30">
        <v>98.281979770000007</v>
      </c>
      <c r="R45" s="5">
        <v>-0.37</v>
      </c>
      <c r="S45">
        <f>code_monthly!T45</f>
        <v>0.65663977726778755</v>
      </c>
      <c r="T45" s="21">
        <f>code_monthly!U45/M45*100</f>
        <v>66.304568527918789</v>
      </c>
      <c r="U45" s="21">
        <f>code_monthly!V45/M45*100</f>
        <v>65.790669567319298</v>
      </c>
    </row>
    <row r="46" spans="1:21" ht="17" x14ac:dyDescent="0.2">
      <c r="A46" s="23" t="s">
        <v>265</v>
      </c>
      <c r="B46" s="21">
        <f>code_monthly!B46/M46*100</f>
        <v>66.144455747711078</v>
      </c>
      <c r="C46" s="24">
        <f>code_monthly!C46*100/code_monthly_deflated!M46</f>
        <v>68.862167187638875</v>
      </c>
      <c r="D46" s="21">
        <v>21915</v>
      </c>
      <c r="E46" s="21">
        <v>15.75</v>
      </c>
      <c r="F46" s="25">
        <v>1.44</v>
      </c>
      <c r="G46" s="26">
        <v>-1.2000000000000002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v>1.520427</v>
      </c>
      <c r="M46" s="27">
        <v>98.3</v>
      </c>
      <c r="N46" s="21">
        <f>code_monthly!O46</f>
        <v>21</v>
      </c>
      <c r="O46" s="21">
        <f>code_monthly!P46</f>
        <v>-1.6933333333333369</v>
      </c>
      <c r="P46" s="4">
        <f>code_monthly!R46*100/code_monthly_deflated!Q46</f>
        <v>104.46840156397829</v>
      </c>
      <c r="Q46" s="30">
        <v>98.517827839999995</v>
      </c>
      <c r="R46" s="5">
        <v>-0.72</v>
      </c>
      <c r="S46">
        <f>code_monthly!T46</f>
        <v>0.65770997226437045</v>
      </c>
      <c r="T46" s="21">
        <f>code_monthly!U46/M46*100</f>
        <v>64.343845371312312</v>
      </c>
      <c r="U46" s="21">
        <f>code_monthly!V46/M46*100</f>
        <v>64.545778229908436</v>
      </c>
    </row>
    <row r="47" spans="1:21" ht="17" x14ac:dyDescent="0.2">
      <c r="A47" s="23" t="s">
        <v>266</v>
      </c>
      <c r="B47" s="21">
        <f>code_monthly!B47/M47*100</f>
        <v>67.416073245167851</v>
      </c>
      <c r="C47" s="24">
        <f>code_monthly!C47*100/code_monthly_deflated!M47</f>
        <v>72.035332016191362</v>
      </c>
      <c r="D47" s="21">
        <v>24700</v>
      </c>
      <c r="E47" s="21">
        <v>21.1</v>
      </c>
      <c r="F47" s="25">
        <v>0.7</v>
      </c>
      <c r="G47" s="26">
        <v>-0.64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v>1.5242039999999999</v>
      </c>
      <c r="M47" s="27">
        <v>98.3</v>
      </c>
      <c r="N47" s="21">
        <f>code_monthly!O47</f>
        <v>17</v>
      </c>
      <c r="O47" s="21">
        <f>code_monthly!P47</f>
        <v>-1.186666666666671</v>
      </c>
      <c r="P47" s="4">
        <f>code_monthly!R47*100/code_monthly_deflated!Q47</f>
        <v>109.51062864533048</v>
      </c>
      <c r="Q47" s="30">
        <v>98.556643620000003</v>
      </c>
      <c r="R47" s="5">
        <v>-0.18</v>
      </c>
      <c r="S47">
        <f>code_monthly!T47</f>
        <v>0.65608015724929214</v>
      </c>
      <c r="T47" s="21">
        <f>code_monthly!U47/M47*100</f>
        <v>68.056968463886065</v>
      </c>
      <c r="U47" s="21">
        <f>code_monthly!V47/M47*100</f>
        <v>66.846830908045476</v>
      </c>
    </row>
    <row r="48" spans="1:21" ht="17" x14ac:dyDescent="0.2">
      <c r="A48" s="23" t="s">
        <v>267</v>
      </c>
      <c r="B48" s="21">
        <f>code_monthly!B48/M48*100</f>
        <v>66.048632218844986</v>
      </c>
      <c r="C48" s="24">
        <f>code_monthly!C48*100/code_monthly_deflated!M48</f>
        <v>72.687150949604288</v>
      </c>
      <c r="D48" s="21">
        <v>34985</v>
      </c>
      <c r="E48" s="21">
        <v>19.3</v>
      </c>
      <c r="F48" s="25">
        <v>0.5</v>
      </c>
      <c r="G48" s="26">
        <v>-0.62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v>1.5511090000000001</v>
      </c>
      <c r="M48" s="27">
        <v>98.7</v>
      </c>
      <c r="N48" s="21">
        <f>code_monthly!O48</f>
        <v>23</v>
      </c>
      <c r="O48" s="21">
        <f>code_monthly!P48</f>
        <v>2.0416666666666679</v>
      </c>
      <c r="P48" s="4">
        <f>code_monthly!R48*100/code_monthly_deflated!Q48</f>
        <v>112.77402977126214</v>
      </c>
      <c r="Q48" s="30">
        <v>98.675200509999996</v>
      </c>
      <c r="R48" s="5">
        <v>-0.25</v>
      </c>
      <c r="S48">
        <f>code_monthly!T48</f>
        <v>0.64470001785819042</v>
      </c>
      <c r="T48" s="21">
        <f>code_monthly!U48/M48*100</f>
        <v>64.559270516717334</v>
      </c>
      <c r="U48" s="21">
        <f>code_monthly!V48/M48*100</f>
        <v>65.338447435711871</v>
      </c>
    </row>
    <row r="49" spans="1:21" ht="17" x14ac:dyDescent="0.2">
      <c r="A49" s="23" t="s">
        <v>268</v>
      </c>
      <c r="B49" s="21">
        <f>code_monthly!B49/M49*100</f>
        <v>68.446014127144309</v>
      </c>
      <c r="C49" s="24">
        <f>code_monthly!C49*100/code_monthly_deflated!M49</f>
        <v>69.648097737609916</v>
      </c>
      <c r="D49" s="21">
        <v>24815</v>
      </c>
      <c r="E49" s="21">
        <v>15.399999999999999</v>
      </c>
      <c r="F49" s="25">
        <v>0.36</v>
      </c>
      <c r="G49" s="26">
        <v>-9.9999999999999978E-2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v>1.6168929999999999</v>
      </c>
      <c r="M49" s="27">
        <v>99.1</v>
      </c>
      <c r="N49" s="21">
        <f>code_monthly!O49</f>
        <v>27</v>
      </c>
      <c r="O49" s="21">
        <f>code_monthly!P49</f>
        <v>0.62000000000000099</v>
      </c>
      <c r="P49" s="4">
        <f>code_monthly!R49*100/code_monthly_deflated!Q49</f>
        <v>112.96694498385202</v>
      </c>
      <c r="Q49" s="30">
        <v>98.789960210000004</v>
      </c>
      <c r="R49" s="5">
        <v>-0.06</v>
      </c>
      <c r="S49">
        <f>code_monthly!T49</f>
        <v>0.61847011521479778</v>
      </c>
      <c r="T49" s="21">
        <f>code_monthly!U49/M49*100</f>
        <v>65.842583249243191</v>
      </c>
      <c r="U49" s="21">
        <f>code_monthly!V49/M49*100</f>
        <v>66.558550766421604</v>
      </c>
    </row>
    <row r="50" spans="1:21" ht="17" x14ac:dyDescent="0.2">
      <c r="A50" s="23" t="s">
        <v>269</v>
      </c>
      <c r="B50" s="21">
        <f>code_monthly!B50/M50*100</f>
        <v>70.635721493440968</v>
      </c>
      <c r="C50" s="24">
        <f>code_monthly!C50*100/code_monthly_deflated!M50</f>
        <v>68.681895353215495</v>
      </c>
      <c r="D50" s="21">
        <v>29520</v>
      </c>
      <c r="E50" s="21">
        <v>10.85</v>
      </c>
      <c r="F50" s="25">
        <v>0.6</v>
      </c>
      <c r="G50" s="26">
        <v>-0.41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v>1.6026149999999999</v>
      </c>
      <c r="M50" s="27">
        <v>99.1</v>
      </c>
      <c r="N50" s="21">
        <f>code_monthly!O50</f>
        <v>22</v>
      </c>
      <c r="O50" s="21">
        <f>code_monthly!P50</f>
        <v>-0.56833333333333336</v>
      </c>
      <c r="P50" s="4">
        <f>code_monthly!R50*100/code_monthly_deflated!Q50</f>
        <v>110.7011653413031</v>
      </c>
      <c r="Q50" s="30">
        <v>98.535548079999998</v>
      </c>
      <c r="R50" s="5">
        <v>-0.22</v>
      </c>
      <c r="S50">
        <f>code_monthly!T50</f>
        <v>0.62398018238940733</v>
      </c>
      <c r="T50" s="21">
        <f>code_monthly!U50/M50*100</f>
        <v>67.507568113017172</v>
      </c>
      <c r="U50" s="21">
        <f>code_monthly!V50/M50*100</f>
        <v>69.443250120651086</v>
      </c>
    </row>
    <row r="51" spans="1:21" ht="17" x14ac:dyDescent="0.2">
      <c r="A51" s="23" t="s">
        <v>270</v>
      </c>
      <c r="B51" s="21">
        <f>code_monthly!B51/M51*100</f>
        <v>72.167338709677423</v>
      </c>
      <c r="C51" s="24">
        <f>code_monthly!C51*100/code_monthly_deflated!M51</f>
        <v>66.38105041935826</v>
      </c>
      <c r="D51" s="21">
        <v>29170</v>
      </c>
      <c r="E51" s="21">
        <v>7.25</v>
      </c>
      <c r="F51" s="25">
        <v>0.97</v>
      </c>
      <c r="G51" s="26">
        <v>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v>1.6369020000000001</v>
      </c>
      <c r="M51" s="27">
        <v>99.2</v>
      </c>
      <c r="N51" s="21">
        <f>code_monthly!O51</f>
        <v>16</v>
      </c>
      <c r="O51" s="21">
        <f>code_monthly!P51</f>
        <v>-1.1850000000000005</v>
      </c>
      <c r="P51" s="4">
        <f>code_monthly!R51*100/code_monthly_deflated!Q51</f>
        <v>109.61587525138623</v>
      </c>
      <c r="Q51" s="30">
        <v>98.334296699999996</v>
      </c>
      <c r="R51" s="5">
        <v>-0.02</v>
      </c>
      <c r="S51">
        <f>code_monthly!T51</f>
        <v>0.61091012168107806</v>
      </c>
      <c r="T51" s="21">
        <f>code_monthly!U51/M51*100</f>
        <v>71.743951612903217</v>
      </c>
      <c r="U51" s="21">
        <f>code_monthly!V51/M51*100</f>
        <v>71.389688940092171</v>
      </c>
    </row>
    <row r="52" spans="1:21" ht="17" x14ac:dyDescent="0.2">
      <c r="A52" s="23" t="s">
        <v>271</v>
      </c>
      <c r="B52" s="21">
        <f>code_monthly!B52/M52*100</f>
        <v>69.186746987951807</v>
      </c>
      <c r="C52" s="24">
        <f>code_monthly!C52*100/code_monthly_deflated!M52</f>
        <v>67.416799197040362</v>
      </c>
      <c r="D52" s="21">
        <v>29590</v>
      </c>
      <c r="E52" s="21">
        <v>6.85</v>
      </c>
      <c r="F52" s="25">
        <v>0.27</v>
      </c>
      <c r="G52" s="26">
        <v>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v>1.6495120000000001</v>
      </c>
      <c r="M52" s="27">
        <v>99.6</v>
      </c>
      <c r="N52" s="21">
        <f>code_monthly!O52</f>
        <v>11</v>
      </c>
      <c r="O52" s="21">
        <f>code_monthly!P52</f>
        <v>-1.1316666666666659</v>
      </c>
      <c r="P52" s="4">
        <f>code_monthly!R52*100/code_monthly_deflated!Q52</f>
        <v>112.64585096150387</v>
      </c>
      <c r="Q52" s="30">
        <v>98.325858479999994</v>
      </c>
      <c r="R52" s="5">
        <v>-0.02</v>
      </c>
      <c r="S52">
        <f>code_monthly!T52</f>
        <v>0.60623990610556333</v>
      </c>
      <c r="T52" s="21">
        <f>code_monthly!U52/M52*100</f>
        <v>68.564257028112465</v>
      </c>
      <c r="U52" s="21">
        <f>code_monthly!V52/M52*100</f>
        <v>71.119477911646584</v>
      </c>
    </row>
    <row r="53" spans="1:21" ht="17" x14ac:dyDescent="0.2">
      <c r="A53" s="23" t="s">
        <v>272</v>
      </c>
      <c r="B53" s="21">
        <f>code_monthly!B53/M53*100</f>
        <v>61.737373737373737</v>
      </c>
      <c r="C53" s="24">
        <f>code_monthly!C53*100/code_monthly_deflated!M53</f>
        <v>66.195663581588747</v>
      </c>
      <c r="D53" s="21">
        <v>33005</v>
      </c>
      <c r="E53" s="21">
        <v>6.9</v>
      </c>
      <c r="F53" s="25">
        <v>0.24</v>
      </c>
      <c r="G53" s="26">
        <v>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v>1.6498379999999999</v>
      </c>
      <c r="M53" s="27">
        <v>99</v>
      </c>
      <c r="N53" s="21">
        <f>code_monthly!O53</f>
        <v>23</v>
      </c>
      <c r="O53" s="21">
        <f>code_monthly!P53</f>
        <v>0.81166666666666742</v>
      </c>
      <c r="P53" s="4">
        <f>code_monthly!R53*100/code_monthly_deflated!Q53</f>
        <v>109.55333555520372</v>
      </c>
      <c r="Q53" s="30">
        <v>98.691655030000007</v>
      </c>
      <c r="R53" s="5">
        <v>-0.02</v>
      </c>
      <c r="S53">
        <f>code_monthly!T53</f>
        <v>0.60612011603563509</v>
      </c>
      <c r="T53" s="21">
        <f>code_monthly!U53/M53*100</f>
        <v>62</v>
      </c>
      <c r="U53" s="21">
        <f>code_monthly!V53/M53*100</f>
        <v>66.739210284664821</v>
      </c>
    </row>
    <row r="54" spans="1:21" ht="17" x14ac:dyDescent="0.2">
      <c r="A54" s="23" t="s">
        <v>273</v>
      </c>
      <c r="B54" s="21">
        <f>code_monthly!B54/M54*100</f>
        <v>56.432160804020107</v>
      </c>
      <c r="C54" s="24">
        <f>code_monthly!C54*100/code_monthly_deflated!M54</f>
        <v>65.568755882108974</v>
      </c>
      <c r="D54" s="21">
        <v>27170</v>
      </c>
      <c r="E54" s="21">
        <v>7.5</v>
      </c>
      <c r="F54" s="25">
        <v>0.27</v>
      </c>
      <c r="G54" s="26">
        <v>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v>1.669198</v>
      </c>
      <c r="M54" s="27">
        <v>99.5</v>
      </c>
      <c r="N54" s="21">
        <f>code_monthly!O54</f>
        <v>25</v>
      </c>
      <c r="O54" s="21">
        <f>code_monthly!P54</f>
        <v>1.3599999999999994</v>
      </c>
      <c r="P54" s="4">
        <f>code_monthly!R54*100/code_monthly_deflated!Q54</f>
        <v>109.93713844395202</v>
      </c>
      <c r="Q54" s="30">
        <v>99.056607749999998</v>
      </c>
      <c r="R54" s="5">
        <v>-0.01</v>
      </c>
      <c r="S54">
        <f>code_monthly!T54</f>
        <v>0.5990901019531536</v>
      </c>
      <c r="T54" s="21">
        <f>code_monthly!U54/M54*100</f>
        <v>56.582914572864318</v>
      </c>
      <c r="U54" s="21">
        <f>code_monthly!V54/M54*100</f>
        <v>59.308542713567839</v>
      </c>
    </row>
    <row r="55" spans="1:21" ht="17" x14ac:dyDescent="0.2">
      <c r="A55" s="23" t="s">
        <v>274</v>
      </c>
      <c r="B55" s="21">
        <f>code_monthly!B55/M55*100</f>
        <v>51.424272818455364</v>
      </c>
      <c r="C55" s="24">
        <f>code_monthly!C55*100/code_monthly_deflated!M55</f>
        <v>64.770444841534982</v>
      </c>
      <c r="D55" s="21">
        <v>25185</v>
      </c>
      <c r="E55" s="21">
        <v>9.25</v>
      </c>
      <c r="F55" s="25">
        <v>0.42</v>
      </c>
      <c r="G55" s="26">
        <v>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v>1.6643920000000001</v>
      </c>
      <c r="M55" s="27">
        <v>99.7</v>
      </c>
      <c r="N55" s="21">
        <f>code_monthly!O55</f>
        <v>26</v>
      </c>
      <c r="O55" s="21">
        <f>code_monthly!P55</f>
        <v>1.5466666666666669</v>
      </c>
      <c r="P55" s="4">
        <f>code_monthly!R55*100/code_monthly_deflated!Q55</f>
        <v>107.80931792179327</v>
      </c>
      <c r="Q55" s="30">
        <v>99.694536679999999</v>
      </c>
      <c r="R55" s="5">
        <v>-0.11</v>
      </c>
      <c r="S55">
        <f>code_monthly!T55</f>
        <v>0.6008199991348192</v>
      </c>
      <c r="T55" s="21">
        <f>code_monthly!U55/M55*100</f>
        <v>51.454363089267794</v>
      </c>
      <c r="U55" s="21">
        <f>code_monthly!V55/M55*100</f>
        <v>56.937001480632368</v>
      </c>
    </row>
    <row r="56" spans="1:21" ht="17" x14ac:dyDescent="0.2">
      <c r="A56" s="23" t="s">
        <v>275</v>
      </c>
      <c r="B56" s="21">
        <f>code_monthly!B56/M56*100</f>
        <v>46.223776223776234</v>
      </c>
      <c r="C56" s="24">
        <f>code_monthly!C56*100/code_monthly_deflated!M56</f>
        <v>63.986417018498685</v>
      </c>
      <c r="D56" s="21">
        <v>23080</v>
      </c>
      <c r="E56" s="21">
        <v>11.8</v>
      </c>
      <c r="F56" s="25">
        <v>1.06</v>
      </c>
      <c r="G56" s="26">
        <v>-0.47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v>1.6824250000000001</v>
      </c>
      <c r="M56" s="27">
        <v>100.1</v>
      </c>
      <c r="N56" s="21">
        <f>code_monthly!O56</f>
        <v>27</v>
      </c>
      <c r="O56" s="21">
        <f>code_monthly!P56</f>
        <v>1.3383333333333338</v>
      </c>
      <c r="P56" s="4">
        <f>code_monthly!R56*100/code_monthly_deflated!Q56</f>
        <v>107.73499998551836</v>
      </c>
      <c r="Q56" s="30">
        <v>100.0232051</v>
      </c>
      <c r="R56" s="5">
        <v>-0.45</v>
      </c>
      <c r="S56">
        <f>code_monthly!T56</f>
        <v>0.59438013581586102</v>
      </c>
      <c r="T56" s="21">
        <f>code_monthly!U56/M56*100</f>
        <v>46.15384615384616</v>
      </c>
      <c r="U56" s="21">
        <f>code_monthly!V56/M56*100</f>
        <v>49.97552447552448</v>
      </c>
    </row>
    <row r="57" spans="1:21" ht="17" x14ac:dyDescent="0.2">
      <c r="A57" s="23" t="s">
        <v>276</v>
      </c>
      <c r="B57" s="21">
        <f>code_monthly!B57/M57*100</f>
        <v>44.14</v>
      </c>
      <c r="C57" s="24">
        <f>code_monthly!C57*100/code_monthly_deflated!M57</f>
        <v>65.361427091637267</v>
      </c>
      <c r="D57" s="21">
        <v>33350</v>
      </c>
      <c r="E57" s="21">
        <v>13.9</v>
      </c>
      <c r="F57" s="25">
        <v>1.43</v>
      </c>
      <c r="G57" s="26">
        <v>-0.43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v>1.6759120000000001</v>
      </c>
      <c r="M57" s="27">
        <v>100</v>
      </c>
      <c r="N57" s="21">
        <f>code_monthly!O57</f>
        <v>21</v>
      </c>
      <c r="O57" s="21">
        <f>code_monthly!P57</f>
        <v>1.3033333333333328</v>
      </c>
      <c r="P57" s="4">
        <f>code_monthly!R57*100/code_monthly_deflated!Q57</f>
        <v>109.13342658413019</v>
      </c>
      <c r="Q57" s="30">
        <v>100.37254710000001</v>
      </c>
      <c r="R57" s="5">
        <v>-0.14000000000000001</v>
      </c>
      <c r="S57">
        <f>code_monthly!T57</f>
        <v>0.5966900410045396</v>
      </c>
      <c r="T57" s="21">
        <f>code_monthly!U57/M57*100</f>
        <v>41.68</v>
      </c>
      <c r="U57" s="21">
        <f>code_monthly!V57/M57*100</f>
        <v>44.609999999999992</v>
      </c>
    </row>
    <row r="58" spans="1:21" ht="17" x14ac:dyDescent="0.2">
      <c r="A58" s="23" t="s">
        <v>277</v>
      </c>
      <c r="B58" s="21">
        <f>code_monthly!B58/M58*100</f>
        <v>39.520958083832333</v>
      </c>
      <c r="C58" s="24">
        <f>code_monthly!C58*100/code_monthly_deflated!M58</f>
        <v>65.502318774468065</v>
      </c>
      <c r="D58" s="21">
        <v>30490</v>
      </c>
      <c r="E58" s="21">
        <v>17.3</v>
      </c>
      <c r="F58" s="25">
        <v>1.24</v>
      </c>
      <c r="G58" s="26">
        <v>-0.79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v>1.703403</v>
      </c>
      <c r="M58" s="27">
        <v>100.2</v>
      </c>
      <c r="N58" s="21">
        <f>code_monthly!O58</f>
        <v>27</v>
      </c>
      <c r="O58" s="21">
        <f>code_monthly!P58</f>
        <v>0.15666666666666451</v>
      </c>
      <c r="P58" s="4">
        <f>code_monthly!R58*100/code_monthly_deflated!Q58</f>
        <v>111.1780107277532</v>
      </c>
      <c r="Q58" s="30">
        <v>100.5594535</v>
      </c>
      <c r="R58" s="5">
        <v>-0.31</v>
      </c>
      <c r="S58">
        <f>code_monthly!T58</f>
        <v>0.58706013785346156</v>
      </c>
      <c r="T58" s="21">
        <f>code_monthly!U58/M58*100</f>
        <v>38.373253493013976</v>
      </c>
      <c r="U58" s="21">
        <f>code_monthly!V58/M58*100</f>
        <v>40.355479517156169</v>
      </c>
    </row>
    <row r="59" spans="1:21" ht="17" x14ac:dyDescent="0.2">
      <c r="A59" s="23" t="s">
        <v>278</v>
      </c>
      <c r="B59" s="21">
        <f>code_monthly!B59/M59*100</f>
        <v>41.551551551551547</v>
      </c>
      <c r="C59" s="24">
        <f>code_monthly!C59*100/code_monthly_deflated!M59</f>
        <v>63.202721721234532</v>
      </c>
      <c r="D59" s="21">
        <v>37135</v>
      </c>
      <c r="E59" s="21">
        <v>20.399999999999999</v>
      </c>
      <c r="F59" s="25">
        <v>1.35</v>
      </c>
      <c r="G59" s="26">
        <v>-0.41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v>1.691017</v>
      </c>
      <c r="M59" s="27">
        <v>99.9</v>
      </c>
      <c r="N59" s="21">
        <f>code_monthly!O59</f>
        <v>30</v>
      </c>
      <c r="O59" s="21">
        <f>code_monthly!P59</f>
        <v>0.36333333333332973</v>
      </c>
      <c r="P59" s="4">
        <f>code_monthly!R59*100/code_monthly_deflated!Q59</f>
        <v>106.21744009427405</v>
      </c>
      <c r="Q59" s="30">
        <v>100.5202158</v>
      </c>
      <c r="R59" s="5">
        <v>0.05</v>
      </c>
      <c r="S59">
        <f>code_monthly!T59</f>
        <v>0.59136011051337745</v>
      </c>
      <c r="T59" s="21">
        <f>code_monthly!U59/M59*100</f>
        <v>39.649649649649646</v>
      </c>
      <c r="U59" s="21">
        <f>code_monthly!V59/M59*100</f>
        <v>38.126822474648556</v>
      </c>
    </row>
    <row r="60" spans="1:21" ht="17" x14ac:dyDescent="0.2">
      <c r="A60" s="23" t="s">
        <v>279</v>
      </c>
      <c r="B60" s="21">
        <f>code_monthly!B60/M60*100</f>
        <v>50.998003992015974</v>
      </c>
      <c r="C60" s="24">
        <f>code_monthly!C60*100/code_monthly_deflated!M60</f>
        <v>61.1221727746792</v>
      </c>
      <c r="D60" s="21">
        <v>38000</v>
      </c>
      <c r="E60" s="21">
        <v>17.2</v>
      </c>
      <c r="F60" s="25">
        <v>1.28</v>
      </c>
      <c r="G60" s="26">
        <v>-0.18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v>1.65909</v>
      </c>
      <c r="M60" s="27">
        <v>100.2</v>
      </c>
      <c r="N60" s="21">
        <f>code_monthly!O60</f>
        <v>25</v>
      </c>
      <c r="O60" s="21">
        <f>code_monthly!P60</f>
        <v>1.341666666666665</v>
      </c>
      <c r="P60" s="4">
        <f>code_monthly!R60*100/code_monthly_deflated!Q60</f>
        <v>101.25328931937914</v>
      </c>
      <c r="Q60" s="30">
        <v>100.3522954</v>
      </c>
      <c r="R60" s="5">
        <v>0.19</v>
      </c>
      <c r="S60">
        <f>code_monthly!T60</f>
        <v>0.60274005629592131</v>
      </c>
      <c r="T60" s="21">
        <f>code_monthly!U60/M60*100</f>
        <v>46.367265469061877</v>
      </c>
      <c r="U60" s="21">
        <f>code_monthly!V60/M60*100</f>
        <v>42.065868263473043</v>
      </c>
    </row>
    <row r="61" spans="1:21" ht="17" x14ac:dyDescent="0.2">
      <c r="A61" s="23" t="s">
        <v>280</v>
      </c>
      <c r="B61" s="21">
        <f>code_monthly!B61/M61*100</f>
        <v>55.623130608175472</v>
      </c>
      <c r="C61" s="24">
        <f>code_monthly!C61*100/code_monthly_deflated!M61</f>
        <v>59.59759219589143</v>
      </c>
      <c r="D61" s="21">
        <v>42010</v>
      </c>
      <c r="E61" s="21">
        <v>17.149999999999999</v>
      </c>
      <c r="F61" s="25">
        <v>0.76</v>
      </c>
      <c r="G61" s="26">
        <v>-4.9999999999999989E-2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v>1.62422</v>
      </c>
      <c r="M61" s="27">
        <v>100.3</v>
      </c>
      <c r="N61" s="21">
        <f>code_monthly!O61</f>
        <v>30</v>
      </c>
      <c r="O61" s="21">
        <f>code_monthly!P61</f>
        <v>-1.4800000000000004</v>
      </c>
      <c r="P61" s="4">
        <f>code_monthly!R61*100/code_monthly_deflated!Q61</f>
        <v>96.676401532549889</v>
      </c>
      <c r="Q61" s="30">
        <v>100.4278174</v>
      </c>
      <c r="R61" s="5">
        <v>-0.01</v>
      </c>
      <c r="S61">
        <f>code_monthly!T61</f>
        <v>0.6156801418527047</v>
      </c>
      <c r="T61" s="21">
        <f>code_monthly!U61/M61*100</f>
        <v>50.767696909272189</v>
      </c>
      <c r="U61" s="21">
        <f>code_monthly!V61/M61*100</f>
        <v>50.683404332457179</v>
      </c>
    </row>
    <row r="62" spans="1:21" ht="17" x14ac:dyDescent="0.2">
      <c r="A62" s="23" t="s">
        <v>281</v>
      </c>
      <c r="B62" s="21">
        <f>code_monthly!B62/M62*100</f>
        <v>53.854581673306768</v>
      </c>
      <c r="C62" s="24">
        <f>code_monthly!C62*100/code_monthly_deflated!M62</f>
        <v>54.422576377489001</v>
      </c>
      <c r="D62" s="21">
        <v>42805</v>
      </c>
      <c r="E62" s="21">
        <v>13.725000000000001</v>
      </c>
      <c r="F62" s="25">
        <v>0.33</v>
      </c>
      <c r="G62" s="26">
        <v>-0.15000000000000002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v>1.6001019999999999</v>
      </c>
      <c r="M62" s="27">
        <v>100.4</v>
      </c>
      <c r="N62" s="21">
        <f>code_monthly!O62</f>
        <v>25</v>
      </c>
      <c r="O62" s="21">
        <f>code_monthly!P62</f>
        <v>1.1816666666666666</v>
      </c>
      <c r="P62" s="4">
        <f>code_monthly!R62*100/code_monthly_deflated!Q62</f>
        <v>87.276816270476502</v>
      </c>
      <c r="Q62" s="30">
        <v>100.1755148</v>
      </c>
      <c r="R62" s="5">
        <v>0.04</v>
      </c>
      <c r="S62">
        <f>code_monthly!T62</f>
        <v>0.62496015878987721</v>
      </c>
      <c r="T62" s="21">
        <f>code_monthly!U62/M62*100</f>
        <v>51.404382470119515</v>
      </c>
      <c r="U62" s="21">
        <f>code_monthly!V62/M62*100</f>
        <v>54.100987354928108</v>
      </c>
    </row>
    <row r="63" spans="1:21" ht="17" x14ac:dyDescent="0.2">
      <c r="A63" s="23" t="s">
        <v>282</v>
      </c>
      <c r="B63" s="21">
        <f>code_monthly!B63/M63*100</f>
        <v>58.211788211788217</v>
      </c>
      <c r="C63" s="24">
        <f>code_monthly!C63*100/code_monthly_deflated!M63</f>
        <v>50.829683732928139</v>
      </c>
      <c r="D63" s="21">
        <v>41715</v>
      </c>
      <c r="E63" s="21">
        <v>9.6999999999999993</v>
      </c>
      <c r="F63" s="25">
        <v>0.88</v>
      </c>
      <c r="G63" s="26">
        <v>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v>1.5613049999999999</v>
      </c>
      <c r="M63" s="27">
        <v>100.1</v>
      </c>
      <c r="N63" s="21">
        <f>code_monthly!O63</f>
        <v>20</v>
      </c>
      <c r="O63" s="21">
        <f>code_monthly!P63</f>
        <v>1.6900000000000013</v>
      </c>
      <c r="P63" s="4">
        <f>code_monthly!R63*100/code_monthly_deflated!Q63</f>
        <v>79.731318016168828</v>
      </c>
      <c r="Q63" s="30">
        <v>99.634625360000001</v>
      </c>
      <c r="R63" s="5">
        <v>0.06</v>
      </c>
      <c r="S63">
        <f>code_monthly!T63</f>
        <v>0.64048984663470621</v>
      </c>
      <c r="T63" s="21">
        <f>code_monthly!U63/M63*100</f>
        <v>58.04195804195804</v>
      </c>
      <c r="U63" s="21">
        <f>code_monthly!V63/M63*100</f>
        <v>55.642357642357645</v>
      </c>
    </row>
    <row r="64" spans="1:21" ht="17" x14ac:dyDescent="0.2">
      <c r="A64" s="23" t="s">
        <v>283</v>
      </c>
      <c r="B64" s="21">
        <f>code_monthly!B64/M64*100</f>
        <v>49.760239760239763</v>
      </c>
      <c r="C64" s="24">
        <f>code_monthly!C64*100/code_monthly_deflated!M64</f>
        <v>40.000977758901335</v>
      </c>
      <c r="D64" s="21">
        <v>51385</v>
      </c>
      <c r="E64" s="21">
        <v>6.1</v>
      </c>
      <c r="F64" s="25">
        <v>0.91</v>
      </c>
      <c r="G64" s="26">
        <v>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v>1.556905</v>
      </c>
      <c r="M64" s="27">
        <v>100.1</v>
      </c>
      <c r="N64" s="21">
        <f>code_monthly!O64</f>
        <v>15</v>
      </c>
      <c r="O64" s="21">
        <f>code_monthly!P64</f>
        <v>1.3183333333333334</v>
      </c>
      <c r="P64" s="4">
        <f>code_monthly!R64*100/code_monthly_deflated!Q64</f>
        <v>62.925403219034173</v>
      </c>
      <c r="Q64" s="30">
        <v>99.06968698</v>
      </c>
      <c r="R64" s="5">
        <v>0.19</v>
      </c>
      <c r="S64">
        <f>code_monthly!T64</f>
        <v>0.64229994765255427</v>
      </c>
      <c r="T64" s="21">
        <f>code_monthly!U64/M64*100</f>
        <v>49.690309690309697</v>
      </c>
      <c r="U64" s="21">
        <f>code_monthly!V64/M64*100</f>
        <v>54.08496265639122</v>
      </c>
    </row>
    <row r="65" spans="1:21" ht="17" x14ac:dyDescent="0.2">
      <c r="A65" s="23" t="s">
        <v>284</v>
      </c>
      <c r="B65" s="21">
        <f>code_monthly!B65/M65*100</f>
        <v>46.183282980866061</v>
      </c>
      <c r="C65" s="24">
        <f>code_monthly!C65*100/code_monthly_deflated!M65</f>
        <v>31.915512101632466</v>
      </c>
      <c r="D65" s="21">
        <v>49890</v>
      </c>
      <c r="E65" s="21">
        <v>5.2</v>
      </c>
      <c r="F65" s="25">
        <v>0.94</v>
      </c>
      <c r="G65" s="26">
        <v>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v>1.5069999999999999</v>
      </c>
      <c r="M65" s="27">
        <v>99.3</v>
      </c>
      <c r="N65" s="21">
        <f>code_monthly!O65</f>
        <v>22</v>
      </c>
      <c r="O65" s="21">
        <f>code_monthly!P65</f>
        <v>6.1666666666667425E-2</v>
      </c>
      <c r="P65" s="4">
        <f>code_monthly!R65*100/code_monthly_deflated!Q65</f>
        <v>48.436426465644352</v>
      </c>
      <c r="Q65" s="30">
        <v>98.603475700000004</v>
      </c>
      <c r="R65" s="5">
        <v>0.59</v>
      </c>
      <c r="S65">
        <f>code_monthly!T65</f>
        <v>0.66357000663570009</v>
      </c>
      <c r="T65" s="21">
        <f>code_monthly!U65/M65*100</f>
        <v>47.693856998992949</v>
      </c>
      <c r="U65" s="21">
        <f>code_monthly!V65/M65*100</f>
        <v>46.686807653575023</v>
      </c>
    </row>
    <row r="66" spans="1:21" ht="17" x14ac:dyDescent="0.2">
      <c r="A66" s="23" t="s">
        <v>285</v>
      </c>
      <c r="B66" s="21">
        <f>code_monthly!B66/M66*100</f>
        <v>50.281407035175882</v>
      </c>
      <c r="C66" s="24">
        <f>code_monthly!C66*100/code_monthly_deflated!M66</f>
        <v>37.823403732333411</v>
      </c>
      <c r="D66" s="21">
        <v>40304</v>
      </c>
      <c r="E66" s="21">
        <v>4.9000000000000004</v>
      </c>
      <c r="F66" s="25">
        <v>0.76</v>
      </c>
      <c r="G66" s="26">
        <v>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v>1.5438050000000001</v>
      </c>
      <c r="M66" s="27">
        <v>99.5</v>
      </c>
      <c r="N66" s="21">
        <f>code_monthly!O66</f>
        <v>25</v>
      </c>
      <c r="O66" s="21">
        <f>code_monthly!P66</f>
        <v>-0.34000000000000075</v>
      </c>
      <c r="P66" s="4">
        <f>code_monthly!R66*100/code_monthly_deflated!Q66</f>
        <v>58.668074150050202</v>
      </c>
      <c r="Q66" s="30">
        <v>99.031715019999993</v>
      </c>
      <c r="R66" s="5">
        <v>0.57999999999999996</v>
      </c>
      <c r="S66">
        <f>code_monthly!T66</f>
        <v>0.64775020161225016</v>
      </c>
      <c r="T66" s="21">
        <f>code_monthly!U66/M66*100</f>
        <v>51.939698492462313</v>
      </c>
      <c r="U66" s="21">
        <f>code_monthly!V66/M66*100</f>
        <v>50.086432160804016</v>
      </c>
    </row>
    <row r="67" spans="1:21" ht="17" x14ac:dyDescent="0.2">
      <c r="A67" s="23" t="s">
        <v>286</v>
      </c>
      <c r="B67" s="21">
        <f>code_monthly!B67/M67*100</f>
        <v>46.028084252758269</v>
      </c>
      <c r="C67" s="24">
        <f>code_monthly!C67*100/code_monthly_deflated!M67</f>
        <v>37.853844372531981</v>
      </c>
      <c r="D67" s="21">
        <v>31400</v>
      </c>
      <c r="E67" s="21">
        <v>7.85</v>
      </c>
      <c r="F67" s="25">
        <v>1.1299999999999999</v>
      </c>
      <c r="G67" s="26">
        <v>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v>1.4809110000000001</v>
      </c>
      <c r="M67" s="27">
        <v>99.7</v>
      </c>
      <c r="N67" s="21">
        <f>code_monthly!O67</f>
        <v>27</v>
      </c>
      <c r="O67" s="21">
        <f>code_monthly!P67</f>
        <v>-1.0533333333333328</v>
      </c>
      <c r="P67" s="4">
        <f>code_monthly!R67*100/code_monthly_deflated!Q67</f>
        <v>56.10255900804168</v>
      </c>
      <c r="Q67" s="30">
        <v>99.621124219999999</v>
      </c>
      <c r="R67" s="5">
        <v>0.3</v>
      </c>
      <c r="S67">
        <f>code_monthly!T67</f>
        <v>0.67526002575441735</v>
      </c>
      <c r="T67" s="21">
        <f>code_monthly!U67/M67*100</f>
        <v>48.144433299899696</v>
      </c>
      <c r="U67" s="21">
        <f>code_monthly!V67/M67*100</f>
        <v>47.179265067931055</v>
      </c>
    </row>
    <row r="68" spans="1:21" ht="17" x14ac:dyDescent="0.2">
      <c r="A68" s="23" t="s">
        <v>287</v>
      </c>
      <c r="B68" s="21">
        <f>code_monthly!B68/M68*100</f>
        <v>41.981981981981974</v>
      </c>
      <c r="C68" s="24">
        <f>code_monthly!C68*100/code_monthly_deflated!M68</f>
        <v>38.620678206439663</v>
      </c>
      <c r="D68" s="21">
        <v>44740</v>
      </c>
      <c r="E68" s="21">
        <v>11.15</v>
      </c>
      <c r="F68" s="25">
        <v>0.81</v>
      </c>
      <c r="G68" s="26">
        <v>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v>1.542686</v>
      </c>
      <c r="M68" s="27">
        <v>99.9</v>
      </c>
      <c r="N68" s="21">
        <f>code_monthly!O68</f>
        <v>21</v>
      </c>
      <c r="O68" s="21">
        <f>code_monthly!P68</f>
        <v>-6.1666666666666536E-2</v>
      </c>
      <c r="P68" s="4">
        <f>code_monthly!R68*100/code_monthly_deflated!Q68</f>
        <v>59.625154122833969</v>
      </c>
      <c r="Q68" s="30">
        <v>99.823641339999995</v>
      </c>
      <c r="R68" s="5">
        <v>0.14000000000000001</v>
      </c>
      <c r="S68">
        <f>code_monthly!T68</f>
        <v>0.64822005255768189</v>
      </c>
      <c r="T68" s="21">
        <f>code_monthly!U68/M68*100</f>
        <v>43.893893893893896</v>
      </c>
      <c r="U68" s="21">
        <f>code_monthly!V68/M68*100</f>
        <v>45.253253253253241</v>
      </c>
    </row>
    <row r="69" spans="1:21" ht="17" x14ac:dyDescent="0.2">
      <c r="A69" s="23" t="s">
        <v>288</v>
      </c>
      <c r="B69" s="21">
        <f>code_monthly!B69/M69*100</f>
        <v>41.848151848151851</v>
      </c>
      <c r="C69" s="24">
        <f>code_monthly!C69*100/code_monthly_deflated!M69</f>
        <v>41.788345278759202</v>
      </c>
      <c r="D69" s="21">
        <v>43995</v>
      </c>
      <c r="E69" s="21">
        <v>13.200000000000001</v>
      </c>
      <c r="F69" s="25">
        <v>1.31</v>
      </c>
      <c r="G69" s="26">
        <v>-0.5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v>1.5319100000000001</v>
      </c>
      <c r="M69" s="27">
        <v>100.1</v>
      </c>
      <c r="N69" s="21">
        <f>code_monthly!O69</f>
        <v>20</v>
      </c>
      <c r="O69" s="21">
        <f>code_monthly!P69</f>
        <v>0.65333333333333243</v>
      </c>
      <c r="P69" s="4">
        <f>code_monthly!R69*100/code_monthly_deflated!Q69</f>
        <v>63.867661994344523</v>
      </c>
      <c r="Q69" s="30">
        <v>100.33246560000001</v>
      </c>
      <c r="R69" s="5">
        <v>-0.21</v>
      </c>
      <c r="S69">
        <f>code_monthly!T69</f>
        <v>0.6527798630467847</v>
      </c>
      <c r="T69" s="21">
        <f>code_monthly!U69/M69*100</f>
        <v>42.257742257742258</v>
      </c>
      <c r="U69" s="21">
        <f>code_monthly!V69/M69*100</f>
        <v>42.184657447815347</v>
      </c>
    </row>
    <row r="70" spans="1:21" ht="17" x14ac:dyDescent="0.2">
      <c r="A70" s="23" t="s">
        <v>289</v>
      </c>
      <c r="B70" s="21">
        <f>code_monthly!B70/M70*100</f>
        <v>42.045908183632733</v>
      </c>
      <c r="C70" s="24">
        <f>code_monthly!C70*100/code_monthly_deflated!M70</f>
        <v>39.0017533952552</v>
      </c>
      <c r="D70" s="21">
        <v>41010</v>
      </c>
      <c r="E70" s="21">
        <v>16.8</v>
      </c>
      <c r="F70" s="25">
        <v>0.81</v>
      </c>
      <c r="G70" s="26">
        <v>-0.88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v>1.5731930000000001</v>
      </c>
      <c r="M70" s="27">
        <v>100.2</v>
      </c>
      <c r="N70" s="21">
        <f>code_monthly!O70</f>
        <v>27</v>
      </c>
      <c r="O70" s="21">
        <f>code_monthly!P70</f>
        <v>-0.54333333333333478</v>
      </c>
      <c r="P70" s="4">
        <f>code_monthly!R70*100/code_monthly_deflated!Q70</f>
        <v>61.062383854091848</v>
      </c>
      <c r="Q70" s="30">
        <v>100.6839172</v>
      </c>
      <c r="R70" s="5">
        <v>-0.4</v>
      </c>
      <c r="S70">
        <f>code_monthly!T70</f>
        <v>0.63564991707946827</v>
      </c>
      <c r="T70" s="21">
        <f>code_monthly!U70/M70*100</f>
        <v>42.43512974051896</v>
      </c>
      <c r="U70" s="21">
        <f>code_monthly!V70/M70*100</f>
        <v>42.60070767555797</v>
      </c>
    </row>
    <row r="71" spans="1:21" ht="17" x14ac:dyDescent="0.2">
      <c r="A71" s="23" t="s">
        <v>290</v>
      </c>
      <c r="B71" s="21">
        <f>code_monthly!B71/M71*100</f>
        <v>42.35</v>
      </c>
      <c r="C71" s="24">
        <f>code_monthly!C71*100/code_monthly_deflated!M71</f>
        <v>36.246465713253031</v>
      </c>
      <c r="D71" s="21">
        <v>45435</v>
      </c>
      <c r="E71" s="21">
        <v>18.75</v>
      </c>
      <c r="F71" s="25">
        <v>0.88</v>
      </c>
      <c r="G71" s="26">
        <v>-0.65999999999999992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v>1.5604279999999999</v>
      </c>
      <c r="M71" s="27">
        <v>100</v>
      </c>
      <c r="N71" s="21">
        <f>code_monthly!O71</f>
        <v>26</v>
      </c>
      <c r="O71" s="21">
        <f>code_monthly!P71</f>
        <v>-0.13666666666667027</v>
      </c>
      <c r="P71" s="4">
        <f>code_monthly!R71*100/code_monthly_deflated!Q71</f>
        <v>56.172037822158529</v>
      </c>
      <c r="Q71" s="30">
        <v>100.6906678</v>
      </c>
      <c r="R71" s="5">
        <v>-0.2</v>
      </c>
      <c r="S71">
        <f>code_monthly!T71</f>
        <v>0.64084981812682162</v>
      </c>
      <c r="T71" s="21">
        <f>code_monthly!U71/M71*100</f>
        <v>42.61</v>
      </c>
      <c r="U71" s="21">
        <f>code_monthly!V71/M71*100</f>
        <v>42.989130434782602</v>
      </c>
    </row>
    <row r="72" spans="1:21" ht="17" x14ac:dyDescent="0.2">
      <c r="A72" s="23" t="s">
        <v>291</v>
      </c>
      <c r="B72" s="21">
        <f>code_monthly!B72/M72*100</f>
        <v>40.757726819541382</v>
      </c>
      <c r="C72" s="24">
        <f>code_monthly!C72*100/code_monthly_deflated!M72</f>
        <v>30.082161716660107</v>
      </c>
      <c r="D72" s="21">
        <v>55730</v>
      </c>
      <c r="E72" s="21">
        <v>18.149999999999999</v>
      </c>
      <c r="F72" s="25">
        <v>1.25</v>
      </c>
      <c r="G72" s="26">
        <v>-0.98000000000000009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v>1.541806</v>
      </c>
      <c r="M72" s="27">
        <v>100.3</v>
      </c>
      <c r="N72" s="21">
        <f>code_monthly!O72</f>
        <v>22</v>
      </c>
      <c r="O72" s="21">
        <f>code_monthly!P72</f>
        <v>-0.30833333333333357</v>
      </c>
      <c r="P72" s="4">
        <f>code_monthly!R72*100/code_monthly_deflated!Q72</f>
        <v>46.266431271445093</v>
      </c>
      <c r="Q72" s="30">
        <v>100.548062</v>
      </c>
      <c r="R72" s="5">
        <v>-0.61</v>
      </c>
      <c r="S72">
        <f>code_monthly!T72</f>
        <v>0.64859003013349281</v>
      </c>
      <c r="T72" s="21">
        <f>code_monthly!U72/M72*100</f>
        <v>39.601196410767699</v>
      </c>
      <c r="U72" s="21">
        <f>code_monthly!V72/M72*100</f>
        <v>39.736789631106681</v>
      </c>
    </row>
    <row r="73" spans="1:21" ht="17" x14ac:dyDescent="0.2">
      <c r="A73" s="23" t="s">
        <v>292</v>
      </c>
      <c r="B73" s="21">
        <f>code_monthly!B73/M73*100</f>
        <v>41.616766467065872</v>
      </c>
      <c r="C73" s="24">
        <f>code_monthly!C73*100/code_monthly_deflated!M73</f>
        <v>31.353151382476124</v>
      </c>
      <c r="D73" s="21">
        <v>56285</v>
      </c>
      <c r="E73" s="21">
        <v>14.4</v>
      </c>
      <c r="F73" s="25">
        <v>1.0900000000000001</v>
      </c>
      <c r="G73" s="26">
        <v>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v>1.515795</v>
      </c>
      <c r="M73" s="27">
        <v>100.2</v>
      </c>
      <c r="N73" s="21">
        <f>code_monthly!O73</f>
        <v>24</v>
      </c>
      <c r="O73" s="21">
        <f>code_monthly!P73</f>
        <v>-0.53000000000000114</v>
      </c>
      <c r="P73" s="4">
        <f>code_monthly!R73*100/code_monthly_deflated!Q73</f>
        <v>47.434279096590465</v>
      </c>
      <c r="Q73" s="30">
        <v>100.3915331</v>
      </c>
      <c r="R73" s="5">
        <v>7.0000000000000007E-2</v>
      </c>
      <c r="S73">
        <f>code_monthly!T73</f>
        <v>0.65971981699372273</v>
      </c>
      <c r="T73" s="21">
        <f>code_monthly!U73/M73*100</f>
        <v>39.900199600798395</v>
      </c>
      <c r="U73" s="21">
        <f>code_monthly!V73/M73*100</f>
        <v>40.794320450009067</v>
      </c>
    </row>
    <row r="74" spans="1:21" ht="17" x14ac:dyDescent="0.2">
      <c r="A74" s="23" t="s">
        <v>293</v>
      </c>
      <c r="B74" s="21">
        <f>code_monthly!B74/M74*100</f>
        <v>39.332003988035893</v>
      </c>
      <c r="C74" s="24">
        <f>code_monthly!C74*100/code_monthly_deflated!M74</f>
        <v>31.295057726554603</v>
      </c>
      <c r="D74" s="21">
        <v>58519</v>
      </c>
      <c r="E74" s="21">
        <v>12.55</v>
      </c>
      <c r="F74" s="25">
        <v>1.39</v>
      </c>
      <c r="G74" s="26">
        <v>-0.38000000000000006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v>1.5428999999999999</v>
      </c>
      <c r="M74" s="27">
        <v>100.3</v>
      </c>
      <c r="N74" s="21">
        <f>code_monthly!O74</f>
        <v>23</v>
      </c>
      <c r="O74" s="21">
        <f>code_monthly!P74</f>
        <v>-1.5683333333333316</v>
      </c>
      <c r="P74" s="4">
        <f>code_monthly!R74*100/code_monthly_deflated!Q74</f>
        <v>48.262823034706777</v>
      </c>
      <c r="Q74" s="30">
        <v>100.34638870000001</v>
      </c>
      <c r="R74" s="5">
        <v>-0.19</v>
      </c>
      <c r="S74">
        <f>code_monthly!T74</f>
        <v>0.64813014453302231</v>
      </c>
      <c r="T74" s="21">
        <f>code_monthly!U74/M74*100</f>
        <v>38.404785643070795</v>
      </c>
      <c r="U74" s="21">
        <f>code_monthly!V74/M74*100</f>
        <v>40.401069518716568</v>
      </c>
    </row>
    <row r="75" spans="1:21" ht="17" x14ac:dyDescent="0.2">
      <c r="A75" s="23" t="s">
        <v>294</v>
      </c>
      <c r="B75" s="21">
        <f>code_monthly!B75/M75*100</f>
        <v>38.534396809571284</v>
      </c>
      <c r="C75" s="24">
        <f>code_monthly!C75*100/code_monthly_deflated!M75</f>
        <v>29.34884898100276</v>
      </c>
      <c r="D75" s="21">
        <v>56948</v>
      </c>
      <c r="E75" s="21">
        <v>10.7</v>
      </c>
      <c r="F75" s="25">
        <v>1.28</v>
      </c>
      <c r="G75" s="26">
        <v>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v>1.503895</v>
      </c>
      <c r="M75" s="27">
        <v>100.3</v>
      </c>
      <c r="N75" s="21">
        <f>code_monthly!O75</f>
        <v>23</v>
      </c>
      <c r="O75" s="21">
        <f>code_monthly!P75</f>
        <v>0.51500000000000057</v>
      </c>
      <c r="P75" s="4">
        <f>code_monthly!R75*100/code_monthly_deflated!Q75</f>
        <v>44.210497312719298</v>
      </c>
      <c r="Q75" s="30">
        <v>100.1345895</v>
      </c>
      <c r="R75" s="5">
        <v>-0.1</v>
      </c>
      <c r="S75">
        <f>code_monthly!T75</f>
        <v>0.66494003903198029</v>
      </c>
      <c r="T75" s="21">
        <f>code_monthly!U75/M75*100</f>
        <v>38.31505483549352</v>
      </c>
      <c r="U75" s="21">
        <f>code_monthly!V75/M75*100</f>
        <v>37.708778426624875</v>
      </c>
    </row>
    <row r="76" spans="1:21" ht="17" x14ac:dyDescent="0.2">
      <c r="A76" s="23" t="s">
        <v>295</v>
      </c>
      <c r="B76" s="21">
        <f>code_monthly!B76/M76*100</f>
        <v>33.030907278165508</v>
      </c>
      <c r="C76" s="24">
        <f>code_monthly!C76*100/code_monthly_deflated!M76</f>
        <v>25.572423271415683</v>
      </c>
      <c r="D76" s="21">
        <v>53685</v>
      </c>
      <c r="E76" s="21">
        <v>11.3</v>
      </c>
      <c r="F76" s="25">
        <v>0.76</v>
      </c>
      <c r="G76" s="26"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v>1.481921</v>
      </c>
      <c r="M76" s="27">
        <v>100.3</v>
      </c>
      <c r="N76" s="21">
        <f>code_monthly!O76</f>
        <v>16</v>
      </c>
      <c r="O76" s="21">
        <f>code_monthly!P76</f>
        <v>2.3183333333333334</v>
      </c>
      <c r="P76" s="4">
        <f>code_monthly!R76*100/code_monthly_deflated!Q76</f>
        <v>38.089065300795923</v>
      </c>
      <c r="Q76" s="30">
        <v>99.792419949999996</v>
      </c>
      <c r="R76" s="5">
        <v>-0.34</v>
      </c>
      <c r="S76">
        <f>code_monthly!T76</f>
        <v>0.67479980376821702</v>
      </c>
      <c r="T76" s="21">
        <f>code_monthly!U76/M76*100</f>
        <v>32.821535393818543</v>
      </c>
      <c r="U76" s="21">
        <f>code_monthly!V76/M76*100</f>
        <v>35.340169966291604</v>
      </c>
    </row>
    <row r="77" spans="1:21" ht="17" x14ac:dyDescent="0.2">
      <c r="A77" s="23" t="s">
        <v>296</v>
      </c>
      <c r="B77" s="21">
        <f>code_monthly!B77/M77*100</f>
        <v>30.743718592964825</v>
      </c>
      <c r="C77" s="24">
        <f>code_monthly!C77*100/code_monthly_deflated!M77</f>
        <v>21.658154136123482</v>
      </c>
      <c r="D77" s="21">
        <v>50795</v>
      </c>
      <c r="E77" s="21">
        <v>6.25</v>
      </c>
      <c r="F77" s="25">
        <v>0.78</v>
      </c>
      <c r="G77" s="26">
        <v>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v>1.4246030000000001</v>
      </c>
      <c r="M77" s="27">
        <v>99.5</v>
      </c>
      <c r="N77" s="21">
        <f>code_monthly!O77</f>
        <v>23</v>
      </c>
      <c r="O77" s="21">
        <f>code_monthly!P77</f>
        <v>5.2616666666666685</v>
      </c>
      <c r="P77" s="4">
        <f>code_monthly!R77*100/code_monthly_deflated!Q77</f>
        <v>30.713087761945381</v>
      </c>
      <c r="Q77" s="30">
        <v>99.957387019999999</v>
      </c>
      <c r="R77" s="5">
        <v>0.59</v>
      </c>
      <c r="S77">
        <f>code_monthly!T77</f>
        <v>0.70194994675709654</v>
      </c>
      <c r="T77" s="21">
        <f>code_monthly!U77/M77*100</f>
        <v>31.095477386934672</v>
      </c>
      <c r="U77" s="21">
        <f>code_monthly!V77/M77*100</f>
        <v>32.226633165829142</v>
      </c>
    </row>
    <row r="78" spans="1:21" ht="17" x14ac:dyDescent="0.2">
      <c r="A78" s="23" t="s">
        <v>297</v>
      </c>
      <c r="B78" s="21">
        <f>code_monthly!B78/M78*100</f>
        <v>29.398797595190381</v>
      </c>
      <c r="C78" s="24">
        <f>code_monthly!C78*100/code_monthly_deflated!M78</f>
        <v>23.26116617007137</v>
      </c>
      <c r="D78" s="21">
        <v>61840</v>
      </c>
      <c r="E78" s="21">
        <v>6.15</v>
      </c>
      <c r="F78" s="25">
        <v>1.2</v>
      </c>
      <c r="G78" s="26">
        <v>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v>1.3861939999999999</v>
      </c>
      <c r="M78" s="27">
        <v>99.8</v>
      </c>
      <c r="N78" s="21">
        <f>code_monthly!O78</f>
        <v>23</v>
      </c>
      <c r="O78" s="21">
        <f>code_monthly!P78</f>
        <v>0.70999999999999908</v>
      </c>
      <c r="P78" s="4">
        <f>code_monthly!R78*100/code_monthly_deflated!Q78</f>
        <v>32.167242600253715</v>
      </c>
      <c r="Q78" s="30">
        <v>100.03965959999999</v>
      </c>
      <c r="R78" s="5">
        <v>0.31</v>
      </c>
      <c r="S78">
        <f>code_monthly!T78</f>
        <v>0.72139974635584925</v>
      </c>
      <c r="T78" s="21">
        <f>code_monthly!U78/M78*100</f>
        <v>30.260521042084171</v>
      </c>
      <c r="U78" s="21">
        <f>code_monthly!V78/M78*100</f>
        <v>29.239908388204988</v>
      </c>
    </row>
    <row r="79" spans="1:21" ht="17" x14ac:dyDescent="0.2">
      <c r="A79" s="23" t="s">
        <v>298</v>
      </c>
      <c r="B79" s="21">
        <f>code_monthly!B79/M79*100</f>
        <v>27.964071856287426</v>
      </c>
      <c r="C79" s="24">
        <f>code_monthly!C79*100/code_monthly_deflated!M79</f>
        <v>26.529641022185281</v>
      </c>
      <c r="D79" s="21">
        <v>46380</v>
      </c>
      <c r="E79" s="21">
        <v>6.9499999999999993</v>
      </c>
      <c r="F79" s="25">
        <v>1.02</v>
      </c>
      <c r="G79" s="26">
        <v>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v>1.4374009999999999</v>
      </c>
      <c r="M79" s="27">
        <v>100.2</v>
      </c>
      <c r="N79" s="21">
        <f>code_monthly!O79</f>
        <v>19</v>
      </c>
      <c r="O79" s="21">
        <f>code_monthly!P79</f>
        <v>0.19666666666666721</v>
      </c>
      <c r="P79" s="4">
        <f>code_monthly!R79*100/code_monthly_deflated!Q79</f>
        <v>38.03109019029344</v>
      </c>
      <c r="Q79" s="30">
        <v>100.4704304</v>
      </c>
      <c r="R79" s="5">
        <v>0.32</v>
      </c>
      <c r="S79">
        <f>code_monthly!T79</f>
        <v>0.69570008647552073</v>
      </c>
      <c r="T79" s="21">
        <f>code_monthly!U79/M79*100</f>
        <v>29.221556886227546</v>
      </c>
      <c r="U79" s="21">
        <f>code_monthly!V79/M79*100</f>
        <v>28.588061971295499</v>
      </c>
    </row>
    <row r="80" spans="1:21" ht="17" x14ac:dyDescent="0.2">
      <c r="A80" s="23" t="s">
        <v>299</v>
      </c>
      <c r="B80" s="21">
        <f>code_monthly!B80/M80*100</f>
        <v>28.552894211576845</v>
      </c>
      <c r="C80" s="24">
        <f>code_monthly!C80*100/code_monthly_deflated!M80</f>
        <v>28.389356293672446</v>
      </c>
      <c r="D80" s="21">
        <v>49910</v>
      </c>
      <c r="E80" s="21">
        <v>9.1999999999999993</v>
      </c>
      <c r="F80" s="25">
        <v>1.0412086</v>
      </c>
      <c r="G80" s="26">
        <v>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v>1.4617100000000001</v>
      </c>
      <c r="M80" s="27">
        <v>100.2</v>
      </c>
      <c r="N80" s="21">
        <f>code_monthly!O80</f>
        <v>23</v>
      </c>
      <c r="O80" s="21">
        <f>code_monthly!P80</f>
        <v>-0.96166666666666689</v>
      </c>
      <c r="P80" s="4">
        <f>code_monthly!R80*100/code_monthly_deflated!Q80</f>
        <v>41.19002621852156</v>
      </c>
      <c r="Q80" s="30">
        <v>100.94676750000001</v>
      </c>
      <c r="R80" s="5">
        <v>0.37</v>
      </c>
      <c r="S80">
        <f>code_monthly!T80</f>
        <v>0.68413023103077897</v>
      </c>
      <c r="T80" s="21">
        <f>code_monthly!U80/M80*100</f>
        <v>29.161676646706585</v>
      </c>
      <c r="U80" s="21">
        <f>code_monthly!V80/M80*100</f>
        <v>28.012071095903433</v>
      </c>
    </row>
    <row r="81" spans="1:21" ht="17" x14ac:dyDescent="0.2">
      <c r="A81" s="23" t="s">
        <v>300</v>
      </c>
      <c r="B81" s="21">
        <f>code_monthly!B81/M81*100</f>
        <v>32.17131474103585</v>
      </c>
      <c r="C81" s="24">
        <f>code_monthly!C81*100/code_monthly_deflated!M81</f>
        <v>31.809745262959296</v>
      </c>
      <c r="D81" s="21">
        <v>54228</v>
      </c>
      <c r="E81" s="21">
        <v>14.35</v>
      </c>
      <c r="F81" s="25">
        <v>1.2506043</v>
      </c>
      <c r="G81" s="26">
        <v>-0.45826610000000001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v>1.4635069999999999</v>
      </c>
      <c r="M81" s="27">
        <v>100.4</v>
      </c>
      <c r="N81" s="21">
        <f>code_monthly!O81</f>
        <v>26</v>
      </c>
      <c r="O81" s="21">
        <f>code_monthly!P81</f>
        <v>-1.2966666666666686</v>
      </c>
      <c r="P81" s="4">
        <f>code_monthly!R81*100/code_monthly_deflated!Q81</f>
        <v>46.115059277026312</v>
      </c>
      <c r="Q81" s="30">
        <v>101.35517710000001</v>
      </c>
      <c r="R81" s="5">
        <v>-0.17</v>
      </c>
      <c r="S81">
        <f>code_monthly!T81</f>
        <v>0.68329020633314363</v>
      </c>
      <c r="T81" s="21">
        <f>code_monthly!U81/M81*100</f>
        <v>32.490039840637444</v>
      </c>
      <c r="U81" s="21">
        <f>code_monthly!V81/M81*100</f>
        <v>29.400896414342625</v>
      </c>
    </row>
    <row r="82" spans="1:21" ht="17" x14ac:dyDescent="0.2">
      <c r="A82" s="23" t="s">
        <v>301</v>
      </c>
      <c r="B82" s="21">
        <f>code_monthly!B82/M82*100</f>
        <v>34.502982107355869</v>
      </c>
      <c r="C82" s="24">
        <f>code_monthly!C82*100/code_monthly_deflated!M82</f>
        <v>35.617701264948231</v>
      </c>
      <c r="D82" s="21">
        <v>47928</v>
      </c>
      <c r="E82" s="21">
        <v>16.7</v>
      </c>
      <c r="F82" s="25">
        <v>0.39928550000000002</v>
      </c>
      <c r="G82" s="26">
        <v>-0.69387189999999999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v>1.346584</v>
      </c>
      <c r="M82" s="27">
        <v>100.6</v>
      </c>
      <c r="N82" s="21">
        <f>code_monthly!O82</f>
        <v>34</v>
      </c>
      <c r="O82" s="21">
        <f>code_monthly!P82</f>
        <v>0.6066666666666638</v>
      </c>
      <c r="P82" s="4">
        <f>code_monthly!R82*100/code_monthly_deflated!Q82</f>
        <v>47.449029726149391</v>
      </c>
      <c r="Q82" s="30">
        <v>101.6880646</v>
      </c>
      <c r="R82" s="5">
        <v>-0.22</v>
      </c>
      <c r="S82">
        <f>code_monthly!T82</f>
        <v>0.74261984399042313</v>
      </c>
      <c r="T82" s="21">
        <f>code_monthly!U82/M82*100</f>
        <v>33.190854870775347</v>
      </c>
      <c r="U82" s="21">
        <f>code_monthly!V82/M82*100</f>
        <v>33.459696367251034</v>
      </c>
    </row>
    <row r="83" spans="1:21" ht="17" x14ac:dyDescent="0.2">
      <c r="A83" s="23" t="s">
        <v>302</v>
      </c>
      <c r="B83" s="21">
        <f>code_monthly!B83/M83*100</f>
        <v>36.401590457256461</v>
      </c>
      <c r="C83" s="24">
        <f>code_monthly!C83*100/code_monthly_deflated!M83</f>
        <v>33.808105993651608</v>
      </c>
      <c r="D83" s="21">
        <v>36640</v>
      </c>
      <c r="E83" s="21">
        <v>19.25</v>
      </c>
      <c r="F83" s="25">
        <v>0.93247639999999998</v>
      </c>
      <c r="G83" s="26">
        <v>-0.45475894999999994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v>1.3216330000000001</v>
      </c>
      <c r="M83" s="27">
        <v>100.6</v>
      </c>
      <c r="N83" s="21">
        <f>code_monthly!O83</f>
        <v>22</v>
      </c>
      <c r="O83" s="21">
        <f>code_monthly!P83</f>
        <v>-0.23666666666667169</v>
      </c>
      <c r="P83" s="4">
        <f>code_monthly!R83*100/code_monthly_deflated!Q83</f>
        <v>44.275454855833139</v>
      </c>
      <c r="Q83" s="30">
        <v>101.5235194</v>
      </c>
      <c r="R83" s="5">
        <v>0</v>
      </c>
      <c r="S83">
        <f>code_monthly!T83</f>
        <v>0.75663970254980006</v>
      </c>
      <c r="T83" s="21">
        <f>code_monthly!U83/M83*100</f>
        <v>35.178926441351891</v>
      </c>
      <c r="U83" s="21">
        <f>code_monthly!V83/M83*100</f>
        <v>34.943197955126379</v>
      </c>
    </row>
    <row r="84" spans="1:21" ht="17" x14ac:dyDescent="0.2">
      <c r="A84" s="23" t="s">
        <v>303</v>
      </c>
      <c r="B84" s="21">
        <f>code_monthly!B84/M84*100</f>
        <v>31.764122893954404</v>
      </c>
      <c r="C84" s="24">
        <f>code_monthly!C84*100/code_monthly_deflated!M84</f>
        <v>34.704829009186334</v>
      </c>
      <c r="D84" s="21">
        <v>53095</v>
      </c>
      <c r="E84" s="21">
        <v>19.649999999999999</v>
      </c>
      <c r="F84" s="25">
        <v>0.61499709999999996</v>
      </c>
      <c r="G84" s="26">
        <v>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v>1.309072</v>
      </c>
      <c r="M84" s="27">
        <v>100.9</v>
      </c>
      <c r="N84" s="21">
        <f>code_monthly!O84</f>
        <v>25</v>
      </c>
      <c r="O84" s="21">
        <f>code_monthly!P84</f>
        <v>0.19166666666666643</v>
      </c>
      <c r="P84" s="4">
        <f>code_monthly!R84*100/code_monthly_deflated!Q84</f>
        <v>45.110667997207003</v>
      </c>
      <c r="Q84" s="30">
        <v>101.6167617</v>
      </c>
      <c r="R84" s="5">
        <v>0.39</v>
      </c>
      <c r="S84">
        <f>code_monthly!T84</f>
        <v>0.76389992299888776</v>
      </c>
      <c r="T84" s="21">
        <f>code_monthly!U84/M84*100</f>
        <v>26.917740336967295</v>
      </c>
      <c r="U84" s="21">
        <f>code_monthly!V84/M84*100</f>
        <v>31.242454275159918</v>
      </c>
    </row>
    <row r="85" spans="1:21" ht="17" x14ac:dyDescent="0.2">
      <c r="A85" s="23" t="s">
        <v>304</v>
      </c>
      <c r="B85" s="21">
        <f>code_monthly!B85/M85*100</f>
        <v>40.553907022749755</v>
      </c>
      <c r="C85" s="24">
        <f>code_monthly!C85*100/code_monthly_deflated!M85</f>
        <v>35.533240914250264</v>
      </c>
      <c r="D85" s="21">
        <v>49850</v>
      </c>
      <c r="E85" s="21">
        <v>18.049999999999997</v>
      </c>
      <c r="F85" s="25">
        <v>1.1233272000000001</v>
      </c>
      <c r="G85" s="26">
        <v>-7.3109669999999988E-2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v>1.2963439999999999</v>
      </c>
      <c r="M85" s="27">
        <v>101.1</v>
      </c>
      <c r="N85" s="21">
        <f>code_monthly!O85</f>
        <v>25</v>
      </c>
      <c r="O85" s="21">
        <f>code_monthly!P85</f>
        <v>0.96999999999999886</v>
      </c>
      <c r="P85" s="4">
        <f>code_monthly!R85*100/code_monthly_deflated!Q85</f>
        <v>45.719144815512934</v>
      </c>
      <c r="Q85" s="30">
        <v>101.8610479</v>
      </c>
      <c r="R85" s="5">
        <v>-0.04</v>
      </c>
      <c r="S85">
        <f>code_monthly!T85</f>
        <v>0.77140018390180387</v>
      </c>
      <c r="T85" s="21">
        <f>code_monthly!U85/M85*100</f>
        <v>35.60830860534125</v>
      </c>
      <c r="U85" s="21">
        <f>code_monthly!V85/M85*100</f>
        <v>33.046039025267511</v>
      </c>
    </row>
    <row r="86" spans="1:21" ht="17" x14ac:dyDescent="0.2">
      <c r="A86" s="23" t="s">
        <v>305</v>
      </c>
      <c r="B86" s="21">
        <f>code_monthly!B86/M86*100</f>
        <v>50.316205533596836</v>
      </c>
      <c r="C86" s="24">
        <f>code_monthly!C86*100/code_monthly_deflated!M86</f>
        <v>40.056390337992269</v>
      </c>
      <c r="D86" s="21">
        <v>43360</v>
      </c>
      <c r="E86" s="21">
        <v>12.3</v>
      </c>
      <c r="F86" s="25">
        <v>0.18099879999999999</v>
      </c>
      <c r="G86" s="26">
        <v>-5.8840700000000024E-2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v>1.221598</v>
      </c>
      <c r="M86" s="27">
        <v>101.2</v>
      </c>
      <c r="N86" s="21">
        <f>code_monthly!O86</f>
        <v>18</v>
      </c>
      <c r="O86" s="21">
        <f>code_monthly!P86</f>
        <v>2.0816666666666652</v>
      </c>
      <c r="P86" s="4">
        <f>code_monthly!R86*100/code_monthly_deflated!Q86</f>
        <v>48.554711410086853</v>
      </c>
      <c r="Q86" s="30">
        <v>101.9880431</v>
      </c>
      <c r="R86" s="5">
        <v>0.14000000000000001</v>
      </c>
      <c r="S86">
        <f>code_monthly!T86</f>
        <v>0.81859989947593237</v>
      </c>
      <c r="T86" s="21">
        <f>code_monthly!U86/M86*100</f>
        <v>48.77470355731225</v>
      </c>
      <c r="U86" s="21">
        <f>code_monthly!V86/M86*100</f>
        <v>45.455015998494261</v>
      </c>
    </row>
    <row r="87" spans="1:21" ht="17" x14ac:dyDescent="0.2">
      <c r="A87" s="23" t="s">
        <v>306</v>
      </c>
      <c r="B87" s="21">
        <f>code_monthly!B87/M87*100</f>
        <v>48.816568047337277</v>
      </c>
      <c r="C87" s="24">
        <f>code_monthly!C87*100/code_monthly_deflated!M87</f>
        <v>35.312003768356831</v>
      </c>
      <c r="D87" s="21">
        <v>48728</v>
      </c>
      <c r="E87" s="21">
        <v>7.15</v>
      </c>
      <c r="F87" s="25">
        <v>0.28940199999999999</v>
      </c>
      <c r="G87" s="26">
        <v>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v>1.2492190000000001</v>
      </c>
      <c r="M87" s="27">
        <v>101.4</v>
      </c>
      <c r="N87" s="21">
        <f>code_monthly!O87</f>
        <v>15</v>
      </c>
      <c r="O87" s="21">
        <f>code_monthly!P87</f>
        <v>0.26500000000000057</v>
      </c>
      <c r="P87" s="4">
        <f>code_monthly!R87*100/code_monthly_deflated!Q87</f>
        <v>43.926408266556827</v>
      </c>
      <c r="Q87" s="30">
        <v>101.8294046</v>
      </c>
      <c r="R87" s="5">
        <v>0.04</v>
      </c>
      <c r="S87">
        <f>code_monthly!T87</f>
        <v>0.80050015249527895</v>
      </c>
      <c r="T87" s="21">
        <f>code_monthly!U87/M87*100</f>
        <v>48.767258382643</v>
      </c>
      <c r="U87" s="21">
        <f>code_monthly!V87/M87*100</f>
        <v>49.022323830016148</v>
      </c>
    </row>
    <row r="88" spans="1:21" ht="17" x14ac:dyDescent="0.2">
      <c r="A88" s="23" t="s">
        <v>307</v>
      </c>
      <c r="B88" s="21">
        <f>code_monthly!B88/M88*100</f>
        <v>52.630029440628064</v>
      </c>
      <c r="C88" s="24">
        <f>code_monthly!C88*100/code_monthly_deflated!M88</f>
        <v>42.395321307372512</v>
      </c>
      <c r="D88" s="21">
        <v>48935</v>
      </c>
      <c r="E88" s="21">
        <v>6.8</v>
      </c>
      <c r="F88" s="25">
        <v>0.25916400000000001</v>
      </c>
      <c r="G88" s="26">
        <v>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v>1.2340040000000001</v>
      </c>
      <c r="M88" s="27">
        <v>101.9</v>
      </c>
      <c r="N88" s="21">
        <f>code_monthly!O88</f>
        <v>10</v>
      </c>
      <c r="O88" s="21">
        <f>code_monthly!P88</f>
        <v>-1.2316666666666656</v>
      </c>
      <c r="P88" s="4">
        <f>code_monthly!R88*100/code_monthly_deflated!Q88</f>
        <v>52.335134812538847</v>
      </c>
      <c r="Q88" s="30">
        <v>101.86273559999999</v>
      </c>
      <c r="R88" s="5">
        <v>-0.24</v>
      </c>
      <c r="S88">
        <f>code_monthly!T88</f>
        <v>0.81037014466727819</v>
      </c>
      <c r="T88" s="21">
        <f>code_monthly!U88/M88*100</f>
        <v>52.394504416094215</v>
      </c>
      <c r="U88" s="21">
        <f>code_monthly!V88/M88*100</f>
        <v>45.675662414131487</v>
      </c>
    </row>
    <row r="89" spans="1:21" ht="17" x14ac:dyDescent="0.2">
      <c r="A89" s="23" t="s">
        <v>308</v>
      </c>
      <c r="B89" s="21">
        <f>code_monthly!B89/M89*100</f>
        <v>54.42800788954635</v>
      </c>
      <c r="C89" s="24">
        <f>code_monthly!C89*100/code_monthly_deflated!M89</f>
        <v>43.061143984220912</v>
      </c>
      <c r="D89" s="21">
        <v>48468</v>
      </c>
      <c r="E89" s="21">
        <v>4.1499999999999995</v>
      </c>
      <c r="F89" s="25">
        <v>0.24768180000000001</v>
      </c>
      <c r="G89" s="26">
        <v>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v>1.25</v>
      </c>
      <c r="M89" s="27">
        <v>101.4</v>
      </c>
      <c r="N89" s="21">
        <f>code_monthly!O89</f>
        <v>15</v>
      </c>
      <c r="O89" s="21">
        <f>code_monthly!P89</f>
        <v>0.7616666666666676</v>
      </c>
      <c r="P89" s="4">
        <f>code_monthly!R89*100/code_monthly_deflated!Q89</f>
        <v>53.271459109432634</v>
      </c>
      <c r="Q89" s="30">
        <v>102.4563639</v>
      </c>
      <c r="R89" s="5">
        <v>0.11</v>
      </c>
      <c r="S89">
        <f>code_monthly!T89</f>
        <v>0.8</v>
      </c>
      <c r="T89" s="21">
        <f>code_monthly!U89/M89*100</f>
        <v>55.26627218934911</v>
      </c>
      <c r="U89" s="21">
        <f>code_monthly!V89/M89*100</f>
        <v>52.644406875176109</v>
      </c>
    </row>
    <row r="90" spans="1:21" ht="17" x14ac:dyDescent="0.2">
      <c r="A90" s="23" t="s">
        <v>309</v>
      </c>
      <c r="B90" s="21">
        <f>code_monthly!B90/M90*100</f>
        <v>42.605288932419199</v>
      </c>
      <c r="C90" s="24">
        <f>code_monthly!C90*100/code_monthly_deflated!M90</f>
        <v>43.202729055688593</v>
      </c>
      <c r="D90" s="21">
        <v>39400</v>
      </c>
      <c r="E90" s="21">
        <v>7.2</v>
      </c>
      <c r="F90" s="25">
        <v>0.1897576</v>
      </c>
      <c r="G90" s="26">
        <v>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v>1.2439359999999999</v>
      </c>
      <c r="M90" s="27">
        <v>102.1</v>
      </c>
      <c r="N90" s="21">
        <f>code_monthly!O90</f>
        <v>20</v>
      </c>
      <c r="O90" s="21">
        <f>code_monthly!P90</f>
        <v>-1.3900000000000015</v>
      </c>
      <c r="P90" s="4">
        <f>code_monthly!R90*100/code_monthly_deflated!Q90</f>
        <v>53.38654612101957</v>
      </c>
      <c r="Q90" s="30">
        <v>102.7787036</v>
      </c>
      <c r="R90" s="5">
        <v>-0.5</v>
      </c>
      <c r="S90">
        <f>code_monthly!T90</f>
        <v>0.80389987909345828</v>
      </c>
      <c r="T90" s="21">
        <f>code_monthly!U90/M90*100</f>
        <v>43.134182174338889</v>
      </c>
      <c r="U90" s="21">
        <f>code_monthly!V90/M90*100</f>
        <v>49.886385896180208</v>
      </c>
    </row>
    <row r="91" spans="1:21" ht="17" x14ac:dyDescent="0.2">
      <c r="A91" s="23" t="s">
        <v>310</v>
      </c>
      <c r="B91" s="21">
        <f>code_monthly!B91/M91*100</f>
        <v>38.682926829268297</v>
      </c>
      <c r="C91" s="24">
        <f>code_monthly!C91*100/code_monthly_deflated!M91</f>
        <v>40.334838579628091</v>
      </c>
      <c r="D91" s="21">
        <v>51787</v>
      </c>
      <c r="E91" s="21">
        <v>10.35</v>
      </c>
      <c r="F91" s="25">
        <v>0.76427160000000005</v>
      </c>
      <c r="G91" s="26">
        <v>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v>1.2478469999999999</v>
      </c>
      <c r="M91" s="27">
        <v>102.5</v>
      </c>
      <c r="N91" s="21">
        <f>code_monthly!O91</f>
        <v>21</v>
      </c>
      <c r="O91" s="21">
        <f>code_monthly!P91</f>
        <v>1.246666666666667</v>
      </c>
      <c r="P91" s="4">
        <f>code_monthly!R91*100/code_monthly_deflated!Q91</f>
        <v>50.154458085946111</v>
      </c>
      <c r="Q91" s="30">
        <v>102.8622419</v>
      </c>
      <c r="R91" s="5">
        <v>-0.03</v>
      </c>
      <c r="S91">
        <f>code_monthly!T91</f>
        <v>0.80138029742428363</v>
      </c>
      <c r="T91" s="21">
        <f>code_monthly!U91/M91*100</f>
        <v>38.497560975609758</v>
      </c>
      <c r="U91" s="21">
        <f>code_monthly!V91/M91*100</f>
        <v>40.293107104984095</v>
      </c>
    </row>
    <row r="92" spans="1:21" ht="17" x14ac:dyDescent="0.2">
      <c r="A92" s="23" t="s">
        <v>311</v>
      </c>
      <c r="B92" s="21">
        <f>code_monthly!B92/M92*100</f>
        <v>37.084548104956262</v>
      </c>
      <c r="C92" s="24">
        <f>code_monthly!C92*100/code_monthly_deflated!M92</f>
        <v>39.311301144390761</v>
      </c>
      <c r="D92" s="21">
        <v>52575</v>
      </c>
      <c r="E92" s="21">
        <v>10.850000000000001</v>
      </c>
      <c r="F92" s="25">
        <v>0.94761189999999995</v>
      </c>
      <c r="G92" s="26">
        <v>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v>1.2931589999999999</v>
      </c>
      <c r="M92" s="27">
        <v>102.9</v>
      </c>
      <c r="N92" s="21">
        <f>code_monthly!O92</f>
        <v>18</v>
      </c>
      <c r="O92" s="21">
        <f>code_monthly!P92</f>
        <v>2.4383333333333335</v>
      </c>
      <c r="P92" s="4">
        <f>code_monthly!R92*100/code_monthly_deflated!Q92</f>
        <v>50.704058763652583</v>
      </c>
      <c r="Q92" s="30">
        <v>103.1672834</v>
      </c>
      <c r="R92" s="5">
        <v>0.4</v>
      </c>
      <c r="S92">
        <f>code_monthly!T92</f>
        <v>0.77330011236050633</v>
      </c>
      <c r="T92" s="21">
        <f>code_monthly!U92/M92*100</f>
        <v>39.17395529640428</v>
      </c>
      <c r="U92" s="21">
        <f>code_monthly!V92/M92*100</f>
        <v>38.291221250404931</v>
      </c>
    </row>
    <row r="93" spans="1:21" ht="17" x14ac:dyDescent="0.2">
      <c r="A93" s="23" t="s">
        <v>312</v>
      </c>
      <c r="B93" s="21">
        <f>code_monthly!B93/M93*100</f>
        <v>35.91481122942885</v>
      </c>
      <c r="C93" s="24">
        <f>code_monthly!C93*100/code_monthly_deflated!M93</f>
        <v>38.037389621870147</v>
      </c>
      <c r="D93" s="21">
        <v>57410</v>
      </c>
      <c r="E93" s="21">
        <v>15.100000000000001</v>
      </c>
      <c r="F93" s="25">
        <v>0.70784060000000004</v>
      </c>
      <c r="G93" s="26">
        <v>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v>1.280902</v>
      </c>
      <c r="M93" s="27">
        <v>103.3</v>
      </c>
      <c r="N93" s="21">
        <f>code_monthly!O93</f>
        <v>24</v>
      </c>
      <c r="O93" s="21">
        <f>code_monthly!P93</f>
        <v>0.3533333333333335</v>
      </c>
      <c r="P93" s="4">
        <f>code_monthly!R93*100/code_monthly_deflated!Q93</f>
        <v>48.743183831570782</v>
      </c>
      <c r="Q93" s="30">
        <v>103.2554627</v>
      </c>
      <c r="R93" s="5">
        <v>0.37</v>
      </c>
      <c r="S93">
        <f>code_monthly!T93</f>
        <v>0.78069985057404856</v>
      </c>
      <c r="T93" s="21">
        <f>code_monthly!U93/M93*100</f>
        <v>35.043562439496618</v>
      </c>
      <c r="U93" s="21">
        <f>code_monthly!V93/M93*100</f>
        <v>35.661734199972337</v>
      </c>
    </row>
    <row r="94" spans="1:21" ht="17" x14ac:dyDescent="0.2">
      <c r="A94" s="23" t="s">
        <v>313</v>
      </c>
      <c r="B94" s="21">
        <f>code_monthly!B94/M94*100</f>
        <v>35.043562439496618</v>
      </c>
      <c r="C94" s="24">
        <f>code_monthly!C94*100/code_monthly_deflated!M94</f>
        <v>34.500078982637149</v>
      </c>
      <c r="D94" s="21">
        <v>68726</v>
      </c>
      <c r="E94" s="21">
        <v>18.95</v>
      </c>
      <c r="F94" s="25">
        <v>0.28048869999999998</v>
      </c>
      <c r="G94" s="26">
        <v>-0.28804000000000002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v>1.301118</v>
      </c>
      <c r="M94" s="27">
        <v>103.3</v>
      </c>
      <c r="N94" s="21">
        <f>code_monthly!O94</f>
        <v>31</v>
      </c>
      <c r="O94" s="21">
        <f>code_monthly!P94</f>
        <v>1.3566666666666656</v>
      </c>
      <c r="P94" s="4">
        <f>code_monthly!R94*100/code_monthly_deflated!Q94</f>
        <v>44.867335981335707</v>
      </c>
      <c r="Q94" s="30">
        <v>103.3491269</v>
      </c>
      <c r="R94" s="5">
        <v>0.19</v>
      </c>
      <c r="S94">
        <f>code_monthly!T94</f>
        <v>0.76856979920345425</v>
      </c>
      <c r="T94" s="21">
        <f>code_monthly!U94/M94*100</f>
        <v>34.791868344627296</v>
      </c>
      <c r="U94" s="21">
        <f>code_monthly!V94/M94*100</f>
        <v>34.934876353075779</v>
      </c>
    </row>
    <row r="95" spans="1:21" ht="17" x14ac:dyDescent="0.2">
      <c r="A95" s="23" t="s">
        <v>314</v>
      </c>
      <c r="B95" s="21">
        <f>code_monthly!B95/M95*100</f>
        <v>38.275193798449614</v>
      </c>
      <c r="C95" s="24">
        <f>code_monthly!C95*100/code_monthly_deflated!M95</f>
        <v>35.737565680161239</v>
      </c>
      <c r="D95" s="21">
        <v>73890</v>
      </c>
      <c r="E95" s="21">
        <v>19.350000000000001</v>
      </c>
      <c r="F95" s="25">
        <v>0.52637610000000001</v>
      </c>
      <c r="G95" s="26">
        <v>-0.2168284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v>1.314492</v>
      </c>
      <c r="M95" s="27">
        <v>103.2</v>
      </c>
      <c r="N95" s="21">
        <f>code_monthly!O95</f>
        <v>26</v>
      </c>
      <c r="O95" s="21">
        <f>code_monthly!P95</f>
        <v>2.0133333333333283</v>
      </c>
      <c r="P95" s="4">
        <f>code_monthly!R95*100/code_monthly_deflated!Q95</f>
        <v>46.941345317267725</v>
      </c>
      <c r="Q95" s="30">
        <v>103.277824</v>
      </c>
      <c r="R95" s="5">
        <v>0.24</v>
      </c>
      <c r="S95">
        <f>code_monthly!T95</f>
        <v>0.76075016051828392</v>
      </c>
      <c r="T95" s="21">
        <f>code_monthly!U95/M95*100</f>
        <v>37.577519379844958</v>
      </c>
      <c r="U95" s="21">
        <f>code_monthly!V95/M95*100</f>
        <v>35.168420081210769</v>
      </c>
    </row>
    <row r="96" spans="1:21" ht="17" x14ac:dyDescent="0.2">
      <c r="A96" s="23" t="s">
        <v>315</v>
      </c>
      <c r="B96" s="21">
        <f>code_monthly!B96/M96*100</f>
        <v>43.265895953757223</v>
      </c>
      <c r="C96" s="24">
        <f>code_monthly!C96*100/code_monthly_deflated!M96</f>
        <v>38.548887797928025</v>
      </c>
      <c r="D96" s="21">
        <v>64090</v>
      </c>
      <c r="E96" s="21">
        <v>17.75</v>
      </c>
      <c r="F96" s="25">
        <v>0.46320339999999999</v>
      </c>
      <c r="G96" s="26">
        <v>-0.12100029999999998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v>1.2920560000000001</v>
      </c>
      <c r="M96" s="27">
        <v>103.8</v>
      </c>
      <c r="N96" s="21">
        <f>code_monthly!O96</f>
        <v>33</v>
      </c>
      <c r="O96" s="21">
        <f>code_monthly!P96</f>
        <v>0.29166666666666785</v>
      </c>
      <c r="P96" s="4">
        <f>code_monthly!R96*100/code_monthly_deflated!Q96</f>
        <v>49.909696995092084</v>
      </c>
      <c r="Q96" s="30">
        <v>103.5870845</v>
      </c>
      <c r="R96" s="5">
        <v>0.25</v>
      </c>
      <c r="S96">
        <f>code_monthly!T96</f>
        <v>0.77396026178431887</v>
      </c>
      <c r="T96" s="21">
        <f>code_monthly!U96/M96*100</f>
        <v>43.545279383429673</v>
      </c>
      <c r="U96" s="21">
        <f>code_monthly!V96/M96*100</f>
        <v>41.137677351550181</v>
      </c>
    </row>
    <row r="97" spans="1:21" ht="17" x14ac:dyDescent="0.2">
      <c r="A97" s="23" t="s">
        <v>316</v>
      </c>
      <c r="B97" s="21">
        <f>code_monthly!B97/M97*100</f>
        <v>45.456292026897216</v>
      </c>
      <c r="C97" s="24">
        <f>code_monthly!C97*100/code_monthly_deflated!M97</f>
        <v>40.262422539526824</v>
      </c>
      <c r="D97" s="21">
        <v>48680</v>
      </c>
      <c r="E97" s="21">
        <v>15.1</v>
      </c>
      <c r="F97" s="25">
        <v>0.32515630000000001</v>
      </c>
      <c r="G97" s="26">
        <v>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v>1.339674</v>
      </c>
      <c r="M97" s="27">
        <v>104.1</v>
      </c>
      <c r="N97" s="21">
        <f>code_monthly!O97</f>
        <v>31</v>
      </c>
      <c r="O97" s="21">
        <f>code_monthly!P97</f>
        <v>-0.92999999999999972</v>
      </c>
      <c r="P97" s="4">
        <f>code_monthly!R97*100/code_monthly_deflated!Q97</f>
        <v>53.920097538854073</v>
      </c>
      <c r="Q97" s="30">
        <v>104.1355683</v>
      </c>
      <c r="R97" s="5">
        <v>0.28999999999999998</v>
      </c>
      <c r="S97">
        <f>code_monthly!T97</f>
        <v>0.74645025580850266</v>
      </c>
      <c r="T97" s="21">
        <f>code_monthly!U97/M97*100</f>
        <v>42.411143131604227</v>
      </c>
      <c r="U97" s="21">
        <f>code_monthly!V97/M97*100</f>
        <v>43.594529070033396</v>
      </c>
    </row>
    <row r="98" spans="1:21" x14ac:dyDescent="0.2">
      <c r="A98" s="20" t="s">
        <v>317</v>
      </c>
      <c r="B98" s="21">
        <f>code_monthly!B98/M98*100</f>
        <v>48.349328214971209</v>
      </c>
      <c r="C98" s="24">
        <f>code_monthly!C98*100/code_monthly_deflated!M98</f>
        <v>41.772580605347756</v>
      </c>
      <c r="D98" s="21">
        <v>49696</v>
      </c>
      <c r="E98" s="21">
        <v>12.425000000000001</v>
      </c>
      <c r="F98" s="25">
        <v>0.26052570000000003</v>
      </c>
      <c r="G98" s="26">
        <v>-0.1020759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v>1.321248</v>
      </c>
      <c r="M98" s="27">
        <v>104.2</v>
      </c>
      <c r="N98" s="21">
        <f>code_monthly!O98</f>
        <v>21</v>
      </c>
      <c r="O98" s="21">
        <f>code_monthly!P98</f>
        <v>-0.86833333333333229</v>
      </c>
      <c r="P98" s="4">
        <f>code_monthly!R98*100/code_monthly_deflated!Q98</f>
        <v>55.261014688914848</v>
      </c>
      <c r="Q98" s="30">
        <v>104.0697503</v>
      </c>
      <c r="R98" s="5">
        <v>0.09</v>
      </c>
      <c r="S98">
        <f>code_monthly!T98</f>
        <v>0.75686018067766236</v>
      </c>
      <c r="T98" s="21">
        <f>code_monthly!U98/M98*100</f>
        <v>46.689059500959686</v>
      </c>
      <c r="U98" s="21">
        <f>code_monthly!V98/M98*100</f>
        <v>47.214709474786254</v>
      </c>
    </row>
    <row r="99" spans="1:21" x14ac:dyDescent="0.2">
      <c r="A99" s="20" t="s">
        <v>318</v>
      </c>
      <c r="B99" s="21">
        <f>code_monthly!B99/M99*100</f>
        <v>54.20650095602295</v>
      </c>
      <c r="C99" s="24">
        <f>code_monthly!C99*100/code_monthly_deflated!M99</f>
        <v>44.682959276850141</v>
      </c>
      <c r="D99" s="21">
        <v>51123</v>
      </c>
      <c r="E99" s="21">
        <v>7.8</v>
      </c>
      <c r="F99" s="25">
        <v>0.31939099999999998</v>
      </c>
      <c r="G99" s="26">
        <v>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v>1.3417239999999999</v>
      </c>
      <c r="M99" s="27">
        <v>104.6</v>
      </c>
      <c r="N99" s="21">
        <f>code_monthly!O99</f>
        <v>20</v>
      </c>
      <c r="O99" s="21">
        <f>code_monthly!P99</f>
        <v>0.39000000000000057</v>
      </c>
      <c r="P99" s="4">
        <f>code_monthly!R99*100/code_monthly_deflated!Q99</f>
        <v>60.256197880592829</v>
      </c>
      <c r="Q99" s="30">
        <v>104.0722817</v>
      </c>
      <c r="R99" s="5">
        <v>0.15</v>
      </c>
      <c r="S99">
        <f>code_monthly!T99</f>
        <v>0.74530976564479734</v>
      </c>
      <c r="T99" s="21">
        <f>code_monthly!U99/M99*100</f>
        <v>53.231357552581258</v>
      </c>
      <c r="U99" s="21">
        <f>code_monthly!V99/M99*100</f>
        <v>51.861637406570495</v>
      </c>
    </row>
    <row r="100" spans="1:21" x14ac:dyDescent="0.2">
      <c r="A100" s="20" t="s">
        <v>319</v>
      </c>
      <c r="B100" s="21">
        <f>code_monthly!B100/M100*100</f>
        <v>53.794089609151577</v>
      </c>
      <c r="C100" s="24">
        <f>code_monthly!C100*100/code_monthly_deflated!M100</f>
        <v>45.40018145106108</v>
      </c>
      <c r="D100" s="21">
        <v>50264</v>
      </c>
      <c r="E100" s="21">
        <v>5.8</v>
      </c>
      <c r="F100" s="25">
        <v>0.24637429999999999</v>
      </c>
      <c r="G100" s="26">
        <v>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v>1.351607</v>
      </c>
      <c r="M100" s="27">
        <v>104.9</v>
      </c>
      <c r="N100" s="21">
        <f>code_monthly!O100</f>
        <v>12</v>
      </c>
      <c r="O100" s="21">
        <f>code_monthly!P100</f>
        <v>-0.58166666666666611</v>
      </c>
      <c r="P100" s="4">
        <f>code_monthly!R100*100/code_monthly_deflated!Q100</f>
        <v>61.887622658814045</v>
      </c>
      <c r="Q100" s="30">
        <v>104.0111047</v>
      </c>
      <c r="R100" s="5">
        <v>0.01</v>
      </c>
      <c r="S100">
        <f>code_monthly!T100</f>
        <v>0.73986003327890426</v>
      </c>
      <c r="T100" s="21">
        <f>code_monthly!U100/M100*100</f>
        <v>52.62154432793136</v>
      </c>
      <c r="U100" s="21">
        <f>code_monthly!V100/M100*100</f>
        <v>56.590738046259602</v>
      </c>
    </row>
    <row r="101" spans="1:21" x14ac:dyDescent="0.2">
      <c r="A101" s="20" t="s">
        <v>320</v>
      </c>
      <c r="B101" s="21">
        <f>code_monthly!B101/M101*100</f>
        <v>46.88697318007663</v>
      </c>
      <c r="C101" s="24">
        <f>code_monthly!C101*100/code_monthly_deflated!M101</f>
        <v>46.742825154973701</v>
      </c>
      <c r="D101" s="21">
        <v>43612</v>
      </c>
      <c r="E101" s="21">
        <v>6.75</v>
      </c>
      <c r="F101" s="25">
        <v>0.18842809999999999</v>
      </c>
      <c r="G101" s="26">
        <v>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v>1.4155880000000001</v>
      </c>
      <c r="M101" s="27">
        <v>104.4</v>
      </c>
      <c r="N101" s="21">
        <f>code_monthly!O101</f>
        <v>15</v>
      </c>
      <c r="O101" s="21">
        <f>code_monthly!P101</f>
        <v>-0.2383333333333324</v>
      </c>
      <c r="P101" s="4">
        <f>code_monthly!R101*100/code_monthly_deflated!Q101</f>
        <v>66.056128334022077</v>
      </c>
      <c r="Q101" s="30">
        <v>104.5777307</v>
      </c>
      <c r="R101" s="5">
        <v>-0.64</v>
      </c>
      <c r="S101">
        <f>code_monthly!T101</f>
        <v>0.70642022961483142</v>
      </c>
      <c r="T101" s="21">
        <f>code_monthly!U101/M101*100</f>
        <v>47.854406130268195</v>
      </c>
      <c r="U101" s="21">
        <f>code_monthly!V101/M101*100</f>
        <v>49.64254615116684</v>
      </c>
    </row>
    <row r="102" spans="1:21" x14ac:dyDescent="0.2">
      <c r="A102" s="20" t="s">
        <v>321</v>
      </c>
      <c r="B102" s="21">
        <f>code_monthly!B102/M102*100</f>
        <v>44.489990467111532</v>
      </c>
      <c r="C102" s="24">
        <f>code_monthly!C102*100/code_monthly_deflated!M102</f>
        <v>44.77813118773858</v>
      </c>
      <c r="D102" s="21">
        <v>32270</v>
      </c>
      <c r="E102" s="21">
        <v>3.65</v>
      </c>
      <c r="F102" s="25">
        <v>0.33369330000000003</v>
      </c>
      <c r="G102" s="26">
        <v>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v>1.3906080000000001</v>
      </c>
      <c r="M102" s="27">
        <v>104.9</v>
      </c>
      <c r="N102" s="21">
        <f>code_monthly!O102</f>
        <v>15</v>
      </c>
      <c r="O102" s="21">
        <f>code_monthly!P102</f>
        <v>1.2099999999999991</v>
      </c>
      <c r="P102" s="4">
        <f>code_monthly!R102*100/code_monthly_deflated!Q102</f>
        <v>62.178755215075313</v>
      </c>
      <c r="Q102" s="30">
        <v>105.0519583</v>
      </c>
      <c r="R102" s="5">
        <v>-0.11</v>
      </c>
      <c r="S102">
        <f>code_monthly!T102</f>
        <v>0.71910991451221329</v>
      </c>
      <c r="T102" s="21">
        <f>code_monthly!U102/M102*100</f>
        <v>52.20209723546234</v>
      </c>
      <c r="U102" s="21">
        <f>code_monthly!V102/M102*100</f>
        <v>49.4976167778837</v>
      </c>
    </row>
    <row r="103" spans="1:21" x14ac:dyDescent="0.2">
      <c r="A103" s="20" t="s">
        <v>322</v>
      </c>
      <c r="B103" s="21">
        <f>code_monthly!B103/M103*100</f>
        <v>45.104761904761901</v>
      </c>
      <c r="C103" s="24">
        <f>code_monthly!C103*100/code_monthly_deflated!M103</f>
        <v>44.857127297793944</v>
      </c>
      <c r="D103" s="21">
        <v>35365</v>
      </c>
      <c r="E103" s="21">
        <v>6.4</v>
      </c>
      <c r="F103" s="25">
        <v>0.46522960000000002</v>
      </c>
      <c r="G103" s="26">
        <v>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v>1.401699</v>
      </c>
      <c r="M103" s="27">
        <v>105</v>
      </c>
      <c r="N103" s="21">
        <f>code_monthly!O103</f>
        <v>14</v>
      </c>
      <c r="O103" s="21">
        <f>code_monthly!P103</f>
        <v>-2.3033333333333332</v>
      </c>
      <c r="P103" s="4">
        <f>code_monthly!R103*100/code_monthly_deflated!Q103</f>
        <v>62.703312070243207</v>
      </c>
      <c r="Q103" s="30">
        <v>105.289494</v>
      </c>
      <c r="R103" s="5">
        <v>0.42</v>
      </c>
      <c r="S103">
        <f>code_monthly!T103</f>
        <v>0.71341992824422362</v>
      </c>
      <c r="T103" s="21">
        <f>code_monthly!U103/M103*100</f>
        <v>47.419047619047618</v>
      </c>
      <c r="U103" s="21">
        <f>code_monthly!V103/M103*100</f>
        <v>47.275283446712024</v>
      </c>
    </row>
    <row r="104" spans="1:21" x14ac:dyDescent="0.2">
      <c r="A104" s="20" t="s">
        <v>323</v>
      </c>
      <c r="B104" s="21">
        <f>code_monthly!B104/M104*100</f>
        <v>50.370018975332066</v>
      </c>
      <c r="C104" s="24">
        <f>code_monthly!C104*100/code_monthly_deflated!M104</f>
        <v>49.680641934356593</v>
      </c>
      <c r="D104" s="21">
        <v>52493</v>
      </c>
      <c r="E104" s="21">
        <v>11.7</v>
      </c>
      <c r="F104" s="25">
        <v>0.48255169999999997</v>
      </c>
      <c r="G104" s="26">
        <v>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v>1.3771070000000001</v>
      </c>
      <c r="M104" s="27">
        <v>105.4</v>
      </c>
      <c r="N104" s="21">
        <f>code_monthly!O104</f>
        <v>19</v>
      </c>
      <c r="O104" s="21">
        <f>code_monthly!P104</f>
        <v>-1.5116666666666658</v>
      </c>
      <c r="P104" s="4">
        <f>code_monthly!R104*100/code_monthly_deflated!Q104</f>
        <v>68.216199289020139</v>
      </c>
      <c r="Q104" s="30">
        <v>105.7080294</v>
      </c>
      <c r="R104" s="5">
        <v>0.14000000000000001</v>
      </c>
      <c r="S104">
        <f>code_monthly!T104</f>
        <v>0.726159986115821</v>
      </c>
      <c r="T104" s="21">
        <f>code_monthly!U104/M104*100</f>
        <v>51.366223908918407</v>
      </c>
      <c r="U104" s="21">
        <f>code_monthly!V104/M104*100</f>
        <v>47.315464895635678</v>
      </c>
    </row>
    <row r="105" spans="1:21" x14ac:dyDescent="0.2">
      <c r="A105" s="20" t="s">
        <v>324</v>
      </c>
      <c r="B105" s="21">
        <f>code_monthly!B105/M105*100</f>
        <v>54.404536862003781</v>
      </c>
      <c r="C105" s="24">
        <f>code_monthly!C105*100/code_monthly_deflated!M105</f>
        <v>54.774416184842963</v>
      </c>
      <c r="D105" s="21">
        <v>69810</v>
      </c>
      <c r="E105" s="21">
        <v>15.3</v>
      </c>
      <c r="F105" s="25">
        <v>0.21718019999999999</v>
      </c>
      <c r="G105" s="26">
        <v>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v>1.3283560000000001</v>
      </c>
      <c r="M105" s="27">
        <v>105.8</v>
      </c>
      <c r="N105" s="21">
        <f>code_monthly!O105</f>
        <v>31</v>
      </c>
      <c r="O105" s="21">
        <f>code_monthly!P105</f>
        <v>1.2033333333333314</v>
      </c>
      <c r="P105" s="4">
        <f>code_monthly!R105*100/code_monthly_deflated!Q105</f>
        <v>72.521617322920875</v>
      </c>
      <c r="Q105" s="30">
        <v>106.1476603</v>
      </c>
      <c r="R105" s="5">
        <v>0.45</v>
      </c>
      <c r="S105">
        <f>code_monthly!T105</f>
        <v>0.75281024062826529</v>
      </c>
      <c r="T105" s="21">
        <f>code_monthly!U105/M105*100</f>
        <v>54.092627599243862</v>
      </c>
      <c r="U105" s="21">
        <f>code_monthly!V105/M105*100</f>
        <v>51.787739670537405</v>
      </c>
    </row>
    <row r="106" spans="1:21" x14ac:dyDescent="0.2">
      <c r="A106" s="20" t="s">
        <v>325</v>
      </c>
      <c r="B106" s="21">
        <f>code_monthly!B106/M106*100</f>
        <v>52.211720226843106</v>
      </c>
      <c r="C106" s="24">
        <f>code_monthly!C106*100/code_monthly_deflated!M106</f>
        <v>53.240423840080986</v>
      </c>
      <c r="D106" s="21">
        <v>50394</v>
      </c>
      <c r="E106" s="21">
        <v>18.649999999999999</v>
      </c>
      <c r="F106" s="25">
        <v>0.1642855</v>
      </c>
      <c r="G106" s="26">
        <v>-0.16355380000000003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v>1.3210040000000001</v>
      </c>
      <c r="M106" s="27">
        <v>105.8</v>
      </c>
      <c r="N106" s="21">
        <f>code_monthly!O106</f>
        <v>32</v>
      </c>
      <c r="O106" s="21">
        <f>code_monthly!P106</f>
        <v>1.5566666666666649</v>
      </c>
      <c r="P106" s="4">
        <f>code_monthly!R106*100/code_monthly_deflated!Q106</f>
        <v>69.988908107803965</v>
      </c>
      <c r="Q106" s="30">
        <v>106.3168465</v>
      </c>
      <c r="R106" s="5">
        <v>0.31</v>
      </c>
      <c r="S106">
        <f>code_monthly!T106</f>
        <v>0.75699997880400061</v>
      </c>
      <c r="T106" s="21">
        <f>code_monthly!U106/M106*100</f>
        <v>50.548204158790163</v>
      </c>
      <c r="U106" s="21">
        <f>code_monthly!V106/M106*100</f>
        <v>51.231884057971008</v>
      </c>
    </row>
    <row r="107" spans="1:21" x14ac:dyDescent="0.2">
      <c r="A107" s="20" t="s">
        <v>326</v>
      </c>
      <c r="B107" s="21">
        <f>code_monthly!B107/M107*100</f>
        <v>55.340264650283558</v>
      </c>
      <c r="C107" s="24">
        <f>code_monthly!C107*100/code_monthly_deflated!M107</f>
        <v>53.427702116324319</v>
      </c>
      <c r="D107" s="21">
        <v>54413</v>
      </c>
      <c r="E107" s="21">
        <v>22.35</v>
      </c>
      <c r="F107" s="25">
        <v>0.16827030000000001</v>
      </c>
      <c r="G107" s="26">
        <v>-0.21214879999999997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v>1.3135429999999999</v>
      </c>
      <c r="M107" s="27">
        <v>105.8</v>
      </c>
      <c r="N107" s="21">
        <f>code_monthly!O107</f>
        <v>18</v>
      </c>
      <c r="O107" s="21">
        <f>code_monthly!P107</f>
        <v>1.7133333333333276</v>
      </c>
      <c r="P107" s="4">
        <f>code_monthly!R107*100/code_monthly_deflated!Q107</f>
        <v>69.833703332828307</v>
      </c>
      <c r="Q107" s="30">
        <v>106.32401900000001</v>
      </c>
      <c r="R107" s="5">
        <v>0.24</v>
      </c>
      <c r="S107">
        <f>code_monthly!T107</f>
        <v>0.76129978234439233</v>
      </c>
      <c r="T107" s="21">
        <f>code_monthly!U107/M107*100</f>
        <v>54.971644612476368</v>
      </c>
      <c r="U107" s="21">
        <f>code_monthly!V107/M107*100</f>
        <v>54.570802543392347</v>
      </c>
    </row>
    <row r="108" spans="1:21" x14ac:dyDescent="0.2">
      <c r="A108" s="20" t="s">
        <v>327</v>
      </c>
      <c r="B108" s="21">
        <f>code_monthly!B108/M108*100</f>
        <v>63.652582159624416</v>
      </c>
      <c r="C108" s="24">
        <f>code_monthly!C108*100/code_monthly_deflated!M108</f>
        <v>52.342813036786936</v>
      </c>
      <c r="D108" s="21">
        <v>74405</v>
      </c>
      <c r="E108" s="21">
        <v>19.5</v>
      </c>
      <c r="F108" s="25">
        <v>0.16775229999999999</v>
      </c>
      <c r="G108" s="26">
        <v>-0.11628189999999999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v>1.3011010000000001</v>
      </c>
      <c r="M108" s="27">
        <v>106.5</v>
      </c>
      <c r="N108" s="21">
        <f>code_monthly!O108</f>
        <v>24</v>
      </c>
      <c r="O108" s="21">
        <f>code_monthly!P108</f>
        <v>3.2916666666666679</v>
      </c>
      <c r="P108" s="4">
        <f>code_monthly!R108*100/code_monthly_deflated!Q108</f>
        <v>68.178130992822943</v>
      </c>
      <c r="Q108" s="30">
        <v>106.3830864</v>
      </c>
      <c r="R108" s="5">
        <v>0.26</v>
      </c>
      <c r="S108">
        <f>code_monthly!T108</f>
        <v>0.76857984122677636</v>
      </c>
      <c r="T108" s="21">
        <f>code_monthly!U108/M108*100</f>
        <v>64.309859154929569</v>
      </c>
      <c r="U108" s="21">
        <f>code_monthly!V108/M108*100</f>
        <v>59.268886043533932</v>
      </c>
    </row>
    <row r="109" spans="1:21" x14ac:dyDescent="0.2">
      <c r="A109" s="20" t="s">
        <v>328</v>
      </c>
      <c r="B109" s="21">
        <f>code_monthly!B109/M109*100</f>
        <v>70.412757973733591</v>
      </c>
      <c r="C109" s="24">
        <f>code_monthly!C109*100/code_monthly_deflated!M109</f>
        <v>56.791935941898316</v>
      </c>
      <c r="D109" s="21">
        <v>58325</v>
      </c>
      <c r="E109" s="21">
        <v>15.95</v>
      </c>
      <c r="F109" s="25">
        <v>0.15454219999999999</v>
      </c>
      <c r="G109" s="26">
        <v>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v>1.3031010000000001</v>
      </c>
      <c r="M109" s="27">
        <v>106.6</v>
      </c>
      <c r="N109" s="21">
        <f>code_monthly!O109</f>
        <v>30</v>
      </c>
      <c r="O109" s="21">
        <f>code_monthly!P109</f>
        <v>0.82000000000000028</v>
      </c>
      <c r="P109" s="4">
        <f>code_monthly!R109*100/code_monthly_deflated!Q109</f>
        <v>74.070453157934153</v>
      </c>
      <c r="Q109" s="30">
        <v>106.5067063</v>
      </c>
      <c r="R109" s="5">
        <v>0.22</v>
      </c>
      <c r="S109">
        <f>code_monthly!T109</f>
        <v>0.76740022454130563</v>
      </c>
      <c r="T109" s="21">
        <f>code_monthly!U109/M109*100</f>
        <v>67.448405253283312</v>
      </c>
      <c r="U109" s="21">
        <f>code_monthly!V109/M109*100</f>
        <v>68.675891181988746</v>
      </c>
    </row>
    <row r="110" spans="1:21" x14ac:dyDescent="0.2">
      <c r="A110" s="20" t="s">
        <v>329</v>
      </c>
      <c r="B110" s="21">
        <f>code_monthly!B110/M110*100</f>
        <v>63.898781630740395</v>
      </c>
      <c r="C110" s="24">
        <f>code_monthly!C110*100/code_monthly_deflated!M110</f>
        <v>59.754890791797877</v>
      </c>
      <c r="D110" s="21">
        <v>44535</v>
      </c>
      <c r="E110" s="21">
        <v>12.5</v>
      </c>
      <c r="F110" s="25">
        <v>0.6424145</v>
      </c>
      <c r="G110" s="26">
        <v>-0.229126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v>1.2708900000000001</v>
      </c>
      <c r="M110" s="27">
        <v>106.7</v>
      </c>
      <c r="N110" s="21">
        <f>code_monthly!O110</f>
        <v>21</v>
      </c>
      <c r="O110" s="21">
        <f>code_monthly!P110</f>
        <v>-1.8333333333332646E-2</v>
      </c>
      <c r="P110" s="4">
        <f>code_monthly!R110*100/code_monthly_deflated!Q110</f>
        <v>75.945538544238133</v>
      </c>
      <c r="Q110" s="30">
        <v>106.69487839999999</v>
      </c>
      <c r="R110" s="5">
        <v>-0.04</v>
      </c>
      <c r="S110">
        <f>code_monthly!T110</f>
        <v>0.78685016012400755</v>
      </c>
      <c r="T110" s="21">
        <f>code_monthly!U110/M110*100</f>
        <v>59.775070290534202</v>
      </c>
      <c r="U110" s="21">
        <f>code_monthly!V110/M110*100</f>
        <v>66.031946538445879</v>
      </c>
    </row>
    <row r="111" spans="1:21" x14ac:dyDescent="0.2">
      <c r="A111" s="20" t="s">
        <v>330</v>
      </c>
      <c r="B111" s="21">
        <f>code_monthly!B111/M111*100</f>
        <v>63.121495327102807</v>
      </c>
      <c r="C111" s="24">
        <f>code_monthly!C111*100/code_monthly_deflated!M111</f>
        <v>47.334080614800627</v>
      </c>
      <c r="D111" s="21">
        <v>51114</v>
      </c>
      <c r="E111" s="21">
        <v>9</v>
      </c>
      <c r="F111" s="25">
        <v>1.3266800999999999</v>
      </c>
      <c r="G111" s="26">
        <v>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v>1.2784450000000001</v>
      </c>
      <c r="M111" s="27">
        <v>107</v>
      </c>
      <c r="N111" s="21">
        <f>code_monthly!O111</f>
        <v>17</v>
      </c>
      <c r="O111" s="21">
        <f>code_monthly!P111</f>
        <v>0.46499999999999986</v>
      </c>
      <c r="P111" s="4">
        <f>code_monthly!R111*100/code_monthly_deflated!Q111</f>
        <v>60.891019406046873</v>
      </c>
      <c r="Q111" s="30">
        <v>106.33752010000001</v>
      </c>
      <c r="R111" s="5">
        <v>-0.04</v>
      </c>
      <c r="S111">
        <f>code_monthly!T111</f>
        <v>0.78220025108628055</v>
      </c>
      <c r="T111" s="21">
        <f>code_monthly!U111/M111*100</f>
        <v>61.214953271028037</v>
      </c>
      <c r="U111" s="21">
        <f>code_monthly!V111/M111*100</f>
        <v>63.534409515717925</v>
      </c>
    </row>
    <row r="112" spans="1:21" x14ac:dyDescent="0.2">
      <c r="A112" s="20" t="s">
        <v>331</v>
      </c>
      <c r="B112" s="21">
        <f>code_monthly!B112/M112*100</f>
        <v>57.021475256769385</v>
      </c>
      <c r="C112" s="24">
        <f>code_monthly!C112*100/code_monthly_deflated!M112</f>
        <v>42.192528009582539</v>
      </c>
      <c r="D112" s="21">
        <v>55243</v>
      </c>
      <c r="E112" s="21">
        <v>7.9499999999999993</v>
      </c>
      <c r="F112" s="25">
        <v>1.3906544999999999</v>
      </c>
      <c r="G112" s="26">
        <v>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v>1.269358</v>
      </c>
      <c r="M112" s="27">
        <v>107.1</v>
      </c>
      <c r="N112" s="21">
        <f>code_monthly!O112</f>
        <v>9</v>
      </c>
      <c r="O112" s="21">
        <f>code_monthly!P112</f>
        <v>0.61833333333333407</v>
      </c>
      <c r="P112" s="4">
        <f>code_monthly!R112*100/code_monthly_deflated!Q112</f>
        <v>54.114288811921732</v>
      </c>
      <c r="Q112" s="30">
        <v>105.997882</v>
      </c>
      <c r="R112" s="5">
        <v>-0.14000000000000001</v>
      </c>
      <c r="S112">
        <f>code_monthly!T112</f>
        <v>0.78779981691532253</v>
      </c>
      <c r="T112" s="21">
        <f>code_monthly!U112/M112*100</f>
        <v>56.097105508870214</v>
      </c>
      <c r="U112" s="21">
        <f>code_monthly!V112/M112*100</f>
        <v>61.41038871689026</v>
      </c>
    </row>
    <row r="113" spans="1:21" x14ac:dyDescent="0.2">
      <c r="A113" s="20" t="s">
        <v>332</v>
      </c>
      <c r="B113" s="21">
        <f>code_monthly!B113/M113*100</f>
        <v>48.466603951081851</v>
      </c>
      <c r="C113" s="24">
        <f>code_monthly!C113*100/code_monthly_deflated!M113</f>
        <v>42.607541125414031</v>
      </c>
      <c r="D113" s="21">
        <v>53999</v>
      </c>
      <c r="E113" s="21">
        <v>4.8</v>
      </c>
      <c r="F113" s="25">
        <v>1.5551102999999999</v>
      </c>
      <c r="G113" s="26">
        <v>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v>1.3117160000000001</v>
      </c>
      <c r="M113" s="27">
        <v>106.3</v>
      </c>
      <c r="N113" s="21">
        <f>code_monthly!O113</f>
        <v>12</v>
      </c>
      <c r="O113" s="21">
        <f>code_monthly!P113</f>
        <v>1.9116666666666671</v>
      </c>
      <c r="P113" s="4">
        <f>code_monthly!R113*100/code_monthly_deflated!Q113</f>
        <v>55.941631595755176</v>
      </c>
      <c r="Q113" s="30">
        <v>106.19997720000001</v>
      </c>
      <c r="R113" s="5">
        <v>-0.26</v>
      </c>
      <c r="S113">
        <f>code_monthly!T113</f>
        <v>0.76236014503139393</v>
      </c>
      <c r="T113" s="21">
        <f>code_monthly!U113/M113*100</f>
        <v>50.178739416745067</v>
      </c>
      <c r="U113" s="21">
        <f>code_monthly!V113/M113*100</f>
        <v>55.773112118361411</v>
      </c>
    </row>
    <row r="114" spans="1:21" x14ac:dyDescent="0.2">
      <c r="A114" s="20" t="s">
        <v>333</v>
      </c>
      <c r="B114" s="21">
        <f>code_monthly!B114/M114*100</f>
        <v>41.301498127340821</v>
      </c>
      <c r="C114" s="24">
        <f>code_monthly!C114*100/code_monthly_deflated!M114</f>
        <v>44.966632565142397</v>
      </c>
      <c r="D114" s="21">
        <v>56256</v>
      </c>
      <c r="E114" s="21">
        <v>7.85</v>
      </c>
      <c r="F114" s="25">
        <v>1.3190592000000001</v>
      </c>
      <c r="G114" s="26">
        <v>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v>1.3318239999999999</v>
      </c>
      <c r="M114" s="27">
        <v>106.8</v>
      </c>
      <c r="N114" s="21">
        <f>code_monthly!O114</f>
        <v>14</v>
      </c>
      <c r="O114" s="21">
        <f>code_monthly!P114</f>
        <v>-0.7400000000000011</v>
      </c>
      <c r="P114" s="4">
        <f>code_monthly!R114*100/code_monthly_deflated!Q114</f>
        <v>59.972494678617856</v>
      </c>
      <c r="Q114" s="30">
        <v>106.6488902</v>
      </c>
      <c r="R114" s="5">
        <v>-0.28000000000000003</v>
      </c>
      <c r="S114">
        <f>code_monthly!T114</f>
        <v>0.75084996215716193</v>
      </c>
      <c r="T114" s="21">
        <f>code_monthly!U114/M114*100</f>
        <v>42.153558052434462</v>
      </c>
      <c r="U114" s="21">
        <f>code_monthly!V114/M114*100</f>
        <v>44.180243445692888</v>
      </c>
    </row>
    <row r="115" spans="1:21" x14ac:dyDescent="0.2">
      <c r="A115" s="20" t="s">
        <v>334</v>
      </c>
      <c r="B115" s="21">
        <f>code_monthly!B115/M115*100</f>
        <v>32.345794392523366</v>
      </c>
      <c r="C115" s="24">
        <f>code_monthly!C115*100/code_monthly_deflated!M115</f>
        <v>47.384684580737783</v>
      </c>
      <c r="D115" s="21">
        <v>70131</v>
      </c>
      <c r="E115" s="21">
        <v>9.4499999999999993</v>
      </c>
      <c r="F115" s="25">
        <v>1.5816593999999999</v>
      </c>
      <c r="G115" s="26">
        <v>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v>1.304495</v>
      </c>
      <c r="M115" s="27">
        <v>107</v>
      </c>
      <c r="N115" s="21">
        <f>code_monthly!O115</f>
        <v>18</v>
      </c>
      <c r="O115" s="21">
        <f>code_monthly!P115</f>
        <v>1.8966666666666665</v>
      </c>
      <c r="P115" s="4">
        <f>code_monthly!R115*100/code_monthly_deflated!Q115</f>
        <v>61.668690159296062</v>
      </c>
      <c r="Q115" s="30">
        <v>107.2505348</v>
      </c>
      <c r="R115" s="5">
        <v>0.23</v>
      </c>
      <c r="S115">
        <f>code_monthly!T115</f>
        <v>0.76658017087072006</v>
      </c>
      <c r="T115" s="21">
        <f>code_monthly!U115/M115*100</f>
        <v>33.140186915887853</v>
      </c>
      <c r="U115" s="21">
        <f>code_monthly!V115/M115*100</f>
        <v>36.498442367601243</v>
      </c>
    </row>
    <row r="116" spans="1:21" x14ac:dyDescent="0.2">
      <c r="A116" s="20" t="s">
        <v>335</v>
      </c>
      <c r="B116" s="21">
        <f>code_monthly!B116/M116*100</f>
        <v>31.282527881040888</v>
      </c>
      <c r="C116" s="24">
        <f>code_monthly!C116*100/code_monthly_deflated!M116</f>
        <v>51.188279973960285</v>
      </c>
      <c r="D116" s="21">
        <v>75005</v>
      </c>
      <c r="E116" s="21">
        <v>10.75</v>
      </c>
      <c r="F116" s="25">
        <v>2.2213611000000002</v>
      </c>
      <c r="G116" s="26">
        <v>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v>1.2932429999999999</v>
      </c>
      <c r="M116" s="27">
        <v>107.6</v>
      </c>
      <c r="N116" s="21">
        <f>code_monthly!O116</f>
        <v>18</v>
      </c>
      <c r="O116" s="21">
        <f>code_monthly!P116</f>
        <v>1.5383333333333331</v>
      </c>
      <c r="P116" s="4">
        <f>code_monthly!R116*100/code_monthly_deflated!Q116</f>
        <v>66.064774187740539</v>
      </c>
      <c r="Q116" s="30">
        <v>107.8184265</v>
      </c>
      <c r="R116" s="5">
        <v>1.4</v>
      </c>
      <c r="S116">
        <f>code_monthly!T116</f>
        <v>0.77324988420582985</v>
      </c>
      <c r="T116" s="21">
        <f>code_monthly!U116/M116*100</f>
        <v>31.821561338289968</v>
      </c>
      <c r="U116" s="21">
        <f>code_monthly!V116/M116*100</f>
        <v>33.455390334572485</v>
      </c>
    </row>
    <row r="117" spans="1:21" x14ac:dyDescent="0.2">
      <c r="A117" s="20" t="s">
        <v>336</v>
      </c>
      <c r="B117" s="21">
        <f>code_monthly!B117/M117*100</f>
        <v>25.551436515291936</v>
      </c>
      <c r="C117" s="24">
        <f>code_monthly!C117*100/code_monthly_deflated!M117</f>
        <v>52.418565953422601</v>
      </c>
      <c r="D117" s="21">
        <v>68560</v>
      </c>
      <c r="E117" s="21">
        <v>13.5</v>
      </c>
      <c r="F117" s="25">
        <v>2.0557618</v>
      </c>
      <c r="G117" s="26">
        <v>-2.2004999999999941E-3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v>1.2609699999999999</v>
      </c>
      <c r="M117" s="27">
        <v>107.9</v>
      </c>
      <c r="N117" s="21">
        <f>code_monthly!O117</f>
        <v>17</v>
      </c>
      <c r="O117" s="21">
        <f>code_monthly!P117</f>
        <v>0.25333333333333208</v>
      </c>
      <c r="P117" s="4">
        <f>code_monthly!R117*100/code_monthly_deflated!Q117</f>
        <v>66.007733331652346</v>
      </c>
      <c r="Q117" s="30">
        <v>108.0479459</v>
      </c>
      <c r="R117" s="5">
        <v>0.28999999999999998</v>
      </c>
      <c r="S117">
        <f>code_monthly!T117</f>
        <v>0.79304027851574588</v>
      </c>
      <c r="T117" s="21">
        <f>code_monthly!U117/M117*100</f>
        <v>25.282669138090824</v>
      </c>
      <c r="U117" s="21">
        <f>code_monthly!V117/M117*100</f>
        <v>28.981420186239461</v>
      </c>
    </row>
    <row r="118" spans="1:21" x14ac:dyDescent="0.2">
      <c r="A118" s="20" t="s">
        <v>337</v>
      </c>
      <c r="B118" s="21">
        <f>code_monthly!B118/M118*100</f>
        <v>23.77201112140871</v>
      </c>
      <c r="C118" s="24">
        <f>code_monthly!C118*100/code_monthly_deflated!M118</f>
        <v>46.879425936186642</v>
      </c>
      <c r="D118" s="21">
        <v>54235</v>
      </c>
      <c r="E118" s="21">
        <v>16.850000000000001</v>
      </c>
      <c r="F118" s="25">
        <v>0.40196130000000002</v>
      </c>
      <c r="G118" s="26">
        <v>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v>1.2695989999999999</v>
      </c>
      <c r="M118" s="27">
        <v>107.9</v>
      </c>
      <c r="N118" s="21">
        <f>code_monthly!O118</f>
        <v>19</v>
      </c>
      <c r="O118" s="21">
        <f>code_monthly!P118</f>
        <v>-0.24333333333333584</v>
      </c>
      <c r="P118" s="4">
        <f>code_monthly!R118*100/code_monthly_deflated!Q118</f>
        <v>59.424742179297247</v>
      </c>
      <c r="Q118" s="30">
        <v>108.0694634</v>
      </c>
      <c r="R118" s="5">
        <v>0.55000000000000004</v>
      </c>
      <c r="S118">
        <f>code_monthly!T118</f>
        <v>0.78765027382661779</v>
      </c>
      <c r="T118" s="21">
        <f>code_monthly!U118/M118*100</f>
        <v>22.196478220574605</v>
      </c>
      <c r="U118" s="21">
        <f>code_monthly!V118/M118*100</f>
        <v>25.205746061167744</v>
      </c>
    </row>
    <row r="119" spans="1:21" x14ac:dyDescent="0.2">
      <c r="A119" s="20" t="s">
        <v>338</v>
      </c>
      <c r="B119" s="21">
        <f>code_monthly!B119/M119*100</f>
        <v>27.581093605189988</v>
      </c>
      <c r="C119" s="24">
        <f>code_monthly!C119*100/code_monthly_deflated!M119</f>
        <v>48.710726443364671</v>
      </c>
      <c r="D119" s="21">
        <v>53705</v>
      </c>
      <c r="E119" s="21">
        <v>20.2</v>
      </c>
      <c r="F119" s="25">
        <v>0.3945497</v>
      </c>
      <c r="G119" s="26">
        <v>-0.40721000000000002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v>1.2161599999999999</v>
      </c>
      <c r="M119" s="27">
        <v>107.9</v>
      </c>
      <c r="N119" s="21">
        <f>code_monthly!O119</f>
        <v>24</v>
      </c>
      <c r="O119" s="21">
        <f>code_monthly!P119</f>
        <v>-8.6666666666669556E-2</v>
      </c>
      <c r="P119" s="4">
        <f>code_monthly!R119*100/code_monthly_deflated!Q119</f>
        <v>59.048476425936428</v>
      </c>
      <c r="Q119" s="30">
        <v>108.2500411</v>
      </c>
      <c r="R119" s="5">
        <v>0.05</v>
      </c>
      <c r="S119">
        <f>code_monthly!T119</f>
        <v>0.82226022891724782</v>
      </c>
      <c r="T119" s="21">
        <f>code_monthly!U119/M119*100</f>
        <v>26.54309545875811</v>
      </c>
      <c r="U119" s="21">
        <f>code_monthly!V119/M119*100</f>
        <v>27.340935648950314</v>
      </c>
    </row>
    <row r="120" spans="1:21" x14ac:dyDescent="0.2">
      <c r="A120" s="20" t="s">
        <v>339</v>
      </c>
      <c r="B120" s="21">
        <f>code_monthly!B120/M120*100</f>
        <v>30.47047970479705</v>
      </c>
      <c r="C120" s="24">
        <f>code_monthly!C120*100/code_monthly_deflated!M120</f>
        <v>44.79415528775246</v>
      </c>
      <c r="D120" s="21">
        <v>70397</v>
      </c>
      <c r="E120" s="21">
        <v>19.649999999999999</v>
      </c>
      <c r="F120" s="25">
        <v>0.2630345</v>
      </c>
      <c r="G120" s="26">
        <v>-0.45587469999999997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v>1.215894</v>
      </c>
      <c r="M120" s="27">
        <v>108.4</v>
      </c>
      <c r="N120" s="21">
        <f>code_monthly!O120</f>
        <v>22</v>
      </c>
      <c r="O120" s="21">
        <f>code_monthly!P120</f>
        <v>1.1416666666666657</v>
      </c>
      <c r="P120" s="4">
        <f>code_monthly!R120*100/code_monthly_deflated!Q120</f>
        <v>54.543158582839517</v>
      </c>
      <c r="Q120" s="30">
        <v>108.2445563</v>
      </c>
      <c r="R120" s="5">
        <v>-0.08</v>
      </c>
      <c r="S120">
        <f>code_monthly!T120</f>
        <v>0.82244011402309736</v>
      </c>
      <c r="T120" s="21">
        <f>code_monthly!U120/M120*100</f>
        <v>25.59040590405904</v>
      </c>
      <c r="U120" s="21">
        <f>code_monthly!V120/M120*100</f>
        <v>28.769987699877003</v>
      </c>
    </row>
    <row r="121" spans="1:21" x14ac:dyDescent="0.2">
      <c r="A121" s="20" t="s">
        <v>340</v>
      </c>
      <c r="B121" s="21">
        <f>code_monthly!B121/M121*100</f>
        <v>39.797235023041473</v>
      </c>
      <c r="C121" s="24">
        <f>code_monthly!C121*100/code_monthly_deflated!M121</f>
        <v>47.105696985710345</v>
      </c>
      <c r="D121" s="21">
        <v>101360</v>
      </c>
      <c r="E121" s="21">
        <v>16.5</v>
      </c>
      <c r="F121" s="25">
        <v>0.92868899999999999</v>
      </c>
      <c r="G121" s="26">
        <v>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v>1.229317</v>
      </c>
      <c r="M121" s="27">
        <v>108.5</v>
      </c>
      <c r="N121" s="21">
        <f>code_monthly!O121</f>
        <v>25</v>
      </c>
      <c r="O121" s="21">
        <f>code_monthly!P121</f>
        <v>0.96999999999999886</v>
      </c>
      <c r="P121" s="4">
        <f>code_monthly!R121*100/code_monthly_deflated!Q121</f>
        <v>57.999050143010948</v>
      </c>
      <c r="Q121" s="30">
        <v>108.3293603</v>
      </c>
      <c r="R121" s="5">
        <v>0.04</v>
      </c>
      <c r="S121">
        <f>code_monthly!T121</f>
        <v>0.81345983176023762</v>
      </c>
      <c r="T121" s="21">
        <f>code_monthly!U121/M121*100</f>
        <v>26.350230414746544</v>
      </c>
      <c r="U121" s="21">
        <f>code_monthly!V121/M121*100</f>
        <v>30.596883914856264</v>
      </c>
    </row>
    <row r="122" spans="1:21" x14ac:dyDescent="0.2">
      <c r="A122" s="20" t="s">
        <v>341</v>
      </c>
      <c r="B122" s="21">
        <f>code_monthly!B122/M122*100</f>
        <v>39.372114496768241</v>
      </c>
      <c r="C122" s="24">
        <f>code_monthly!C122*100/code_monthly_deflated!M122</f>
        <v>42.733716602311347</v>
      </c>
      <c r="D122" s="21">
        <v>92295</v>
      </c>
      <c r="E122" s="21">
        <v>12.05</v>
      </c>
      <c r="F122" s="25">
        <v>1.8804574999999999</v>
      </c>
      <c r="G122" s="26">
        <v>-9.1452099999999981E-2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v>1.290173</v>
      </c>
      <c r="M122" s="27">
        <v>108.3</v>
      </c>
      <c r="N122" s="21">
        <f>code_monthly!O122</f>
        <v>14</v>
      </c>
      <c r="O122" s="21">
        <f>code_monthly!P122</f>
        <v>0.53166666666666806</v>
      </c>
      <c r="P122" s="4">
        <f>code_monthly!R122*100/code_monthly_deflated!Q122</f>
        <v>54.993219518392408</v>
      </c>
      <c r="Q122" s="30">
        <v>108.57702190000001</v>
      </c>
      <c r="R122" s="5">
        <v>0.1</v>
      </c>
      <c r="S122">
        <f>code_monthly!T122</f>
        <v>0.77508985229112681</v>
      </c>
      <c r="T122" s="21">
        <f>code_monthly!U122/M122*100</f>
        <v>32.493074792243767</v>
      </c>
      <c r="U122" s="21">
        <f>code_monthly!V122/M122*100</f>
        <v>37.554297643422061</v>
      </c>
    </row>
    <row r="123" spans="1:21" x14ac:dyDescent="0.2">
      <c r="A123" s="20" t="s">
        <v>342</v>
      </c>
      <c r="B123" s="21">
        <f>code_monthly!B123/M123*100</f>
        <v>39.410138248847929</v>
      </c>
      <c r="C123" s="24">
        <f>code_monthly!C123*100/code_monthly_deflated!M123</f>
        <v>45.056507746426171</v>
      </c>
      <c r="D123" s="21">
        <v>76535</v>
      </c>
      <c r="E123" s="21">
        <v>7.3000000000000007</v>
      </c>
      <c r="F123" s="25">
        <v>2.2284961000000001</v>
      </c>
      <c r="G123" s="26">
        <v>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v>1.2929999999999999</v>
      </c>
      <c r="M123" s="27">
        <v>108.5</v>
      </c>
      <c r="N123" s="21">
        <f>code_monthly!O123</f>
        <v>11</v>
      </c>
      <c r="O123" s="21">
        <f>code_monthly!P123</f>
        <v>1.5000000000000568E-2</v>
      </c>
      <c r="P123" s="4">
        <f>code_monthly!R123*100/code_monthly_deflated!Q123</f>
        <v>58.247972746163342</v>
      </c>
      <c r="Q123" s="30">
        <v>108.51879820000001</v>
      </c>
      <c r="R123" s="5">
        <v>0.02</v>
      </c>
      <c r="S123">
        <f>code_monthly!T123</f>
        <v>0.77339520494972935</v>
      </c>
      <c r="T123" s="21">
        <f>code_monthly!U123/M123*100</f>
        <v>37.566820276497694</v>
      </c>
      <c r="U123" s="21">
        <f>code_monthly!V123/M123*100</f>
        <v>38.371296905859111</v>
      </c>
    </row>
    <row r="124" spans="1:21" x14ac:dyDescent="0.2">
      <c r="A124" s="20" t="s">
        <v>343</v>
      </c>
      <c r="B124" s="21">
        <f>code_monthly!B124/M124*100</f>
        <v>28.635944700460829</v>
      </c>
      <c r="C124" s="24">
        <f>code_monthly!C124*100/code_monthly_deflated!M124</f>
        <v>47.309330001873711</v>
      </c>
      <c r="D124" s="21">
        <v>71225</v>
      </c>
      <c r="E124" s="21">
        <v>7.1</v>
      </c>
      <c r="F124" s="25">
        <v>2.4983900999999999</v>
      </c>
      <c r="G124" s="26">
        <v>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v>1.3113030000000001</v>
      </c>
      <c r="M124" s="27">
        <v>108.5</v>
      </c>
      <c r="N124" s="21">
        <f>code_monthly!O124</f>
        <v>10</v>
      </c>
      <c r="O124" s="21">
        <f>code_monthly!P124</f>
        <v>-1.0816666666666652</v>
      </c>
      <c r="P124" s="4">
        <f>code_monthly!R124*100/code_monthly_deflated!Q124</f>
        <v>62.082600866326125</v>
      </c>
      <c r="Q124" s="30">
        <v>108.4200711</v>
      </c>
      <c r="R124" s="5">
        <v>-0.28000000000000003</v>
      </c>
      <c r="S124">
        <f>code_monthly!T124</f>
        <v>0.76260025333580406</v>
      </c>
      <c r="T124" s="21">
        <f>code_monthly!U124/M124*100</f>
        <v>27.843317972350228</v>
      </c>
      <c r="U124" s="21">
        <f>code_monthly!V124/M124*100</f>
        <v>33.98248847926267</v>
      </c>
    </row>
    <row r="125" spans="1:21" x14ac:dyDescent="0.2">
      <c r="A125" s="20" t="s">
        <v>344</v>
      </c>
      <c r="B125" s="21">
        <f>code_monthly!B125/M125*100</f>
        <v>22.347504621072087</v>
      </c>
      <c r="C125" s="24">
        <f>code_monthly!C125*100/code_monthly_deflated!M125</f>
        <v>44.943271212058953</v>
      </c>
      <c r="D125" s="21">
        <v>79720</v>
      </c>
      <c r="E125" s="21">
        <v>7.4</v>
      </c>
      <c r="F125" s="25">
        <v>1.42416E-2</v>
      </c>
      <c r="G125" s="26">
        <v>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v>1.3089</v>
      </c>
      <c r="M125" s="27">
        <v>108.2</v>
      </c>
      <c r="N125" s="21">
        <f>code_monthly!O125</f>
        <v>15</v>
      </c>
      <c r="O125" s="21">
        <f>code_monthly!P125</f>
        <v>1.0616666666666674</v>
      </c>
      <c r="P125" s="4">
        <f>code_monthly!R125*100/code_monthly_deflated!Q125</f>
        <v>58.479953349002272</v>
      </c>
      <c r="Q125" s="30">
        <v>108.84071609999999</v>
      </c>
      <c r="R125" s="5">
        <v>-0.22</v>
      </c>
      <c r="S125">
        <f>code_monthly!T125</f>
        <v>0.76400030560012222</v>
      </c>
      <c r="T125" s="21">
        <f>code_monthly!U125/M125*100</f>
        <v>23.364140480591498</v>
      </c>
      <c r="U125" s="21">
        <f>code_monthly!V125/M125*100</f>
        <v>26.581666946731641</v>
      </c>
    </row>
    <row r="126" spans="1:21" x14ac:dyDescent="0.2">
      <c r="A126" s="20" t="s">
        <v>345</v>
      </c>
      <c r="B126" s="21">
        <f>code_monthly!B126/M126*100</f>
        <v>19.981583793738491</v>
      </c>
      <c r="C126" s="24">
        <f>code_monthly!C126*100/code_monthly_deflated!M126</f>
        <v>39.983416034137427</v>
      </c>
      <c r="D126" s="21">
        <v>69920</v>
      </c>
      <c r="E126" s="21">
        <v>7.6999999999999993</v>
      </c>
      <c r="F126" s="25">
        <v>6.8696599999999997E-2</v>
      </c>
      <c r="G126" s="26">
        <v>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v>1.281839</v>
      </c>
      <c r="M126" s="27">
        <v>108.6</v>
      </c>
      <c r="N126" s="21">
        <f>code_monthly!O126</f>
        <v>15</v>
      </c>
      <c r="O126" s="21">
        <f>code_monthly!P126</f>
        <v>1.8599999999999994</v>
      </c>
      <c r="P126" s="4">
        <f>code_monthly!R126*100/code_monthly_deflated!Q126</f>
        <v>50.999181301877876</v>
      </c>
      <c r="Q126" s="30">
        <v>109.1390069</v>
      </c>
      <c r="R126" s="5">
        <v>-0.15</v>
      </c>
      <c r="S126">
        <f>code_monthly!T126</f>
        <v>0.78012917378859592</v>
      </c>
      <c r="T126" s="21">
        <f>code_monthly!U126/M126*100</f>
        <v>21.491712707182323</v>
      </c>
      <c r="U126" s="21">
        <f>code_monthly!V126/M126*100</f>
        <v>20.481123388581953</v>
      </c>
    </row>
    <row r="127" spans="1:21" x14ac:dyDescent="0.2">
      <c r="A127" s="20" t="s">
        <v>346</v>
      </c>
      <c r="B127" s="21">
        <f>code_monthly!B127/M127*100</f>
        <v>15.036832412523019</v>
      </c>
      <c r="C127" s="24">
        <f>code_monthly!C127*100/code_monthly_deflated!M127</f>
        <v>23.82476221547585</v>
      </c>
      <c r="D127" s="21">
        <v>55435</v>
      </c>
      <c r="E127" s="21">
        <v>7.95</v>
      </c>
      <c r="F127" s="25">
        <v>1.6152199999999999E-2</v>
      </c>
      <c r="G127" s="26">
        <v>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v>1.2371639999999999</v>
      </c>
      <c r="M127" s="27">
        <v>108.6</v>
      </c>
      <c r="N127" s="21">
        <f>code_monthly!O127</f>
        <v>14</v>
      </c>
      <c r="O127" s="21">
        <f>code_monthly!P127</f>
        <v>1.7466666666666661</v>
      </c>
      <c r="P127" s="4">
        <f>code_monthly!R127*100/code_monthly_deflated!Q127</f>
        <v>29.393542297709566</v>
      </c>
      <c r="Q127" s="30">
        <v>108.9014712</v>
      </c>
      <c r="R127" s="5">
        <v>0.05</v>
      </c>
      <c r="S127">
        <f>code_monthly!T127</f>
        <v>0.80830027385213288</v>
      </c>
      <c r="T127" s="21">
        <f>code_monthly!U127/M127*100</f>
        <v>15.386740331491714</v>
      </c>
      <c r="U127" s="21">
        <f>code_monthly!V127/M127*100</f>
        <v>19.901640716557846</v>
      </c>
    </row>
    <row r="128" spans="1:21" x14ac:dyDescent="0.2">
      <c r="A128" s="20" t="s">
        <v>347</v>
      </c>
      <c r="B128" s="21">
        <f>code_monthly!B128/M128*100</f>
        <v>12.783410138248847</v>
      </c>
      <c r="C128" s="24">
        <f>code_monthly!C128*100/code_monthly_deflated!M128</f>
        <v>13.583075744798823</v>
      </c>
      <c r="D128" s="21">
        <v>48995</v>
      </c>
      <c r="E128" s="21">
        <v>12.35</v>
      </c>
      <c r="F128" s="25">
        <v>2.1195887</v>
      </c>
      <c r="G128" s="26">
        <v>-0.55802229999999997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v>1.247147</v>
      </c>
      <c r="M128" s="27">
        <v>108.5</v>
      </c>
      <c r="N128" s="21">
        <f>code_monthly!O128</f>
        <v>16</v>
      </c>
      <c r="O128" s="21">
        <f>code_monthly!P128</f>
        <v>3.8333333333333997E-2</v>
      </c>
      <c r="P128" s="4">
        <f>code_monthly!R128*100/code_monthly_deflated!Q128</f>
        <v>16.991261168816802</v>
      </c>
      <c r="Q128" s="30">
        <v>108.17325339999999</v>
      </c>
      <c r="R128" s="5">
        <v>-0.54</v>
      </c>
      <c r="S128">
        <f>code_monthly!T128</f>
        <v>0.80183009701342345</v>
      </c>
      <c r="T128" s="21">
        <f>code_monthly!U128/M128*100</f>
        <v>12.184331797235023</v>
      </c>
      <c r="U128" s="21">
        <f>code_monthly!V128/M128*100</f>
        <v>13.77004608294931</v>
      </c>
    </row>
    <row r="129" spans="1:21" x14ac:dyDescent="0.2">
      <c r="A129" s="20" t="s">
        <v>348</v>
      </c>
      <c r="B129" s="21">
        <f>code_monthly!B129/M129*100</f>
        <v>8.8755760368663594</v>
      </c>
      <c r="C129" s="24">
        <f>code_monthly!C129*100/code_monthly_deflated!M129</f>
        <v>21.934680395711041</v>
      </c>
      <c r="D129" s="21">
        <v>62166</v>
      </c>
      <c r="E129" s="21">
        <v>15.100000000000001</v>
      </c>
      <c r="F129" s="25">
        <v>1.5933310000000001</v>
      </c>
      <c r="G129" s="26">
        <v>-9.1951599999999967E-2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v>1.234499</v>
      </c>
      <c r="M129" s="27">
        <v>108.5</v>
      </c>
      <c r="N129" s="21">
        <f>code_monthly!O129</f>
        <v>13</v>
      </c>
      <c r="O129" s="21">
        <f>code_monthly!P129</f>
        <v>1.8533333333333317</v>
      </c>
      <c r="P129" s="4">
        <f>code_monthly!R129*100/code_monthly_deflated!Q129</f>
        <v>27.159603825096113</v>
      </c>
      <c r="Q129" s="30">
        <v>108.1753629</v>
      </c>
      <c r="R129" s="5">
        <v>0.2</v>
      </c>
      <c r="S129">
        <f>code_monthly!T129</f>
        <v>0.81004520862309326</v>
      </c>
      <c r="T129" s="21">
        <f>code_monthly!U129/M129*100</f>
        <v>8.7741935483870961</v>
      </c>
      <c r="U129" s="21">
        <f>code_monthly!V129/M129*100</f>
        <v>10.666990055784623</v>
      </c>
    </row>
    <row r="130" spans="1:21" x14ac:dyDescent="0.2">
      <c r="A130" s="20" t="s">
        <v>349</v>
      </c>
      <c r="B130" s="21">
        <f>code_monthly!B130/M130*100</f>
        <v>14.935543278084715</v>
      </c>
      <c r="C130" s="24">
        <f>code_monthly!C130*100/code_monthly_deflated!M130</f>
        <v>30.121295202050472</v>
      </c>
      <c r="D130" s="21">
        <v>47542</v>
      </c>
      <c r="E130" s="21">
        <v>17.55</v>
      </c>
      <c r="F130" s="25">
        <v>1.1610016999999999</v>
      </c>
      <c r="G130" s="26">
        <v>-0.17854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v>1.2310570000000001</v>
      </c>
      <c r="M130" s="27">
        <v>108.6</v>
      </c>
      <c r="N130" s="21">
        <f>code_monthly!O130</f>
        <v>18</v>
      </c>
      <c r="O130" s="21">
        <f>code_monthly!P130</f>
        <v>1.3566666666666656</v>
      </c>
      <c r="P130" s="4">
        <f>code_monthly!R130*100/code_monthly_deflated!Q130</f>
        <v>37.023994037855324</v>
      </c>
      <c r="Q130" s="30">
        <v>108.76730360000001</v>
      </c>
      <c r="R130" s="5">
        <v>0.3</v>
      </c>
      <c r="S130">
        <f>code_monthly!T130</f>
        <v>0.81231007175134862</v>
      </c>
      <c r="T130" s="21">
        <f>code_monthly!U130/M130*100</f>
        <v>14.622467771639045</v>
      </c>
      <c r="U130" s="21">
        <f>code_monthly!V130/M130*100</f>
        <v>12.300351582119537</v>
      </c>
    </row>
    <row r="131" spans="1:21" x14ac:dyDescent="0.2">
      <c r="A131" s="20" t="s">
        <v>350</v>
      </c>
      <c r="B131" s="21">
        <f>code_monthly!B131/M131*100</f>
        <v>14.335472043996337</v>
      </c>
      <c r="C131" s="24">
        <f>code_monthly!C131*100/code_monthly_deflated!M131</f>
        <v>30.213307734379345</v>
      </c>
      <c r="D131" s="21">
        <v>65757</v>
      </c>
      <c r="E131" s="21">
        <v>18.600000000000001</v>
      </c>
      <c r="F131" s="25">
        <v>0.65259619999999996</v>
      </c>
      <c r="G131" s="26">
        <v>-0.14415099999999997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v>1.311785</v>
      </c>
      <c r="M131" s="27">
        <v>109.1</v>
      </c>
      <c r="N131" s="21">
        <f>code_monthly!O131</f>
        <v>16</v>
      </c>
      <c r="O131" s="21">
        <f>code_monthly!P131</f>
        <v>0.61333333333332973</v>
      </c>
      <c r="P131" s="4">
        <f>code_monthly!R131*100/code_monthly_deflated!Q131</f>
        <v>39.5545176655841</v>
      </c>
      <c r="Q131" s="30">
        <v>109.3174751</v>
      </c>
      <c r="R131" s="5">
        <v>0.31</v>
      </c>
      <c r="S131">
        <f>code_monthly!T131</f>
        <v>0.76232004482441862</v>
      </c>
      <c r="T131" s="21">
        <f>code_monthly!U131/M131*100</f>
        <v>12.603116406966086</v>
      </c>
      <c r="U131" s="21">
        <f>code_monthly!V131/M131*100</f>
        <v>12.633005220579447</v>
      </c>
    </row>
    <row r="132" spans="1:21" x14ac:dyDescent="0.2">
      <c r="A132" s="20" t="s">
        <v>351</v>
      </c>
      <c r="B132" s="21">
        <f>code_monthly!B132/M132*100</f>
        <v>26.657458563535911</v>
      </c>
      <c r="C132" s="24">
        <f>code_monthly!C132*100/code_monthly_deflated!M132</f>
        <v>30.844244446888823</v>
      </c>
      <c r="D132" s="21">
        <v>40720</v>
      </c>
      <c r="E132" s="21">
        <v>20.6</v>
      </c>
      <c r="F132" s="25">
        <v>0.82420959999999999</v>
      </c>
      <c r="G132" s="26">
        <v>-6.37660000000001E-3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v>1.3356479999999999</v>
      </c>
      <c r="M132" s="27">
        <v>108.6</v>
      </c>
      <c r="N132" s="21">
        <f>code_monthly!O132</f>
        <v>17</v>
      </c>
      <c r="O132" s="21">
        <f>code_monthly!P132</f>
        <v>-0.45833333333333215</v>
      </c>
      <c r="P132" s="4">
        <f>code_monthly!R132*100/code_monthly_deflated!Q132</f>
        <v>40.798023157229686</v>
      </c>
      <c r="Q132" s="30">
        <v>109.6621761</v>
      </c>
      <c r="R132" s="5">
        <v>0.37</v>
      </c>
      <c r="S132">
        <f>code_monthly!T132</f>
        <v>0.74870025635496784</v>
      </c>
      <c r="T132" s="21">
        <f>code_monthly!U132/M132*100</f>
        <v>24.963167587476981</v>
      </c>
      <c r="U132" s="21">
        <f>code_monthly!V132/M132*100</f>
        <v>20.406537753222835</v>
      </c>
    </row>
    <row r="133" spans="1:21" x14ac:dyDescent="0.2">
      <c r="A133" s="20" t="s">
        <v>352</v>
      </c>
      <c r="B133" s="21">
        <f>code_monthly!B133/M133*100</f>
        <v>33.913840513290559</v>
      </c>
      <c r="C133" s="24">
        <f>code_monthly!C133*100/code_monthly_deflated!M133</f>
        <v>29.143583686282128</v>
      </c>
      <c r="D133" s="21">
        <v>63025</v>
      </c>
      <c r="E133" s="21">
        <v>16.399999999999999</v>
      </c>
      <c r="F133" s="25">
        <v>0.79678439999999995</v>
      </c>
      <c r="G133" s="26">
        <v>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v>1.286654</v>
      </c>
      <c r="M133" s="27">
        <v>109.1</v>
      </c>
      <c r="N133" s="21">
        <f>code_monthly!O133</f>
        <v>15</v>
      </c>
      <c r="O133" s="21">
        <f>code_monthly!P133</f>
        <v>1.9200000000000017</v>
      </c>
      <c r="P133" s="4">
        <f>code_monthly!R133*100/code_monthly_deflated!Q133</f>
        <v>37.253594088069704</v>
      </c>
      <c r="Q133" s="30">
        <v>109.8149078</v>
      </c>
      <c r="R133" s="5">
        <v>0.26</v>
      </c>
      <c r="S133">
        <f>code_monthly!T133</f>
        <v>0.77720972382629672</v>
      </c>
      <c r="T133" s="21">
        <f>code_monthly!U133/M133*100</f>
        <v>31.026581118240149</v>
      </c>
      <c r="U133" s="21">
        <f>code_monthly!V133/M133*100</f>
        <v>27.721023248062664</v>
      </c>
    </row>
    <row r="134" spans="1:21" x14ac:dyDescent="0.2">
      <c r="A134" s="20" t="s">
        <v>353</v>
      </c>
      <c r="B134" s="21">
        <f>code_monthly!B134/M134*100</f>
        <v>38.038496791934008</v>
      </c>
      <c r="C134" s="24">
        <f>code_monthly!C134*100/code_monthly_deflated!M134</f>
        <v>28.448324250044358</v>
      </c>
      <c r="D134" s="21">
        <v>60271</v>
      </c>
      <c r="E134" s="21">
        <v>11.95</v>
      </c>
      <c r="F134" s="25">
        <v>0.69203570000000003</v>
      </c>
      <c r="G134" s="26">
        <v>-0.22016949999999996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v>1.2949010000000001</v>
      </c>
      <c r="M134" s="27">
        <v>109.1</v>
      </c>
      <c r="N134" s="21">
        <f>code_monthly!O134</f>
        <v>13</v>
      </c>
      <c r="O134" s="21">
        <f>code_monthly!P134</f>
        <v>0.43166666666666664</v>
      </c>
      <c r="P134" s="4">
        <f>code_monthly!R134*100/code_monthly_deflated!Q134</f>
        <v>36.582765848449945</v>
      </c>
      <c r="Q134" s="30">
        <v>109.8604741</v>
      </c>
      <c r="R134" s="5">
        <v>-0.03</v>
      </c>
      <c r="S134">
        <f>code_monthly!T134</f>
        <v>0.77225980982329923</v>
      </c>
      <c r="T134" s="21">
        <f>code_monthly!U134/M134*100</f>
        <v>36.388634280476637</v>
      </c>
      <c r="U134" s="21">
        <f>code_monthly!V134/M134*100</f>
        <v>36.555287059411718</v>
      </c>
    </row>
    <row r="135" spans="1:21" x14ac:dyDescent="0.2">
      <c r="A135" s="20" t="s">
        <v>354</v>
      </c>
      <c r="B135" s="21">
        <f>code_monthly!B135/M135*100</f>
        <v>40.101010101010097</v>
      </c>
      <c r="C135" s="24">
        <f>code_monthly!C135*100/code_monthly_deflated!M135</f>
        <v>29.403965319578855</v>
      </c>
      <c r="D135" s="21">
        <v>73710</v>
      </c>
      <c r="E135" s="21">
        <v>9.4499999999999993</v>
      </c>
      <c r="F135" s="25">
        <v>1.3169576000000001</v>
      </c>
      <c r="G135" s="26">
        <v>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v>1.333191</v>
      </c>
      <c r="M135" s="27">
        <v>108.9</v>
      </c>
      <c r="N135" s="21">
        <f>code_monthly!O135</f>
        <v>11</v>
      </c>
      <c r="O135" s="21">
        <f>code_monthly!P135</f>
        <v>-8.5000000000000853E-2</v>
      </c>
      <c r="P135" s="4">
        <f>code_monthly!R135*100/code_monthly_deflated!Q135</f>
        <v>38.882122032440783</v>
      </c>
      <c r="Q135" s="30">
        <v>109.7933903</v>
      </c>
      <c r="R135" s="5">
        <v>-0.02</v>
      </c>
      <c r="S135">
        <f>code_monthly!T135</f>
        <v>0.75008007104758434</v>
      </c>
      <c r="T135" s="21">
        <f>code_monthly!U135/M135*100</f>
        <v>39.357208448117539</v>
      </c>
      <c r="U135" s="21">
        <f>code_monthly!V135/M135*100</f>
        <v>36.379815470724559</v>
      </c>
    </row>
    <row r="136" spans="1:21" x14ac:dyDescent="0.2">
      <c r="A136" s="20" t="s">
        <v>355</v>
      </c>
      <c r="B136" s="21">
        <f>code_monthly!B136/M136*100</f>
        <v>51.648351648351642</v>
      </c>
      <c r="C136" s="24">
        <f>code_monthly!C136*100/code_monthly_deflated!M136</f>
        <v>33.584865500561435</v>
      </c>
      <c r="D136" s="21">
        <v>75583</v>
      </c>
      <c r="E136" s="21">
        <v>6</v>
      </c>
      <c r="F136" s="25">
        <v>1.7604776</v>
      </c>
      <c r="G136" s="26">
        <v>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v>1.3630660000000001</v>
      </c>
      <c r="M136" s="27">
        <v>109.2</v>
      </c>
      <c r="N136" s="21">
        <f>code_monthly!O136</f>
        <v>9</v>
      </c>
      <c r="O136" s="21">
        <f>code_monthly!P136</f>
        <v>1.0683333333333334</v>
      </c>
      <c r="P136" s="4">
        <f>code_monthly!R136*100/code_monthly_deflated!Q136</f>
        <v>45.488147860157312</v>
      </c>
      <c r="Q136" s="30">
        <v>109.8967585</v>
      </c>
      <c r="R136" s="5">
        <v>-0.13</v>
      </c>
      <c r="S136">
        <f>code_monthly!T136</f>
        <v>0.73364019057037588</v>
      </c>
      <c r="T136" s="21">
        <f>code_monthly!U136/M136*100</f>
        <v>51.913919413919409</v>
      </c>
      <c r="U136" s="21">
        <f>code_monthly!V136/M136*100</f>
        <v>43.370835513692654</v>
      </c>
    </row>
    <row r="137" spans="1:21" x14ac:dyDescent="0.2">
      <c r="A137" s="20" t="s">
        <v>356</v>
      </c>
      <c r="B137" s="21">
        <f>code_monthly!B137/M137*100</f>
        <v>48.761467889908253</v>
      </c>
      <c r="C137" s="24">
        <f>code_monthly!C137*100/code_monthly_deflated!M137</f>
        <v>36.661075266994807</v>
      </c>
      <c r="D137" s="21">
        <v>64760</v>
      </c>
      <c r="E137" s="21">
        <v>4.1500000000000004</v>
      </c>
      <c r="F137" s="25">
        <v>0.90060229999999997</v>
      </c>
      <c r="G137" s="26">
        <v>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v>1.370601</v>
      </c>
      <c r="M137" s="27">
        <v>109</v>
      </c>
      <c r="N137" s="21">
        <f>code_monthly!O137</f>
        <v>7</v>
      </c>
      <c r="O137" s="21">
        <f>code_monthly!P137</f>
        <v>-3.833333333333222E-2</v>
      </c>
      <c r="P137" s="4">
        <f>code_monthly!R137*100/code_monthly_deflated!Q137</f>
        <v>49.626583967049719</v>
      </c>
      <c r="Q137" s="30">
        <v>110.36423550000001</v>
      </c>
      <c r="R137" s="5">
        <v>-0.39</v>
      </c>
      <c r="S137">
        <f>code_monthly!T137</f>
        <v>0.72960693885383132</v>
      </c>
      <c r="T137" s="21">
        <f>code_monthly!U137/M137*100</f>
        <v>50.87155963302753</v>
      </c>
      <c r="U137" s="21">
        <f>code_monthly!V137/M137*100</f>
        <v>54.191743119266064</v>
      </c>
    </row>
    <row r="138" spans="1:21" x14ac:dyDescent="0.2">
      <c r="A138" s="20" t="s">
        <v>357</v>
      </c>
      <c r="B138" s="21">
        <f>code_monthly!B138/M138*100</f>
        <v>36.471127406049497</v>
      </c>
      <c r="C138" s="24">
        <f>code_monthly!C138*100/code_monthly_deflated!M138</f>
        <v>40.980073866780543</v>
      </c>
      <c r="D138" s="21">
        <v>41235</v>
      </c>
      <c r="E138" s="21">
        <v>6.1</v>
      </c>
      <c r="F138" s="25">
        <v>1.8972361</v>
      </c>
      <c r="G138" s="26">
        <v>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v>1.393</v>
      </c>
      <c r="M138" s="27">
        <v>109.1</v>
      </c>
      <c r="N138" s="21">
        <f>code_monthly!O138</f>
        <v>8</v>
      </c>
      <c r="O138" s="21">
        <f>code_monthly!P138</f>
        <v>-1.3900000000000006</v>
      </c>
      <c r="P138" s="4">
        <f>code_monthly!R138*100/code_monthly_deflated!Q138</f>
        <v>56.124079959457653</v>
      </c>
      <c r="Q138" s="30">
        <v>110.9684115</v>
      </c>
      <c r="R138" s="5">
        <v>-7.0000000000000007E-2</v>
      </c>
      <c r="S138">
        <f>code_monthly!T138</f>
        <v>0.71787508973438618</v>
      </c>
      <c r="T138" s="21">
        <f>code_monthly!U138/M138*100</f>
        <v>36.966086159486707</v>
      </c>
      <c r="U138" s="21">
        <f>code_monthly!V138/M138*100</f>
        <v>40.893217231897339</v>
      </c>
    </row>
    <row r="139" spans="1:21" x14ac:dyDescent="0.2">
      <c r="A139" s="20" t="s">
        <v>358</v>
      </c>
      <c r="B139" s="21">
        <f>code_monthly!B139/M139*100</f>
        <v>42.778793418647162</v>
      </c>
      <c r="C139" s="24">
        <f>code_monthly!C139*100/code_monthly_deflated!M139</f>
        <v>43.494060254706824</v>
      </c>
      <c r="D139" s="21">
        <v>44325</v>
      </c>
      <c r="E139" s="21">
        <v>8.1</v>
      </c>
      <c r="F139" s="25">
        <v>2.3212229</v>
      </c>
      <c r="G139" s="26">
        <v>-0.11655750000000004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v>1.374665</v>
      </c>
      <c r="M139" s="27">
        <v>109.4</v>
      </c>
      <c r="N139" s="21">
        <f>code_monthly!O139</f>
        <v>8</v>
      </c>
      <c r="O139" s="21">
        <f>code_monthly!P139</f>
        <v>0.1466666666666665</v>
      </c>
      <c r="P139" s="4">
        <f>code_monthly!R139*100/code_monthly_deflated!Q139</f>
        <v>58.530117648283564</v>
      </c>
      <c r="Q139" s="30">
        <v>111.75443110000001</v>
      </c>
      <c r="R139" s="5">
        <v>-0.28999999999999998</v>
      </c>
      <c r="S139">
        <f>code_monthly!T139</f>
        <v>0.72744996053583966</v>
      </c>
      <c r="T139" s="21">
        <f>code_monthly!U139/M139*100</f>
        <v>44.881170018281537</v>
      </c>
      <c r="U139" s="21">
        <f>code_monthly!V139/M139*100</f>
        <v>40.689929258405542</v>
      </c>
    </row>
    <row r="140" spans="1:21" x14ac:dyDescent="0.2">
      <c r="A140" s="20" t="s">
        <v>359</v>
      </c>
      <c r="B140" s="21">
        <f>code_monthly!B140/M140*100</f>
        <v>54.713896457765678</v>
      </c>
      <c r="C140" s="24">
        <f>code_monthly!C140*100/code_monthly_deflated!M140</f>
        <v>42.188306096247864</v>
      </c>
      <c r="D140" s="21">
        <v>37515</v>
      </c>
      <c r="E140" s="21">
        <v>8</v>
      </c>
      <c r="F140" s="25">
        <v>2.1119043</v>
      </c>
      <c r="G140" s="26">
        <v>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v>1.395284</v>
      </c>
      <c r="M140" s="27">
        <v>110.1</v>
      </c>
      <c r="N140" s="21">
        <f>code_monthly!O140</f>
        <v>8</v>
      </c>
      <c r="O140" s="21">
        <f>code_monthly!P140</f>
        <v>0.18833333333333346</v>
      </c>
      <c r="P140" s="4">
        <f>code_monthly!R140*100/code_monthly_deflated!Q140</f>
        <v>57.520470671062853</v>
      </c>
      <c r="Q140" s="30">
        <v>112.6729306</v>
      </c>
      <c r="R140" s="5">
        <v>0.56000000000000005</v>
      </c>
      <c r="S140">
        <f>code_monthly!T140</f>
        <v>0.71669996932524138</v>
      </c>
      <c r="T140" s="21">
        <f>code_monthly!U140/M140*100</f>
        <v>54.550408719346052</v>
      </c>
      <c r="U140" s="21">
        <f>code_monthly!V140/M140*100</f>
        <v>46.697547683923695</v>
      </c>
    </row>
    <row r="141" spans="1:21" x14ac:dyDescent="0.2">
      <c r="A141" s="20" t="s">
        <v>360</v>
      </c>
      <c r="B141" s="21">
        <f>code_monthly!B141/M141*100</f>
        <v>54.765342960288812</v>
      </c>
      <c r="C141" s="24">
        <f>code_monthly!C141*100/code_monthly_deflated!M141</f>
        <v>43.616760708934365</v>
      </c>
      <c r="D141" s="21">
        <v>35298</v>
      </c>
      <c r="E141" s="21">
        <v>11.85</v>
      </c>
      <c r="F141" s="25">
        <v>1.4289556999999999</v>
      </c>
      <c r="G141" s="26">
        <v>-3.4490599999999982E-2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v>1.418037</v>
      </c>
      <c r="M141" s="27">
        <v>110.8</v>
      </c>
      <c r="N141" s="21">
        <f>code_monthly!O141</f>
        <v>9</v>
      </c>
      <c r="O141" s="21">
        <f>code_monthly!P141</f>
        <v>-2.4966666666666679</v>
      </c>
      <c r="P141" s="4">
        <f>code_monthly!R141*100/code_monthly_deflated!Q141</f>
        <v>60.338323539556754</v>
      </c>
      <c r="Q141" s="30">
        <v>113.5762414</v>
      </c>
      <c r="R141" s="5">
        <v>0.25</v>
      </c>
      <c r="S141">
        <f>code_monthly!T141</f>
        <v>0.70520021691958668</v>
      </c>
      <c r="T141" s="21">
        <f>code_monthly!U141/M141*100</f>
        <v>55.676895306859208</v>
      </c>
      <c r="U141" s="21">
        <f>code_monthly!V141/M141*100</f>
        <v>57.247767433023</v>
      </c>
    </row>
    <row r="142" spans="1:21" x14ac:dyDescent="0.2">
      <c r="A142" s="20" t="s">
        <v>361</v>
      </c>
      <c r="B142" s="21">
        <f>code_monthly!B142/M142*100</f>
        <v>77.151841868823013</v>
      </c>
      <c r="C142" s="24">
        <f>code_monthly!C142*100/code_monthly_deflated!M142</f>
        <v>47.48496878598359</v>
      </c>
      <c r="D142" s="21">
        <v>35409</v>
      </c>
      <c r="E142" s="21">
        <v>17.899999999999999</v>
      </c>
      <c r="F142" s="25">
        <v>1.0167358</v>
      </c>
      <c r="G142" s="26">
        <v>-7.9826199999999986E-2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v>1.3842749999999999</v>
      </c>
      <c r="M142" s="27">
        <v>111.3</v>
      </c>
      <c r="N142" s="21">
        <f>code_monthly!O142</f>
        <v>12</v>
      </c>
      <c r="O142" s="21">
        <f>code_monthly!P142</f>
        <v>-1.8933333333333362</v>
      </c>
      <c r="P142" s="4">
        <f>code_monthly!R142*100/code_monthly_deflated!Q142</f>
        <v>63.821932328357676</v>
      </c>
      <c r="Q142" s="30">
        <v>114.6314399</v>
      </c>
      <c r="R142" s="5">
        <v>0.4</v>
      </c>
      <c r="S142">
        <f>code_monthly!T142</f>
        <v>0.72239981217604887</v>
      </c>
      <c r="T142" s="21">
        <f>code_monthly!U142/M142*100</f>
        <v>77.996406109613659</v>
      </c>
      <c r="U142" s="21">
        <f>code_monthly!V142/M142*100</f>
        <v>64.121538838519967</v>
      </c>
    </row>
    <row r="143" spans="1:21" x14ac:dyDescent="0.2">
      <c r="A143" s="20" t="s">
        <v>362</v>
      </c>
      <c r="B143" s="21">
        <f>code_monthly!B143/M143*100</f>
        <v>93.21653189577718</v>
      </c>
      <c r="C143" s="24">
        <f>code_monthly!C143*100/code_monthly_deflated!M143</f>
        <v>48.574609113021999</v>
      </c>
      <c r="D143" s="21">
        <v>31580</v>
      </c>
      <c r="E143" s="21">
        <v>19.55</v>
      </c>
      <c r="F143" s="25">
        <v>0.1697668</v>
      </c>
      <c r="G143" s="26">
        <v>-0.2497673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v>1.390401</v>
      </c>
      <c r="M143" s="27">
        <v>111.3</v>
      </c>
      <c r="N143" s="21">
        <f>code_monthly!O143</f>
        <v>11</v>
      </c>
      <c r="O143" s="21">
        <f>code_monthly!P143</f>
        <v>0.9633333333333276</v>
      </c>
      <c r="P143" s="4">
        <f>code_monthly!R143*100/code_monthly_deflated!Q143</f>
        <v>65.261436271883653</v>
      </c>
      <c r="Q143" s="30">
        <v>115.18287719999999</v>
      </c>
      <c r="R143" s="5">
        <v>0.21</v>
      </c>
      <c r="S143">
        <f>code_monthly!T143</f>
        <v>0.71921697409596219</v>
      </c>
      <c r="T143" s="21">
        <f>code_monthly!U143/M143*100</f>
        <v>93.890386343216534</v>
      </c>
      <c r="U143" s="21">
        <f>code_monthly!V143/M143*100</f>
        <v>80.457404230989155</v>
      </c>
    </row>
    <row r="144" spans="1:21" x14ac:dyDescent="0.2">
      <c r="A144" s="20" t="s">
        <v>363</v>
      </c>
      <c r="B144" s="21">
        <f>code_monthly!B144/M144*100</f>
        <v>113.92506690454951</v>
      </c>
      <c r="C144" s="24">
        <f>code_monthly!C144*100/code_monthly_deflated!M144</f>
        <v>45.865684507520726</v>
      </c>
      <c r="D144" s="21">
        <v>42865</v>
      </c>
      <c r="E144" s="21">
        <v>17.649999999999999</v>
      </c>
      <c r="F144" s="25">
        <v>0.17290849999999999</v>
      </c>
      <c r="G144" s="26">
        <v>-0.7504478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v>1.3760460000000001</v>
      </c>
      <c r="M144" s="27">
        <v>112.1</v>
      </c>
      <c r="N144" s="21">
        <f>code_monthly!O144</f>
        <v>9</v>
      </c>
      <c r="O144" s="21">
        <f>code_monthly!P144</f>
        <v>0.49166666666666714</v>
      </c>
      <c r="P144" s="4">
        <f>code_monthly!R144*100/code_monthly_deflated!Q144</f>
        <v>61.297425306786991</v>
      </c>
      <c r="Q144" s="30">
        <v>115.42083479999999</v>
      </c>
      <c r="R144" s="5">
        <v>-0.38</v>
      </c>
      <c r="S144">
        <f>code_monthly!T144</f>
        <v>0.72671989163152972</v>
      </c>
      <c r="T144" s="21">
        <f>code_monthly!U144/M144*100</f>
        <v>113.06868867082962</v>
      </c>
      <c r="U144" s="21">
        <f>code_monthly!V144/M144*100</f>
        <v>99.39509791427723</v>
      </c>
    </row>
    <row r="145" spans="1:21" x14ac:dyDescent="0.2">
      <c r="A145" s="20" t="s">
        <v>364</v>
      </c>
      <c r="B145" s="21">
        <f>code_monthly!B145/M145*100</f>
        <v>223.46975088967974</v>
      </c>
      <c r="C145" s="24">
        <f>code_monthly!C145*100/code_monthly_deflated!M145</f>
        <v>49.359577603622228</v>
      </c>
      <c r="D145" s="21">
        <v>51091</v>
      </c>
      <c r="E145" s="21">
        <v>17.8</v>
      </c>
      <c r="F145" s="25">
        <v>0.211866</v>
      </c>
      <c r="G145" s="26">
        <v>-0.17848710000000001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v>1.3426419999999999</v>
      </c>
      <c r="M145" s="27">
        <v>112.4</v>
      </c>
      <c r="N145" s="21">
        <f>code_monthly!O145</f>
        <v>11</v>
      </c>
      <c r="O145" s="21">
        <f>code_monthly!P145</f>
        <v>-1.0300000000000011</v>
      </c>
      <c r="P145" s="4">
        <f>code_monthly!R145*100/code_monthly_deflated!Q145</f>
        <v>64.362933660753583</v>
      </c>
      <c r="Q145" s="30">
        <v>115.7343144</v>
      </c>
      <c r="R145" s="5">
        <v>-0.14000000000000001</v>
      </c>
      <c r="S145">
        <f>code_monthly!T145</f>
        <v>0.74480017756036243</v>
      </c>
      <c r="T145" s="21">
        <f>code_monthly!U145/M145*100</f>
        <v>202.50889679715303</v>
      </c>
      <c r="U145" s="21">
        <f>code_monthly!V145/M145*100</f>
        <v>146.76318343578129</v>
      </c>
    </row>
    <row r="146" spans="1:21" x14ac:dyDescent="0.2">
      <c r="A146" s="20" t="s">
        <v>365</v>
      </c>
      <c r="B146" s="21">
        <f>code_monthly!B146/M146*100</f>
        <v>146.10915492957744</v>
      </c>
      <c r="C146" s="24">
        <f>code_monthly!C146*100/code_monthly_deflated!M146</f>
        <v>53.717116431239006</v>
      </c>
      <c r="D146" s="21">
        <v>40990</v>
      </c>
      <c r="E146" s="21">
        <v>13.299999999999999</v>
      </c>
      <c r="F146" s="25">
        <v>0.64303299999999997</v>
      </c>
      <c r="G146" s="26">
        <v>-9.8548299999999978E-2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v>1.369</v>
      </c>
      <c r="M146" s="27">
        <v>113.6</v>
      </c>
      <c r="N146" s="21">
        <f>code_monthly!O146</f>
        <v>7</v>
      </c>
      <c r="O146" s="21">
        <f>code_monthly!P146</f>
        <v>1.8316666666666688</v>
      </c>
      <c r="P146" s="4">
        <f>code_monthly!R146*100/code_monthly_deflated!Q146</f>
        <v>71.587807843255518</v>
      </c>
      <c r="Q146" s="30">
        <v>116.69584879999999</v>
      </c>
      <c r="R146" s="5">
        <v>0.1</v>
      </c>
      <c r="S146">
        <f>code_monthly!T146</f>
        <v>0.73046018991964934</v>
      </c>
      <c r="T146" s="21">
        <f>code_monthly!U146/M146*100</f>
        <v>142.16549295774647</v>
      </c>
      <c r="U146" s="21">
        <f>code_monthly!V146/M146*100</f>
        <v>201.5233065057009</v>
      </c>
    </row>
    <row r="147" spans="1:21" x14ac:dyDescent="0.2">
      <c r="A147" s="20" t="s">
        <v>366</v>
      </c>
      <c r="B147" s="21">
        <f>code_monthly!B147/M147*100</f>
        <v>208.13100436681222</v>
      </c>
      <c r="C147" s="24">
        <f>code_monthly!C147*100/code_monthly_deflated!M147</f>
        <v>53.162418617183832</v>
      </c>
      <c r="D147" s="21">
        <v>45540</v>
      </c>
      <c r="E147" s="21">
        <v>7.95</v>
      </c>
      <c r="F147" s="25">
        <v>1.3877706999999999</v>
      </c>
      <c r="G147" s="26">
        <v>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v>1.3315049999999999</v>
      </c>
      <c r="M147" s="27">
        <v>114.5</v>
      </c>
      <c r="N147" s="21">
        <f>code_monthly!O147</f>
        <v>5</v>
      </c>
      <c r="O147" s="21">
        <f>code_monthly!P147</f>
        <v>1.2649999999999988</v>
      </c>
      <c r="P147" s="4">
        <f>code_monthly!R147*100/code_monthly_deflated!Q147</f>
        <v>69.114466923050045</v>
      </c>
      <c r="Q147" s="30">
        <v>117.2692254</v>
      </c>
      <c r="R147" s="5">
        <v>7.0000000000000007E-2</v>
      </c>
      <c r="S147">
        <f>code_monthly!T147</f>
        <v>0.75102984968137565</v>
      </c>
      <c r="T147" s="21">
        <f>code_monthly!U147/M147*100</f>
        <v>203.3886462882096</v>
      </c>
      <c r="U147" s="21">
        <f>code_monthly!V147/M147*100</f>
        <v>183.65105200476384</v>
      </c>
    </row>
    <row r="148" spans="1:21" x14ac:dyDescent="0.2">
      <c r="A148" s="20" t="s">
        <v>367</v>
      </c>
      <c r="B148" s="21">
        <f>code_monthly!B148/M148*100</f>
        <v>148.25369244135533</v>
      </c>
      <c r="C148" s="24">
        <f>code_monthly!C148*100/code_monthly_deflated!M148</f>
        <v>47.73881418550426</v>
      </c>
      <c r="D148" s="21">
        <v>45135</v>
      </c>
      <c r="E148" s="21">
        <v>7.6999999999999993</v>
      </c>
      <c r="F148" s="25">
        <v>2.0119585999999998</v>
      </c>
      <c r="G148" s="26">
        <v>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v>1.349837</v>
      </c>
      <c r="M148" s="27">
        <v>115.1</v>
      </c>
      <c r="N148" s="21">
        <f>code_monthly!O148</f>
        <v>5</v>
      </c>
      <c r="O148" s="21">
        <f>code_monthly!P148</f>
        <v>-0.43166666666666575</v>
      </c>
      <c r="P148" s="4">
        <f>code_monthly!R148*100/code_monthly_deflated!Q148</f>
        <v>63.053890909173703</v>
      </c>
      <c r="Q148" s="30">
        <v>117.62953709999999</v>
      </c>
      <c r="R148" s="5">
        <v>-0.23</v>
      </c>
      <c r="S148">
        <f>code_monthly!T148</f>
        <v>0.74083018912653897</v>
      </c>
      <c r="T148" s="21">
        <f>code_monthly!U148/M148*100</f>
        <v>135.75152041702867</v>
      </c>
      <c r="U148" s="21">
        <f>code_monthly!V148/M148*100</f>
        <v>247.44197592155888</v>
      </c>
    </row>
    <row r="149" spans="1:21" x14ac:dyDescent="0.2">
      <c r="A149" s="20" t="s">
        <v>368</v>
      </c>
      <c r="B149" s="21">
        <f>code_monthly!B149/M149*100</f>
        <v>176.7449956483899</v>
      </c>
      <c r="C149" s="24">
        <f>code_monthly!C149*100/code_monthly_deflated!M149</f>
        <v>56.173518696698579</v>
      </c>
      <c r="D149" s="21">
        <v>37335</v>
      </c>
      <c r="E149" s="21">
        <v>5.4</v>
      </c>
      <c r="F149" s="25">
        <v>3.1466875999999999</v>
      </c>
      <c r="G149" s="26">
        <v>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v>1.3403389999999999</v>
      </c>
      <c r="M149" s="27">
        <v>114.9</v>
      </c>
      <c r="N149" s="21">
        <f>code_monthly!O149</f>
        <v>6</v>
      </c>
      <c r="O149" s="21">
        <f>code_monthly!P149</f>
        <v>1.6616666666666671</v>
      </c>
      <c r="P149" s="4">
        <f>code_monthly!R149*100/code_monthly_deflated!Q149</f>
        <v>72.930771967415993</v>
      </c>
      <c r="Q149" s="30">
        <v>118.6193395</v>
      </c>
      <c r="R149" s="5">
        <v>-0.34</v>
      </c>
      <c r="S149">
        <f>code_monthly!T149</f>
        <v>0.74607990963480142</v>
      </c>
      <c r="T149" s="21">
        <f>code_monthly!U149/M149*100</f>
        <v>174.06440382941688</v>
      </c>
      <c r="U149" s="21">
        <f>code_monthly!V149/M149*100</f>
        <v>178.64751958224539</v>
      </c>
    </row>
    <row r="150" spans="1:21" x14ac:dyDescent="0.2">
      <c r="A150" s="20" t="s">
        <v>369</v>
      </c>
      <c r="B150" s="21">
        <f>code_monthly!B150/M150*100</f>
        <v>205.33678756476684</v>
      </c>
      <c r="C150" s="24">
        <f>code_monthly!C150*100/code_monthly_deflated!M150</f>
        <v>62.720168503373181</v>
      </c>
      <c r="D150" s="21">
        <v>33040</v>
      </c>
      <c r="E150" s="21">
        <v>7.65</v>
      </c>
      <c r="F150" s="25">
        <v>2.0512907999999999</v>
      </c>
      <c r="G150" s="26">
        <v>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v>1.3373269999999999</v>
      </c>
      <c r="M150" s="27">
        <v>115.8</v>
      </c>
      <c r="N150" s="21">
        <f>code_monthly!O150</f>
        <v>7</v>
      </c>
      <c r="O150" s="21">
        <f>code_monthly!P150</f>
        <v>-0.14000000000000057</v>
      </c>
      <c r="P150" s="4">
        <f>code_monthly!R150*100/code_monthly_deflated!Q150</f>
        <v>81.142625778427757</v>
      </c>
      <c r="Q150" s="30">
        <v>119.7028061</v>
      </c>
      <c r="R150" s="5">
        <v>-0.67</v>
      </c>
      <c r="S150">
        <f>code_monthly!T150</f>
        <v>0.74776027104814313</v>
      </c>
      <c r="T150" s="21">
        <f>code_monthly!U150/M150*100</f>
        <v>198.82556131260796</v>
      </c>
      <c r="U150" s="21">
        <f>code_monthly!V150/M150*100</f>
        <v>166.7966321243523</v>
      </c>
    </row>
    <row r="151" spans="1:21" x14ac:dyDescent="0.2">
      <c r="A151" s="20" t="s">
        <v>370</v>
      </c>
      <c r="B151" s="21">
        <f>code_monthly!B151/M151*100</f>
        <v>255.61058923996586</v>
      </c>
      <c r="C151" s="24">
        <f>code_monthly!C151*100/code_monthly_deflated!M151</f>
        <v>76.207481645884641</v>
      </c>
      <c r="D151" s="21">
        <v>25101</v>
      </c>
      <c r="E151" s="21">
        <v>9.0500000000000007</v>
      </c>
      <c r="F151" s="25">
        <v>2.1545969</v>
      </c>
      <c r="G151" s="26">
        <v>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v>1.3138879999999999</v>
      </c>
      <c r="M151" s="27">
        <v>117.1</v>
      </c>
      <c r="N151" s="21">
        <f>code_monthly!O151</f>
        <v>9</v>
      </c>
      <c r="O151" s="21">
        <f>code_monthly!P151</f>
        <v>1.6966666666666672</v>
      </c>
      <c r="P151" s="4">
        <f>code_monthly!R151*100/code_monthly_deflated!Q151</f>
        <v>96.660370832529239</v>
      </c>
      <c r="Q151" s="30">
        <v>121.3010037</v>
      </c>
      <c r="R151" s="5">
        <v>0.16</v>
      </c>
      <c r="S151">
        <f>code_monthly!T151</f>
        <v>0.76109988065953871</v>
      </c>
      <c r="T151" s="21">
        <f>code_monthly!U151/M151*100</f>
        <v>251.85311699402223</v>
      </c>
      <c r="U151" s="21">
        <f>code_monthly!V151/M151*100</f>
        <v>263.06909738981921</v>
      </c>
    </row>
    <row r="152" spans="1:21" x14ac:dyDescent="0.2">
      <c r="P152" s="4"/>
    </row>
    <row r="153" spans="1:21" x14ac:dyDescent="0.2">
      <c r="P153" s="4"/>
    </row>
  </sheetData>
  <conditionalFormatting sqref="F29">
    <cfRule type="cellIs" dxfId="39" priority="4" stopIfTrue="1" operator="lessThan">
      <formula>0</formula>
    </cfRule>
  </conditionalFormatting>
  <conditionalFormatting sqref="F27:F28">
    <cfRule type="cellIs" dxfId="38" priority="3" stopIfTrue="1" operator="lessThan">
      <formula>0</formula>
    </cfRule>
  </conditionalFormatting>
  <conditionalFormatting sqref="F30">
    <cfRule type="cellIs" dxfId="37" priority="2" stopIfTrue="1" operator="lessThan">
      <formula>0</formula>
    </cfRule>
  </conditionalFormatting>
  <conditionalFormatting sqref="F31">
    <cfRule type="cellIs" dxfId="36" priority="1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12A-60AE-8541-8DC2-9465FA0A2F2C}">
  <dimension ref="A1:W154"/>
  <sheetViews>
    <sheetView topLeftCell="L1" workbookViewId="0">
      <selection activeCell="X3" sqref="X3"/>
    </sheetView>
  </sheetViews>
  <sheetFormatPr baseColWidth="10" defaultRowHeight="16" x14ac:dyDescent="0.2"/>
  <cols>
    <col min="1" max="1" width="24.83203125" style="11" customWidth="1"/>
    <col min="2" max="2" width="19.1640625" customWidth="1"/>
    <col min="3" max="3" width="25.5" customWidth="1"/>
    <col min="4" max="4" width="14.6640625" customWidth="1"/>
    <col min="5" max="5" width="12.5" customWidth="1"/>
    <col min="6" max="6" width="14" customWidth="1"/>
    <col min="8" max="8" width="14.6640625" customWidth="1"/>
    <col min="18" max="18" width="13.5" customWidth="1"/>
    <col min="19" max="19" width="10.83203125" style="21"/>
    <col min="21" max="21" width="23.83203125" customWidth="1"/>
    <col min="23" max="23" width="10.83203125" style="21"/>
  </cols>
  <sheetData>
    <row r="1" spans="1:23" x14ac:dyDescent="0.2">
      <c r="A1" s="11" t="s">
        <v>220</v>
      </c>
      <c r="B1" t="s">
        <v>215</v>
      </c>
      <c r="C1" t="s">
        <v>373</v>
      </c>
      <c r="D1" t="s">
        <v>217</v>
      </c>
      <c r="E1" t="s">
        <v>219</v>
      </c>
      <c r="F1" s="4" t="s">
        <v>371</v>
      </c>
      <c r="G1" t="s">
        <v>372</v>
      </c>
      <c r="H1" t="s">
        <v>374</v>
      </c>
      <c r="I1" t="s">
        <v>376</v>
      </c>
      <c r="J1" t="s">
        <v>378</v>
      </c>
      <c r="K1" t="s">
        <v>377</v>
      </c>
      <c r="L1" t="s">
        <v>379</v>
      </c>
      <c r="M1" t="s">
        <v>380</v>
      </c>
      <c r="N1" t="s">
        <v>391</v>
      </c>
      <c r="O1" t="s">
        <v>383</v>
      </c>
      <c r="P1" t="s">
        <v>384</v>
      </c>
      <c r="Q1" t="s">
        <v>385</v>
      </c>
      <c r="R1" t="s">
        <v>374</v>
      </c>
      <c r="S1" s="21" t="s">
        <v>389</v>
      </c>
      <c r="T1" t="s">
        <v>392</v>
      </c>
      <c r="U1" t="s">
        <v>394</v>
      </c>
      <c r="V1" t="s">
        <v>395</v>
      </c>
      <c r="W1" s="21" t="s">
        <v>393</v>
      </c>
    </row>
    <row r="2" spans="1:23" ht="17" x14ac:dyDescent="0.2">
      <c r="A2" s="14" t="s">
        <v>221</v>
      </c>
      <c r="B2">
        <v>36.81</v>
      </c>
      <c r="C2" s="7">
        <v>44.242703176269814</v>
      </c>
      <c r="D2">
        <v>18582</v>
      </c>
      <c r="E2">
        <v>12.8</v>
      </c>
      <c r="F2" s="15">
        <v>1.34</v>
      </c>
      <c r="G2" s="6">
        <v>-0.2</v>
      </c>
      <c r="H2">
        <v>72.77</v>
      </c>
      <c r="I2">
        <v>12.358999999999998</v>
      </c>
      <c r="J2">
        <v>6.4300000000000006</v>
      </c>
      <c r="L2">
        <v>45.081715549270399</v>
      </c>
      <c r="M2" s="4">
        <v>0.89580000000000004</v>
      </c>
      <c r="N2">
        <v>1.6447909999999999</v>
      </c>
      <c r="P2">
        <v>0.28166666666666806</v>
      </c>
      <c r="Q2" s="29">
        <v>33.29</v>
      </c>
      <c r="R2" s="4">
        <v>72.77</v>
      </c>
      <c r="S2" s="5">
        <v>-0.01</v>
      </c>
      <c r="T2">
        <f>1/N2</f>
        <v>0.60797998043520429</v>
      </c>
      <c r="W2" s="4">
        <v>20.83981</v>
      </c>
    </row>
    <row r="3" spans="1:23" ht="17" x14ac:dyDescent="0.2">
      <c r="A3" s="14" t="s">
        <v>222</v>
      </c>
      <c r="B3">
        <v>29.57</v>
      </c>
      <c r="C3" s="7">
        <v>46.579369337456164</v>
      </c>
      <c r="D3">
        <v>13795</v>
      </c>
      <c r="E3">
        <v>10</v>
      </c>
      <c r="F3" s="15">
        <v>1.27</v>
      </c>
      <c r="G3" s="6">
        <v>-0.06</v>
      </c>
      <c r="H3">
        <v>76.66</v>
      </c>
      <c r="I3">
        <v>11.169</v>
      </c>
      <c r="J3">
        <v>8.1499999999999968</v>
      </c>
      <c r="L3">
        <v>46.99862011808289</v>
      </c>
      <c r="M3" s="4">
        <v>0.90239999999999998</v>
      </c>
      <c r="N3">
        <v>1.6457930000000001</v>
      </c>
      <c r="P3">
        <v>0.76500000000000057</v>
      </c>
      <c r="Q3" s="29">
        <v>30.661428600000001</v>
      </c>
      <c r="R3" s="4">
        <v>76.66</v>
      </c>
      <c r="S3" s="5">
        <v>-0.19</v>
      </c>
      <c r="T3">
        <f t="shared" ref="T3:T66" si="0">1/N3</f>
        <v>0.6076098269952539</v>
      </c>
      <c r="W3" s="4">
        <v>15.58282</v>
      </c>
    </row>
    <row r="4" spans="1:23" ht="17" x14ac:dyDescent="0.2">
      <c r="A4" s="14" t="s">
        <v>223</v>
      </c>
      <c r="B4">
        <v>33.72</v>
      </c>
      <c r="C4" s="7">
        <v>46.014032858691309</v>
      </c>
      <c r="D4">
        <v>12590</v>
      </c>
      <c r="E4">
        <v>4.1500000000000004</v>
      </c>
      <c r="F4" s="15">
        <v>1.67</v>
      </c>
      <c r="G4" s="6">
        <v>0.66</v>
      </c>
      <c r="H4">
        <v>74.459999999999994</v>
      </c>
      <c r="I4">
        <v>10.641999999999999</v>
      </c>
      <c r="J4">
        <v>10.659999999999998</v>
      </c>
      <c r="L4">
        <v>51.662277021039401</v>
      </c>
      <c r="M4" s="4">
        <v>0.88700000000000001</v>
      </c>
      <c r="N4">
        <v>1.6182019999999999</v>
      </c>
      <c r="P4">
        <v>1.6183333333333341</v>
      </c>
      <c r="Q4" s="29">
        <v>31.4295455</v>
      </c>
      <c r="R4" s="4">
        <v>74.459999999999994</v>
      </c>
      <c r="S4" s="5">
        <v>0.32</v>
      </c>
      <c r="T4">
        <f t="shared" si="0"/>
        <v>0.61796982082583019</v>
      </c>
      <c r="W4" s="4">
        <v>15.666040000000001</v>
      </c>
    </row>
    <row r="5" spans="1:23" ht="17" x14ac:dyDescent="0.2">
      <c r="A5" s="14" t="s">
        <v>224</v>
      </c>
      <c r="B5">
        <v>38.770000000000003</v>
      </c>
      <c r="C5" s="7">
        <v>47.677856180250714</v>
      </c>
      <c r="D5">
        <v>13650</v>
      </c>
      <c r="E5">
        <v>2.1</v>
      </c>
      <c r="F5" s="15">
        <v>1.54</v>
      </c>
      <c r="G5" s="6">
        <v>1.47</v>
      </c>
      <c r="H5">
        <v>76.17</v>
      </c>
      <c r="I5">
        <v>10.922499999999999</v>
      </c>
      <c r="J5">
        <v>11.61</v>
      </c>
      <c r="L5">
        <v>53.643065178514988</v>
      </c>
      <c r="M5" s="4">
        <v>0.86839999999999995</v>
      </c>
      <c r="N5">
        <v>1.5975969999999999</v>
      </c>
      <c r="P5">
        <v>-1.8883333333333319</v>
      </c>
      <c r="Q5" s="29">
        <v>36.131</v>
      </c>
      <c r="R5" s="4">
        <v>76.17</v>
      </c>
      <c r="S5" s="5">
        <v>0.7</v>
      </c>
      <c r="T5">
        <f t="shared" si="0"/>
        <v>0.62594008376330201</v>
      </c>
      <c r="W5" s="4">
        <v>13.264430000000001</v>
      </c>
    </row>
    <row r="6" spans="1:23" ht="17" x14ac:dyDescent="0.2">
      <c r="A6" s="14" t="s">
        <v>225</v>
      </c>
      <c r="B6">
        <v>31.34</v>
      </c>
      <c r="C6" s="7">
        <v>48.582062514409934</v>
      </c>
      <c r="D6">
        <v>12720</v>
      </c>
      <c r="E6">
        <v>4.3</v>
      </c>
      <c r="F6" s="15">
        <v>1.33</v>
      </c>
      <c r="G6" s="6">
        <v>1.06</v>
      </c>
      <c r="H6">
        <v>73.75</v>
      </c>
      <c r="I6">
        <v>11.049999999999999</v>
      </c>
      <c r="J6">
        <v>9.9700000000000006</v>
      </c>
      <c r="L6">
        <v>49.800731201212081</v>
      </c>
      <c r="M6" s="4">
        <v>0.8982</v>
      </c>
      <c r="N6">
        <v>1.5180499999999999</v>
      </c>
      <c r="P6">
        <v>-3.4400000000000008</v>
      </c>
      <c r="Q6" s="29">
        <v>34.285499999999999</v>
      </c>
      <c r="R6" s="4">
        <v>73.75</v>
      </c>
      <c r="S6" s="5">
        <v>0.33</v>
      </c>
      <c r="T6">
        <f t="shared" si="0"/>
        <v>0.65873983070386355</v>
      </c>
      <c r="W6" s="4">
        <v>13.340020000000001</v>
      </c>
    </row>
    <row r="7" spans="1:23" ht="17" x14ac:dyDescent="0.2">
      <c r="A7" s="14" t="s">
        <v>226</v>
      </c>
      <c r="B7">
        <v>29.71</v>
      </c>
      <c r="C7" s="7">
        <v>51.917448425023643</v>
      </c>
      <c r="D7">
        <v>18530</v>
      </c>
      <c r="E7">
        <v>7.4</v>
      </c>
      <c r="F7" s="15">
        <v>1.32</v>
      </c>
      <c r="G7" s="6">
        <v>0.19</v>
      </c>
      <c r="H7">
        <v>78.83</v>
      </c>
      <c r="I7">
        <v>10.897</v>
      </c>
      <c r="J7">
        <v>9.490000000000002</v>
      </c>
      <c r="L7">
        <v>49.658449971416758</v>
      </c>
      <c r="M7" s="4">
        <v>0.88360000000000005</v>
      </c>
      <c r="N7">
        <v>1.5183720000000001</v>
      </c>
      <c r="P7">
        <v>-1.6533333333333333</v>
      </c>
      <c r="Q7" s="29">
        <v>30.129130400000001</v>
      </c>
      <c r="R7" s="4">
        <v>78.83</v>
      </c>
      <c r="S7" s="5">
        <v>0.02</v>
      </c>
      <c r="T7">
        <f t="shared" si="0"/>
        <v>0.6586001322469065</v>
      </c>
      <c r="W7" s="4">
        <v>13.909380000000001</v>
      </c>
    </row>
    <row r="8" spans="1:23" ht="17" x14ac:dyDescent="0.2">
      <c r="A8" s="14" t="s">
        <v>227</v>
      </c>
      <c r="B8">
        <v>33.130000000000003</v>
      </c>
      <c r="C8" s="7">
        <v>55.437509926399215</v>
      </c>
      <c r="D8">
        <v>19305</v>
      </c>
      <c r="E8">
        <v>10.7</v>
      </c>
      <c r="F8" s="15">
        <v>1.72</v>
      </c>
      <c r="G8" s="6">
        <v>-0.74</v>
      </c>
      <c r="H8">
        <v>84.82</v>
      </c>
      <c r="I8">
        <v>13.557499999999999</v>
      </c>
      <c r="J8">
        <v>6.8700000000000019</v>
      </c>
      <c r="L8">
        <v>54.705489045503597</v>
      </c>
      <c r="M8" s="4">
        <v>0.87039999999999995</v>
      </c>
      <c r="N8">
        <v>1.530011</v>
      </c>
      <c r="P8">
        <v>-0.51166666666666583</v>
      </c>
      <c r="Q8" s="29">
        <v>31.747</v>
      </c>
      <c r="R8" s="4">
        <v>84.82</v>
      </c>
      <c r="S8" s="5">
        <v>-0.72</v>
      </c>
      <c r="T8">
        <f t="shared" si="0"/>
        <v>0.65359007222823884</v>
      </c>
      <c r="W8" s="4">
        <v>25.036390000000001</v>
      </c>
    </row>
    <row r="9" spans="1:23" ht="17" x14ac:dyDescent="0.2">
      <c r="A9" s="14" t="s">
        <v>228</v>
      </c>
      <c r="B9">
        <v>36.630000000000003</v>
      </c>
      <c r="C9" s="7">
        <v>52.299922669107097</v>
      </c>
      <c r="D9">
        <v>22865</v>
      </c>
      <c r="E9">
        <v>12.5</v>
      </c>
      <c r="F9" s="15">
        <v>1.59</v>
      </c>
      <c r="G9" s="6">
        <v>-0.71</v>
      </c>
      <c r="H9">
        <v>75.95</v>
      </c>
      <c r="I9">
        <v>12.8775</v>
      </c>
      <c r="J9">
        <v>6.2199999999999989</v>
      </c>
      <c r="L9">
        <v>61.768308932441172</v>
      </c>
      <c r="M9" s="4">
        <v>0.82769999999999999</v>
      </c>
      <c r="N9">
        <v>1.4522010000000001</v>
      </c>
      <c r="P9">
        <v>0.20333333333333137</v>
      </c>
      <c r="Q9" s="29">
        <v>37.953499999999998</v>
      </c>
      <c r="R9" s="4">
        <v>75.95</v>
      </c>
      <c r="S9" s="5">
        <v>-0.42</v>
      </c>
      <c r="T9">
        <f t="shared" si="0"/>
        <v>0.68860991006065964</v>
      </c>
      <c r="W9" s="4">
        <v>25.5627</v>
      </c>
    </row>
    <row r="10" spans="1:23" ht="17" x14ac:dyDescent="0.2">
      <c r="A10" s="14" t="s">
        <v>229</v>
      </c>
      <c r="B10">
        <v>45.49</v>
      </c>
      <c r="C10" s="7">
        <v>50.025661906555868</v>
      </c>
      <c r="D10">
        <v>16700</v>
      </c>
      <c r="E10">
        <v>17.8</v>
      </c>
      <c r="F10" s="15">
        <v>0.92</v>
      </c>
      <c r="G10" s="6">
        <v>-0.84000000000000008</v>
      </c>
      <c r="H10">
        <v>74.760000000000005</v>
      </c>
      <c r="I10">
        <v>12.954000000000001</v>
      </c>
      <c r="J10">
        <v>4.6500000000000004</v>
      </c>
      <c r="L10">
        <v>63.167769983666055</v>
      </c>
      <c r="M10" s="4">
        <v>0.82640000000000002</v>
      </c>
      <c r="N10">
        <v>1.4944329999999999</v>
      </c>
      <c r="P10">
        <v>-1.2433333333333358</v>
      </c>
      <c r="Q10" s="29">
        <v>42.423181800000002</v>
      </c>
      <c r="R10" s="4">
        <v>74.760000000000005</v>
      </c>
      <c r="S10" s="5">
        <v>-0.36</v>
      </c>
      <c r="T10">
        <f t="shared" si="0"/>
        <v>0.66915010575917422</v>
      </c>
      <c r="W10" s="4">
        <v>19.784949999999998</v>
      </c>
    </row>
    <row r="11" spans="1:23" ht="17" x14ac:dyDescent="0.2">
      <c r="A11" s="14" t="s">
        <v>230</v>
      </c>
      <c r="B11">
        <v>40.659999999999997</v>
      </c>
      <c r="C11" s="7">
        <v>48.145984638895555</v>
      </c>
      <c r="D11">
        <v>2155</v>
      </c>
      <c r="E11">
        <v>20.05</v>
      </c>
      <c r="F11" s="15">
        <v>0.95</v>
      </c>
      <c r="G11" s="6">
        <v>-0.61</v>
      </c>
      <c r="H11">
        <v>75.58</v>
      </c>
      <c r="I11">
        <v>12.0105</v>
      </c>
      <c r="J11">
        <v>4.29</v>
      </c>
      <c r="L11">
        <v>59.083621001026238</v>
      </c>
      <c r="M11" s="4">
        <v>0.83150000000000002</v>
      </c>
      <c r="N11">
        <v>1.569809</v>
      </c>
      <c r="P11">
        <v>0.86333333333332973</v>
      </c>
      <c r="Q11" s="29">
        <v>45.06</v>
      </c>
      <c r="R11" s="4">
        <v>75.58</v>
      </c>
      <c r="S11" s="5">
        <v>-0.15</v>
      </c>
      <c r="T11">
        <f t="shared" si="0"/>
        <v>0.63702017251780307</v>
      </c>
      <c r="W11" s="4">
        <v>22.14452</v>
      </c>
    </row>
    <row r="12" spans="1:23" ht="17" x14ac:dyDescent="0.2">
      <c r="A12" s="14" t="s">
        <v>231</v>
      </c>
      <c r="B12">
        <v>41.83</v>
      </c>
      <c r="C12" s="7">
        <v>49.812524125516703</v>
      </c>
      <c r="D12">
        <v>20755</v>
      </c>
      <c r="E12">
        <v>17.399999999999999</v>
      </c>
      <c r="F12" s="15">
        <v>1.39</v>
      </c>
      <c r="G12" s="6">
        <v>-0.53</v>
      </c>
      <c r="H12">
        <v>77.040000000000006</v>
      </c>
      <c r="I12">
        <v>16.914999999999999</v>
      </c>
      <c r="J12">
        <v>4.5299999999999994</v>
      </c>
      <c r="L12">
        <v>59.000426096227912</v>
      </c>
      <c r="M12" s="4">
        <v>0.8327</v>
      </c>
      <c r="N12">
        <v>1.5465990000000001</v>
      </c>
      <c r="P12">
        <v>0.99166666666666714</v>
      </c>
      <c r="Q12" s="29">
        <v>39.642381</v>
      </c>
      <c r="R12" s="4">
        <v>77.040000000000006</v>
      </c>
      <c r="S12" s="5">
        <v>-0.16</v>
      </c>
      <c r="T12">
        <f t="shared" si="0"/>
        <v>0.64658001201345661</v>
      </c>
      <c r="W12" s="4">
        <v>30.684329999999999</v>
      </c>
    </row>
    <row r="13" spans="1:23" ht="17" x14ac:dyDescent="0.2">
      <c r="A13" s="14" t="s">
        <v>232</v>
      </c>
      <c r="B13">
        <v>47.32</v>
      </c>
      <c r="C13" s="7">
        <v>49.278953442657823</v>
      </c>
      <c r="D13">
        <v>22145</v>
      </c>
      <c r="E13">
        <v>15.299999999999999</v>
      </c>
      <c r="F13" s="15">
        <v>1.47</v>
      </c>
      <c r="G13" s="6">
        <v>-0.31</v>
      </c>
      <c r="H13">
        <v>77.84</v>
      </c>
      <c r="I13">
        <v>17.119</v>
      </c>
      <c r="J13">
        <v>4.9299999999999988</v>
      </c>
      <c r="L13">
        <v>61.009927328737596</v>
      </c>
      <c r="M13" s="4">
        <v>0.86660000000000004</v>
      </c>
      <c r="N13">
        <v>1.5795790000000001</v>
      </c>
      <c r="P13">
        <v>-1.2800000000000011</v>
      </c>
      <c r="Q13" s="29">
        <v>43.201818199999998</v>
      </c>
      <c r="R13" s="4">
        <v>77.84</v>
      </c>
      <c r="S13" s="5">
        <v>-0.27</v>
      </c>
      <c r="T13">
        <f t="shared" si="0"/>
        <v>0.63308008019858453</v>
      </c>
      <c r="W13" s="4">
        <v>29.817440000000001</v>
      </c>
    </row>
    <row r="14" spans="1:23" ht="17" x14ac:dyDescent="0.2">
      <c r="A14" s="14" t="s">
        <v>233</v>
      </c>
      <c r="B14">
        <v>47.61</v>
      </c>
      <c r="C14" s="7">
        <v>52.408628817328633</v>
      </c>
      <c r="D14">
        <v>21292</v>
      </c>
      <c r="E14">
        <v>11.75</v>
      </c>
      <c r="F14" s="15">
        <v>1.65</v>
      </c>
      <c r="G14" s="6">
        <v>-0.14999999999999997</v>
      </c>
      <c r="H14">
        <v>82.67</v>
      </c>
      <c r="I14">
        <v>16.2775</v>
      </c>
      <c r="J14">
        <v>6.4700000000000006</v>
      </c>
      <c r="L14">
        <v>62.697633845818345</v>
      </c>
      <c r="M14" s="4">
        <v>0.87319999999999998</v>
      </c>
      <c r="N14">
        <v>1.577412</v>
      </c>
      <c r="P14">
        <v>-0.668333333333333</v>
      </c>
      <c r="Q14" s="29">
        <v>47.2742857</v>
      </c>
      <c r="R14" s="4">
        <v>82.67</v>
      </c>
      <c r="S14" s="5">
        <v>0.04</v>
      </c>
      <c r="T14">
        <f t="shared" si="0"/>
        <v>0.63394978610534214</v>
      </c>
      <c r="W14" s="4">
        <v>25.502320000000001</v>
      </c>
    </row>
    <row r="15" spans="1:23" ht="17" x14ac:dyDescent="0.2">
      <c r="A15" s="14" t="s">
        <v>234</v>
      </c>
      <c r="B15">
        <v>54.2</v>
      </c>
      <c r="C15" s="7">
        <v>54.820550763971433</v>
      </c>
      <c r="D15">
        <v>22465</v>
      </c>
      <c r="E15">
        <v>6.55</v>
      </c>
      <c r="F15" s="15">
        <v>1.79</v>
      </c>
      <c r="G15" s="6">
        <v>0.36999999999999994</v>
      </c>
      <c r="H15">
        <v>85.28</v>
      </c>
      <c r="I15">
        <v>16.268999999999998</v>
      </c>
      <c r="J15">
        <v>8.9</v>
      </c>
      <c r="L15">
        <v>73.507621715057851</v>
      </c>
      <c r="M15" s="4">
        <v>0.84740000000000004</v>
      </c>
      <c r="N15">
        <v>1.5556209999999999</v>
      </c>
      <c r="P15">
        <v>-0.28500000000000014</v>
      </c>
      <c r="Q15" s="29">
        <v>49.264545499999997</v>
      </c>
      <c r="R15" s="4">
        <v>85.28</v>
      </c>
      <c r="S15" s="5">
        <v>0.24</v>
      </c>
      <c r="T15">
        <f t="shared" si="0"/>
        <v>0.64283009807658809</v>
      </c>
      <c r="W15" s="4">
        <v>20.112359999999999</v>
      </c>
    </row>
    <row r="16" spans="1:23" ht="17" x14ac:dyDescent="0.2">
      <c r="A16" s="14" t="s">
        <v>235</v>
      </c>
      <c r="B16">
        <v>61.07</v>
      </c>
      <c r="C16" s="7">
        <v>59.240401370723781</v>
      </c>
      <c r="D16">
        <v>23810</v>
      </c>
      <c r="E16">
        <v>1.2</v>
      </c>
      <c r="F16" s="15">
        <v>2.08</v>
      </c>
      <c r="G16" s="6">
        <v>1.24</v>
      </c>
      <c r="H16">
        <v>91.45</v>
      </c>
      <c r="I16">
        <v>16.966000000000001</v>
      </c>
      <c r="J16">
        <v>11.600000000000001</v>
      </c>
      <c r="L16">
        <v>80.552694482772026</v>
      </c>
      <c r="M16" s="4">
        <v>0.86140000000000005</v>
      </c>
      <c r="N16">
        <v>1.5437099999999999</v>
      </c>
      <c r="P16">
        <v>-1.8316666666666661</v>
      </c>
      <c r="Q16" s="29">
        <v>58.803043500000001</v>
      </c>
      <c r="R16" s="4">
        <v>91.45</v>
      </c>
      <c r="S16" s="5">
        <v>0.9</v>
      </c>
      <c r="T16">
        <f t="shared" si="0"/>
        <v>0.64779006419599539</v>
      </c>
      <c r="U16">
        <v>61.65</v>
      </c>
      <c r="V16">
        <v>58.904285714285727</v>
      </c>
      <c r="W16" s="4">
        <v>17.93103</v>
      </c>
    </row>
    <row r="17" spans="1:23" ht="17" x14ac:dyDescent="0.2">
      <c r="A17" s="14" t="s">
        <v>236</v>
      </c>
      <c r="B17">
        <v>52.66</v>
      </c>
      <c r="C17" s="7">
        <v>60.975532714649418</v>
      </c>
      <c r="D17">
        <v>28710</v>
      </c>
      <c r="E17">
        <v>5.0999999999999996</v>
      </c>
      <c r="F17" s="15">
        <v>2.4300000000000002</v>
      </c>
      <c r="G17" s="6">
        <v>0.45000000000000007</v>
      </c>
      <c r="H17">
        <v>96.52</v>
      </c>
      <c r="I17">
        <v>17.705499999999997</v>
      </c>
      <c r="J17">
        <v>10.15</v>
      </c>
      <c r="L17">
        <v>74.861175162515082</v>
      </c>
      <c r="M17" s="4">
        <v>0.84430000000000005</v>
      </c>
      <c r="N17">
        <v>1.5829299999999999</v>
      </c>
      <c r="O17" s="28">
        <v>12</v>
      </c>
      <c r="P17">
        <v>-4.838333333333332</v>
      </c>
      <c r="Q17" s="29">
        <v>55.853333300000003</v>
      </c>
      <c r="R17" s="4">
        <v>96.52</v>
      </c>
      <c r="S17" s="5">
        <v>-0.32</v>
      </c>
      <c r="T17">
        <f t="shared" si="0"/>
        <v>0.63173987478915683</v>
      </c>
      <c r="U17">
        <v>52.98</v>
      </c>
      <c r="V17">
        <v>55.673000000000002</v>
      </c>
      <c r="W17" s="4">
        <v>23.94089</v>
      </c>
    </row>
    <row r="18" spans="1:23" ht="17" x14ac:dyDescent="0.2">
      <c r="A18" s="14" t="s">
        <v>237</v>
      </c>
      <c r="B18">
        <v>54.73</v>
      </c>
      <c r="C18" s="7">
        <v>64.420479650594046</v>
      </c>
      <c r="D18">
        <v>22565</v>
      </c>
      <c r="E18">
        <v>7.5</v>
      </c>
      <c r="F18" s="15">
        <v>1.99</v>
      </c>
      <c r="G18" s="6">
        <v>0.2</v>
      </c>
      <c r="H18">
        <v>103.72</v>
      </c>
      <c r="I18">
        <v>18.445</v>
      </c>
      <c r="J18">
        <v>8.0100000000000016</v>
      </c>
      <c r="L18">
        <v>74.625150694358609</v>
      </c>
      <c r="M18" s="4">
        <v>0.85740000000000005</v>
      </c>
      <c r="N18">
        <v>1.610047</v>
      </c>
      <c r="O18" s="28">
        <v>18</v>
      </c>
      <c r="P18">
        <v>-0.44000000000000128</v>
      </c>
      <c r="Q18" s="29">
        <v>53.593499999999999</v>
      </c>
      <c r="R18" s="4">
        <v>103.72</v>
      </c>
      <c r="S18" s="5">
        <v>-0.53</v>
      </c>
      <c r="T18">
        <f t="shared" si="0"/>
        <v>0.62109988093515278</v>
      </c>
      <c r="U18">
        <v>54.78</v>
      </c>
      <c r="V18">
        <v>53.620500000000007</v>
      </c>
      <c r="W18" s="4">
        <v>24.84395</v>
      </c>
    </row>
    <row r="19" spans="1:23" ht="17" x14ac:dyDescent="0.2">
      <c r="A19" s="14" t="s">
        <v>238</v>
      </c>
      <c r="B19">
        <v>64.06</v>
      </c>
      <c r="C19" s="7">
        <v>71.319833744658325</v>
      </c>
      <c r="D19">
        <v>19575</v>
      </c>
      <c r="E19">
        <v>8.0500000000000007</v>
      </c>
      <c r="F19" s="15">
        <v>2.46</v>
      </c>
      <c r="G19" s="6">
        <v>-0.31999999999999995</v>
      </c>
      <c r="H19">
        <v>114.64</v>
      </c>
      <c r="I19">
        <v>21.020499999999998</v>
      </c>
      <c r="J19">
        <v>7.9500000000000011</v>
      </c>
      <c r="L19">
        <v>79.258084604583658</v>
      </c>
      <c r="M19" s="4">
        <v>0.88290000000000002</v>
      </c>
      <c r="N19">
        <v>1.607407</v>
      </c>
      <c r="O19" s="28">
        <v>22</v>
      </c>
      <c r="P19">
        <v>1.5466666666666669</v>
      </c>
      <c r="Q19" s="29">
        <v>60.549565200000004</v>
      </c>
      <c r="R19" s="4">
        <v>114.64</v>
      </c>
      <c r="S19" s="5">
        <v>-0.49</v>
      </c>
      <c r="T19">
        <f t="shared" si="0"/>
        <v>0.62211997334838032</v>
      </c>
      <c r="U19">
        <v>62.44</v>
      </c>
      <c r="V19">
        <v>60.513478260869562</v>
      </c>
      <c r="W19" s="4">
        <v>30.9434</v>
      </c>
    </row>
    <row r="20" spans="1:23" ht="17" x14ac:dyDescent="0.2">
      <c r="A20" s="14" t="s">
        <v>239</v>
      </c>
      <c r="B20">
        <v>57.89</v>
      </c>
      <c r="C20" s="7">
        <v>74.029941105175851</v>
      </c>
      <c r="D20">
        <v>16590</v>
      </c>
      <c r="E20">
        <v>14.149999999999999</v>
      </c>
      <c r="F20" s="15">
        <v>2.68</v>
      </c>
      <c r="G20" s="6">
        <v>-0.93</v>
      </c>
      <c r="H20">
        <v>123.26</v>
      </c>
      <c r="I20">
        <v>21.462499999999999</v>
      </c>
      <c r="J20">
        <v>5.2700000000000014</v>
      </c>
      <c r="L20">
        <v>77.147054478012635</v>
      </c>
      <c r="M20" s="4">
        <v>0.89141999999999999</v>
      </c>
      <c r="N20">
        <v>1.6650020000000001</v>
      </c>
      <c r="O20" s="28">
        <v>15</v>
      </c>
      <c r="P20">
        <v>0.13833333333333453</v>
      </c>
      <c r="Q20" s="29">
        <v>59.362499999999997</v>
      </c>
      <c r="R20" s="4">
        <v>123.26</v>
      </c>
      <c r="S20" s="5">
        <v>-0.91</v>
      </c>
      <c r="T20">
        <f t="shared" si="0"/>
        <v>0.60059987915930424</v>
      </c>
      <c r="U20">
        <v>56.88</v>
      </c>
      <c r="V20">
        <v>59.538333333333327</v>
      </c>
      <c r="W20" s="4">
        <v>50.85389</v>
      </c>
    </row>
    <row r="21" spans="1:23" ht="17" x14ac:dyDescent="0.2">
      <c r="A21" s="14" t="s">
        <v>240</v>
      </c>
      <c r="B21">
        <v>58.34</v>
      </c>
      <c r="C21" s="7">
        <v>69.742603153731523</v>
      </c>
      <c r="D21">
        <v>19680</v>
      </c>
      <c r="E21">
        <v>14.399999999999999</v>
      </c>
      <c r="F21" s="15">
        <v>2.48</v>
      </c>
      <c r="G21" s="6">
        <v>-0.59000000000000008</v>
      </c>
      <c r="H21">
        <v>114.99</v>
      </c>
      <c r="I21">
        <v>20.459499999999998</v>
      </c>
      <c r="J21">
        <v>5.0199999999999996</v>
      </c>
      <c r="L21">
        <v>74.085215890323568</v>
      </c>
      <c r="M21" s="4">
        <v>0.88512000000000002</v>
      </c>
      <c r="N21">
        <v>1.6487769999999999</v>
      </c>
      <c r="O21" s="28">
        <v>15</v>
      </c>
      <c r="P21">
        <v>3.6533333333333307</v>
      </c>
      <c r="Q21" s="29">
        <v>57.221904799999997</v>
      </c>
      <c r="R21" s="4">
        <v>114.99</v>
      </c>
      <c r="S21" s="5">
        <v>-0.3</v>
      </c>
      <c r="T21">
        <f t="shared" si="0"/>
        <v>0.60651015874190384</v>
      </c>
      <c r="U21">
        <v>58.24</v>
      </c>
      <c r="V21">
        <v>57.247999999999976</v>
      </c>
      <c r="W21" s="4">
        <v>49.402389999999997</v>
      </c>
    </row>
    <row r="22" spans="1:23" ht="17" x14ac:dyDescent="0.2">
      <c r="A22" s="14" t="s">
        <v>241</v>
      </c>
      <c r="B22">
        <v>57.29</v>
      </c>
      <c r="C22" s="7">
        <v>70.807943328763344</v>
      </c>
      <c r="D22">
        <v>22840</v>
      </c>
      <c r="E22">
        <v>15.85</v>
      </c>
      <c r="F22" s="15">
        <v>2.02</v>
      </c>
      <c r="G22" s="6">
        <v>-0.52</v>
      </c>
      <c r="H22">
        <v>113.83</v>
      </c>
      <c r="I22">
        <v>17.221</v>
      </c>
      <c r="J22">
        <v>4.2699999999999996</v>
      </c>
      <c r="L22">
        <v>76.294423695623507</v>
      </c>
      <c r="M22" s="4">
        <v>0.90324000000000004</v>
      </c>
      <c r="N22">
        <v>1.607588</v>
      </c>
      <c r="O22" s="28">
        <v>21</v>
      </c>
      <c r="P22">
        <v>0.65666666666666273</v>
      </c>
      <c r="Q22" s="29">
        <v>57.6509091</v>
      </c>
      <c r="R22" s="4">
        <v>113.83</v>
      </c>
      <c r="S22" s="5">
        <v>-0.04</v>
      </c>
      <c r="T22">
        <f t="shared" si="0"/>
        <v>0.62204992821543825</v>
      </c>
      <c r="U22">
        <v>56.99</v>
      </c>
      <c r="V22">
        <v>57.715454545454548</v>
      </c>
      <c r="W22" s="4">
        <v>47.306789999999999</v>
      </c>
    </row>
    <row r="23" spans="1:23" ht="17" x14ac:dyDescent="0.2">
      <c r="A23" s="14" t="s">
        <v>242</v>
      </c>
      <c r="B23">
        <v>52.23</v>
      </c>
      <c r="C23" s="7">
        <v>71.460470697052685</v>
      </c>
      <c r="D23">
        <v>28520</v>
      </c>
      <c r="E23">
        <v>17.149999999999999</v>
      </c>
      <c r="F23" s="15">
        <v>1.86</v>
      </c>
      <c r="G23" s="6">
        <v>-0.6399999999999999</v>
      </c>
      <c r="H23">
        <v>116.97</v>
      </c>
      <c r="I23">
        <v>15.342499999999999</v>
      </c>
      <c r="J23">
        <v>4.1900000000000004</v>
      </c>
      <c r="L23">
        <v>75.663668426348423</v>
      </c>
      <c r="M23" s="4">
        <v>0.87573000000000001</v>
      </c>
      <c r="N23">
        <v>1.636849</v>
      </c>
      <c r="O23" s="28">
        <v>20</v>
      </c>
      <c r="P23">
        <v>-1.0866666666666713</v>
      </c>
      <c r="Q23" s="29">
        <v>54.929047599999997</v>
      </c>
      <c r="R23" s="4">
        <v>116.97</v>
      </c>
      <c r="S23" s="5">
        <v>-0.18</v>
      </c>
      <c r="T23">
        <f t="shared" si="0"/>
        <v>0.61092990251391543</v>
      </c>
      <c r="U23">
        <v>52.72</v>
      </c>
      <c r="V23">
        <v>54.993333333333325</v>
      </c>
      <c r="W23" s="4">
        <v>44.39141</v>
      </c>
    </row>
    <row r="24" spans="1:23" ht="17" x14ac:dyDescent="0.2">
      <c r="A24" s="14" t="s">
        <v>243</v>
      </c>
      <c r="B24">
        <v>68.06</v>
      </c>
      <c r="C24" s="7">
        <v>67.587994086203821</v>
      </c>
      <c r="D24">
        <v>32580</v>
      </c>
      <c r="E24">
        <v>17.600000000000001</v>
      </c>
      <c r="F24" s="15">
        <v>1.81</v>
      </c>
      <c r="G24" s="6">
        <v>-0.13999999999999999</v>
      </c>
      <c r="H24">
        <v>110.22</v>
      </c>
      <c r="I24">
        <v>16.141499999999997</v>
      </c>
      <c r="J24">
        <v>4.1400000000000006</v>
      </c>
      <c r="L24">
        <v>77.141804173874434</v>
      </c>
      <c r="M24" s="4">
        <v>0.88100000000000001</v>
      </c>
      <c r="N24">
        <v>1.630763</v>
      </c>
      <c r="O24" s="28">
        <v>28</v>
      </c>
      <c r="P24">
        <v>-1.908333333333335</v>
      </c>
      <c r="Q24" s="29">
        <v>53.321304300000001</v>
      </c>
      <c r="R24" s="4">
        <v>110.22</v>
      </c>
      <c r="S24" s="5">
        <v>0.23</v>
      </c>
      <c r="T24">
        <f t="shared" si="0"/>
        <v>0.61320989009439142</v>
      </c>
      <c r="U24">
        <v>57.1</v>
      </c>
      <c r="V24">
        <v>52.74545454545455</v>
      </c>
      <c r="W24" s="4">
        <v>43.719810000000003</v>
      </c>
    </row>
    <row r="25" spans="1:23" ht="17" x14ac:dyDescent="0.2">
      <c r="A25" s="14" t="s">
        <v>244</v>
      </c>
      <c r="B25">
        <v>66.5</v>
      </c>
      <c r="C25" s="7">
        <v>72.329658621704283</v>
      </c>
      <c r="D25">
        <v>31540</v>
      </c>
      <c r="E25">
        <v>16.850000000000001</v>
      </c>
      <c r="F25" s="15">
        <v>1.58</v>
      </c>
      <c r="G25" s="6">
        <v>-0.37</v>
      </c>
      <c r="H25">
        <v>112.83</v>
      </c>
      <c r="I25">
        <v>13.8125</v>
      </c>
      <c r="J25">
        <v>4.4400000000000004</v>
      </c>
      <c r="L25">
        <v>78.560663512273862</v>
      </c>
      <c r="M25" s="4">
        <v>0.87070999999999998</v>
      </c>
      <c r="N25">
        <v>1.559941</v>
      </c>
      <c r="O25" s="28">
        <v>26</v>
      </c>
      <c r="P25">
        <v>-1.0799999999999983</v>
      </c>
      <c r="Q25" s="29">
        <v>62.918181799999999</v>
      </c>
      <c r="R25" s="4">
        <v>112.83</v>
      </c>
      <c r="S25" s="5">
        <v>-0.33</v>
      </c>
      <c r="T25">
        <f t="shared" si="0"/>
        <v>0.64104988586106781</v>
      </c>
      <c r="U25">
        <v>55.82</v>
      </c>
      <c r="V25">
        <v>62.37227272727273</v>
      </c>
      <c r="W25" s="4">
        <v>35.585590000000003</v>
      </c>
    </row>
    <row r="26" spans="1:23" ht="17" x14ac:dyDescent="0.2">
      <c r="A26" s="14" t="s">
        <v>245</v>
      </c>
      <c r="B26">
        <v>66.790000000000006</v>
      </c>
      <c r="C26" s="7">
        <v>67.993306802185714</v>
      </c>
      <c r="D26">
        <v>30578</v>
      </c>
      <c r="E26">
        <v>13.975000000000001</v>
      </c>
      <c r="F26" s="15">
        <v>1.73</v>
      </c>
      <c r="G26" s="6">
        <v>-0.10999999999999999</v>
      </c>
      <c r="H26">
        <v>109.55</v>
      </c>
      <c r="I26">
        <v>13.234500000000001</v>
      </c>
      <c r="J26">
        <v>5.45</v>
      </c>
      <c r="L26">
        <v>73.237884095462476</v>
      </c>
      <c r="M26" s="4">
        <v>0.86180000000000001</v>
      </c>
      <c r="N26">
        <v>1.6111880000000001</v>
      </c>
      <c r="O26" s="28">
        <v>18</v>
      </c>
      <c r="P26">
        <v>0.88166666666666949</v>
      </c>
      <c r="Q26" s="29">
        <v>64.664761900000002</v>
      </c>
      <c r="R26" s="4">
        <v>109.55</v>
      </c>
      <c r="S26" s="5">
        <v>0.08</v>
      </c>
      <c r="T26">
        <f t="shared" si="0"/>
        <v>0.62066003470730913</v>
      </c>
      <c r="U26">
        <v>61.59</v>
      </c>
      <c r="V26">
        <v>64.545714285714283</v>
      </c>
      <c r="W26" s="4">
        <v>31.743120000000001</v>
      </c>
    </row>
    <row r="27" spans="1:23" ht="17" x14ac:dyDescent="0.2">
      <c r="A27" s="14" t="s">
        <v>246</v>
      </c>
      <c r="B27">
        <v>60.08</v>
      </c>
      <c r="C27" s="7">
        <v>71.015742453335207</v>
      </c>
      <c r="D27">
        <v>21680</v>
      </c>
      <c r="E27">
        <v>10.45</v>
      </c>
      <c r="F27" s="15">
        <v>1.1399999999999999</v>
      </c>
      <c r="G27" s="6">
        <v>-4.0000000000000008E-2</v>
      </c>
      <c r="H27">
        <v>110.77</v>
      </c>
      <c r="I27">
        <v>11.237</v>
      </c>
      <c r="J27">
        <v>6.4299999999999988</v>
      </c>
      <c r="L27">
        <v>71.8684186062912</v>
      </c>
      <c r="M27" s="4">
        <v>0.85855999999999999</v>
      </c>
      <c r="N27">
        <v>1.559795</v>
      </c>
      <c r="O27" s="28">
        <v>20</v>
      </c>
      <c r="P27">
        <v>1.9400000000000013</v>
      </c>
      <c r="Q27" s="29">
        <v>62.710454499999997</v>
      </c>
      <c r="R27" s="4">
        <v>110.77</v>
      </c>
      <c r="S27" s="5">
        <v>-0.17</v>
      </c>
      <c r="T27">
        <f t="shared" si="0"/>
        <v>0.64110988944059955</v>
      </c>
      <c r="U27">
        <v>57.9</v>
      </c>
      <c r="V27">
        <v>62.63</v>
      </c>
      <c r="W27" s="4">
        <v>17.729389999999999</v>
      </c>
    </row>
    <row r="28" spans="1:23" ht="17" x14ac:dyDescent="0.2">
      <c r="A28" s="14" t="s">
        <v>247</v>
      </c>
      <c r="B28">
        <v>54.31</v>
      </c>
      <c r="C28" s="7">
        <v>69.973118698073165</v>
      </c>
      <c r="D28">
        <v>24880</v>
      </c>
      <c r="E28">
        <v>6.85</v>
      </c>
      <c r="F28" s="15">
        <v>1.52</v>
      </c>
      <c r="G28" s="6">
        <v>0.26999999999999996</v>
      </c>
      <c r="H28">
        <v>107.87</v>
      </c>
      <c r="I28">
        <v>5.9244999999999992</v>
      </c>
      <c r="J28">
        <v>8.1099999999999977</v>
      </c>
      <c r="L28">
        <v>71.484543251392068</v>
      </c>
      <c r="M28" s="4">
        <v>0.83426999999999996</v>
      </c>
      <c r="N28">
        <v>1.5415920000000001</v>
      </c>
      <c r="O28" s="28">
        <v>11</v>
      </c>
      <c r="P28">
        <v>2.0683333333333334</v>
      </c>
      <c r="Q28" s="29">
        <v>56.9757143</v>
      </c>
      <c r="R28" s="4">
        <v>107.87</v>
      </c>
      <c r="S28" s="5">
        <v>-7.0000000000000007E-2</v>
      </c>
      <c r="T28">
        <f t="shared" si="0"/>
        <v>0.6486800658021058</v>
      </c>
      <c r="U28">
        <v>53.18</v>
      </c>
      <c r="V28">
        <v>56.982000000000006</v>
      </c>
      <c r="W28" s="4">
        <v>18.742290000000001</v>
      </c>
    </row>
    <row r="29" spans="1:23" ht="17" x14ac:dyDescent="0.2">
      <c r="A29" s="14" t="s">
        <v>248</v>
      </c>
      <c r="B29">
        <v>56.25</v>
      </c>
      <c r="C29" s="7">
        <v>70.46525914396392</v>
      </c>
      <c r="D29">
        <v>20116</v>
      </c>
      <c r="E29">
        <v>6.6000000000000005</v>
      </c>
      <c r="F29" s="15">
        <v>1.1000000000000001</v>
      </c>
      <c r="G29" s="6">
        <v>0.56000000000000005</v>
      </c>
      <c r="H29">
        <v>110.69</v>
      </c>
      <c r="I29">
        <v>6.6639999999999997</v>
      </c>
      <c r="J29">
        <v>8.4599999999999973</v>
      </c>
      <c r="L29">
        <v>65.474314779624976</v>
      </c>
      <c r="M29" s="4">
        <v>0.83069999999999999</v>
      </c>
      <c r="N29">
        <v>1.570845</v>
      </c>
      <c r="O29" s="28">
        <v>21</v>
      </c>
      <c r="P29">
        <v>0.81166666666666742</v>
      </c>
      <c r="Q29" s="29">
        <v>54.2257143</v>
      </c>
      <c r="R29" s="4">
        <v>110.69</v>
      </c>
      <c r="S29" s="5">
        <v>-0.21</v>
      </c>
      <c r="T29">
        <f t="shared" si="0"/>
        <v>0.63660004647180335</v>
      </c>
      <c r="U29">
        <v>57.82</v>
      </c>
      <c r="V29">
        <v>54.407142857142844</v>
      </c>
      <c r="W29" s="4">
        <v>13.002359999999999</v>
      </c>
    </row>
    <row r="30" spans="1:23" ht="17" x14ac:dyDescent="0.2">
      <c r="A30" s="14" t="s">
        <v>249</v>
      </c>
      <c r="B30">
        <v>59.38</v>
      </c>
      <c r="C30" s="7">
        <v>74.94637939210088</v>
      </c>
      <c r="D30">
        <v>28785</v>
      </c>
      <c r="E30">
        <v>4.6500000000000004</v>
      </c>
      <c r="F30" s="15">
        <v>1.1200000000000001</v>
      </c>
      <c r="G30" s="6">
        <v>1.03</v>
      </c>
      <c r="H30">
        <v>119.33</v>
      </c>
      <c r="I30">
        <v>7.0889999999999995</v>
      </c>
      <c r="J30">
        <v>8.44</v>
      </c>
      <c r="L30">
        <v>61.330042299829479</v>
      </c>
      <c r="M30" s="4">
        <v>0.83299999999999996</v>
      </c>
      <c r="N30">
        <v>1.5922050000000001</v>
      </c>
      <c r="O30" s="28">
        <v>24</v>
      </c>
      <c r="P30">
        <v>1.0599999999999996</v>
      </c>
      <c r="Q30" s="29">
        <v>58.676190499999997</v>
      </c>
      <c r="R30" s="4">
        <v>119.33</v>
      </c>
      <c r="S30" s="5">
        <v>0.3</v>
      </c>
      <c r="T30">
        <f t="shared" si="0"/>
        <v>0.62805982897930857</v>
      </c>
      <c r="U30">
        <v>59.02</v>
      </c>
      <c r="V30">
        <v>58.6842857142857</v>
      </c>
      <c r="W30" s="4">
        <v>13.27014</v>
      </c>
    </row>
    <row r="31" spans="1:23" ht="17" x14ac:dyDescent="0.2">
      <c r="A31" s="14" t="s">
        <v>250</v>
      </c>
      <c r="B31">
        <v>61.5</v>
      </c>
      <c r="C31" s="7">
        <v>78.323471880656129</v>
      </c>
      <c r="D31">
        <v>29910</v>
      </c>
      <c r="E31">
        <v>9.6999999999999993</v>
      </c>
      <c r="F31" s="15">
        <v>1.0900000000000001</v>
      </c>
      <c r="G31" s="6">
        <v>-0.82</v>
      </c>
      <c r="H31">
        <v>125.45</v>
      </c>
      <c r="I31">
        <v>5.9329999999999998</v>
      </c>
      <c r="J31">
        <v>6.2700000000000005</v>
      </c>
      <c r="L31">
        <v>61.809674899840232</v>
      </c>
      <c r="M31" s="4">
        <v>0.8347</v>
      </c>
      <c r="N31">
        <v>1.601691</v>
      </c>
      <c r="O31" s="28">
        <v>22</v>
      </c>
      <c r="P31">
        <v>-1.3033333333333328</v>
      </c>
      <c r="Q31" s="29">
        <v>59.379545499999999</v>
      </c>
      <c r="R31" s="4">
        <v>125.45</v>
      </c>
      <c r="S31" s="5">
        <v>-0.99</v>
      </c>
      <c r="T31">
        <f t="shared" si="0"/>
        <v>0.62434015050343672</v>
      </c>
      <c r="U31">
        <v>61.5</v>
      </c>
      <c r="V31">
        <v>59.449090909090906</v>
      </c>
      <c r="W31" s="4">
        <v>17.384370000000001</v>
      </c>
    </row>
    <row r="32" spans="1:23" ht="17" x14ac:dyDescent="0.2">
      <c r="A32" s="14" t="s">
        <v>251</v>
      </c>
      <c r="B32">
        <v>57.87</v>
      </c>
      <c r="C32" s="7">
        <v>73.550457149104432</v>
      </c>
      <c r="D32">
        <v>25775</v>
      </c>
      <c r="E32">
        <v>9.1000000000000014</v>
      </c>
      <c r="F32" s="15">
        <v>1.68</v>
      </c>
      <c r="G32" s="6">
        <v>0.14000000000000001</v>
      </c>
      <c r="H32">
        <v>119.75</v>
      </c>
      <c r="I32">
        <v>6.3580000000000005</v>
      </c>
      <c r="J32">
        <v>6.1300000000000017</v>
      </c>
      <c r="L32">
        <v>55.984335441677409</v>
      </c>
      <c r="M32" s="4">
        <v>0.80469999999999997</v>
      </c>
      <c r="N32">
        <v>1.628134</v>
      </c>
      <c r="O32" s="28">
        <v>17</v>
      </c>
      <c r="P32">
        <v>1.7883333333333331</v>
      </c>
      <c r="Q32" s="29">
        <v>58.314</v>
      </c>
      <c r="R32" s="4">
        <v>119.75</v>
      </c>
      <c r="S32" s="5">
        <v>0.16</v>
      </c>
      <c r="T32">
        <f t="shared" si="0"/>
        <v>0.61420005970024583</v>
      </c>
      <c r="U32">
        <v>60.1</v>
      </c>
      <c r="V32">
        <v>58.423157894736839</v>
      </c>
      <c r="W32" s="4">
        <v>27.406199999999998</v>
      </c>
    </row>
    <row r="33" spans="1:23" ht="17" x14ac:dyDescent="0.2">
      <c r="A33" s="14" t="s">
        <v>252</v>
      </c>
      <c r="B33">
        <v>53.98</v>
      </c>
      <c r="C33" s="7">
        <v>71.265304698898589</v>
      </c>
      <c r="D33">
        <v>24190</v>
      </c>
      <c r="E33">
        <v>13.95</v>
      </c>
      <c r="F33" s="15">
        <v>1.34</v>
      </c>
      <c r="G33" s="6">
        <v>-0.48</v>
      </c>
      <c r="H33">
        <v>110.34</v>
      </c>
      <c r="I33">
        <v>5.3294999999999995</v>
      </c>
      <c r="J33">
        <v>4.99</v>
      </c>
      <c r="L33">
        <v>57.09491512944205</v>
      </c>
      <c r="M33" s="4">
        <v>0.8085</v>
      </c>
      <c r="N33">
        <v>1.5482990000000001</v>
      </c>
      <c r="O33" s="28">
        <v>22</v>
      </c>
      <c r="P33">
        <v>-1.3966666666666665</v>
      </c>
      <c r="Q33" s="29">
        <v>55.132608699999999</v>
      </c>
      <c r="R33" s="4">
        <v>110.34</v>
      </c>
      <c r="S33" s="5">
        <v>-0.19</v>
      </c>
      <c r="T33">
        <f t="shared" si="0"/>
        <v>0.6458700806497969</v>
      </c>
      <c r="U33">
        <v>53.05</v>
      </c>
      <c r="V33">
        <v>55.053636363636365</v>
      </c>
      <c r="W33" s="4">
        <v>26.85371</v>
      </c>
    </row>
    <row r="34" spans="1:23" ht="17" x14ac:dyDescent="0.2">
      <c r="A34" s="14" t="s">
        <v>253</v>
      </c>
      <c r="B34">
        <v>55.57</v>
      </c>
      <c r="C34" s="7">
        <v>60.584568506847596</v>
      </c>
      <c r="D34">
        <v>29470</v>
      </c>
      <c r="E34">
        <v>15.5</v>
      </c>
      <c r="F34" s="15">
        <v>1.02</v>
      </c>
      <c r="G34" s="6">
        <v>-0.75</v>
      </c>
      <c r="H34">
        <v>95.16</v>
      </c>
      <c r="I34">
        <v>6.9699999999999989</v>
      </c>
      <c r="J34">
        <v>3.93</v>
      </c>
      <c r="L34">
        <v>55.198424648420414</v>
      </c>
      <c r="M34" s="4">
        <v>0.80689999999999995</v>
      </c>
      <c r="N34">
        <v>1.570697</v>
      </c>
      <c r="O34" s="28">
        <v>20</v>
      </c>
      <c r="P34">
        <v>0.20666666666666345</v>
      </c>
      <c r="Q34" s="29">
        <v>54.4542857</v>
      </c>
      <c r="R34" s="4">
        <v>95.16</v>
      </c>
      <c r="S34" s="5">
        <v>-0.27</v>
      </c>
      <c r="T34">
        <f t="shared" si="0"/>
        <v>0.63666003054694831</v>
      </c>
      <c r="U34">
        <v>56.02</v>
      </c>
      <c r="V34">
        <v>54.557894736842101</v>
      </c>
      <c r="W34" s="4">
        <v>25.9542</v>
      </c>
    </row>
    <row r="35" spans="1:23" ht="17" x14ac:dyDescent="0.2">
      <c r="A35" s="14" t="s">
        <v>254</v>
      </c>
      <c r="B35">
        <v>54.69</v>
      </c>
      <c r="C35" s="7">
        <v>65.307358883092704</v>
      </c>
      <c r="D35">
        <v>27845</v>
      </c>
      <c r="E35">
        <v>17.25</v>
      </c>
      <c r="F35" s="15">
        <v>0.65</v>
      </c>
      <c r="G35" s="6">
        <v>-0.6</v>
      </c>
      <c r="H35">
        <v>102.62</v>
      </c>
      <c r="I35">
        <v>5.8479999999999999</v>
      </c>
      <c r="J35">
        <v>3.4900000000000011</v>
      </c>
      <c r="L35">
        <v>60.012511622253378</v>
      </c>
      <c r="M35" s="4">
        <v>0.79235999999999995</v>
      </c>
      <c r="N35">
        <v>1.571339</v>
      </c>
      <c r="O35" s="28">
        <v>22</v>
      </c>
      <c r="P35">
        <v>-1.436666666666671</v>
      </c>
      <c r="Q35" s="29">
        <v>54.913181799999997</v>
      </c>
      <c r="R35" s="4">
        <v>102.62</v>
      </c>
      <c r="S35" s="5">
        <v>-0.14000000000000001</v>
      </c>
      <c r="T35">
        <f t="shared" si="0"/>
        <v>0.63639991115857242</v>
      </c>
      <c r="U35">
        <v>53.52</v>
      </c>
      <c r="V35">
        <v>54.860454545454552</v>
      </c>
      <c r="W35" s="4">
        <v>18.624639999999999</v>
      </c>
    </row>
    <row r="36" spans="1:23" ht="17" x14ac:dyDescent="0.2">
      <c r="A36" s="14" t="s">
        <v>255</v>
      </c>
      <c r="B36">
        <v>58.91</v>
      </c>
      <c r="C36" s="7">
        <v>71.790864143895845</v>
      </c>
      <c r="D36">
        <v>34611</v>
      </c>
      <c r="E36">
        <v>18.899999999999999</v>
      </c>
      <c r="F36" s="15">
        <v>1.63</v>
      </c>
      <c r="G36" s="6">
        <v>-0.51</v>
      </c>
      <c r="H36">
        <v>113.36</v>
      </c>
      <c r="I36">
        <v>6.825499999999999</v>
      </c>
      <c r="J36">
        <v>3.1300000000000003</v>
      </c>
      <c r="L36">
        <v>59.466850239165666</v>
      </c>
      <c r="M36" s="4">
        <v>0.79249999999999998</v>
      </c>
      <c r="N36">
        <v>1.5790310000000001</v>
      </c>
      <c r="O36" s="28">
        <v>24</v>
      </c>
      <c r="P36">
        <v>-1.8083333333333336</v>
      </c>
      <c r="Q36" s="29">
        <v>56.374347800000002</v>
      </c>
      <c r="R36" s="4">
        <v>113.36</v>
      </c>
      <c r="S36" s="5">
        <v>-0.14000000000000001</v>
      </c>
      <c r="T36">
        <f t="shared" si="0"/>
        <v>0.63329978955447985</v>
      </c>
      <c r="U36">
        <v>57.55</v>
      </c>
      <c r="V36">
        <v>56.25545454545454</v>
      </c>
      <c r="W36" s="4">
        <v>52.076680000000003</v>
      </c>
    </row>
    <row r="37" spans="1:23" ht="17" x14ac:dyDescent="0.2">
      <c r="A37" s="14" t="s">
        <v>256</v>
      </c>
      <c r="B37">
        <v>62.07</v>
      </c>
      <c r="C37" s="7">
        <v>69.903215696573227</v>
      </c>
      <c r="D37">
        <v>32259</v>
      </c>
      <c r="E37">
        <v>15.15</v>
      </c>
      <c r="F37" s="15">
        <v>0.61</v>
      </c>
      <c r="G37" s="6">
        <v>0.17</v>
      </c>
      <c r="H37">
        <v>112.86</v>
      </c>
      <c r="I37">
        <v>6.7404999999999999</v>
      </c>
      <c r="J37">
        <v>3.5499999999999994</v>
      </c>
      <c r="L37">
        <v>55.434501194783834</v>
      </c>
      <c r="M37" s="4">
        <v>0.79530000000000001</v>
      </c>
      <c r="N37">
        <v>1.6145179999999999</v>
      </c>
      <c r="O37" s="28">
        <v>26</v>
      </c>
      <c r="P37">
        <v>0.21999999999999886</v>
      </c>
      <c r="Q37" s="29">
        <v>59.744</v>
      </c>
      <c r="R37" s="4">
        <v>112.86</v>
      </c>
      <c r="S37" s="5">
        <v>0.21</v>
      </c>
      <c r="T37">
        <f t="shared" si="0"/>
        <v>0.61937990161769652</v>
      </c>
      <c r="U37">
        <v>59.05</v>
      </c>
      <c r="V37">
        <v>59.584500000000006</v>
      </c>
      <c r="W37" s="4">
        <v>17.1831</v>
      </c>
    </row>
    <row r="38" spans="1:23" ht="17" x14ac:dyDescent="0.2">
      <c r="A38" s="14" t="s">
        <v>257</v>
      </c>
      <c r="B38">
        <v>66.34</v>
      </c>
      <c r="C38" s="7">
        <v>69.494774050224606</v>
      </c>
      <c r="D38">
        <v>38230</v>
      </c>
      <c r="E38">
        <v>11.1</v>
      </c>
      <c r="F38" s="15">
        <v>0.37</v>
      </c>
      <c r="G38" s="6">
        <v>-0.32</v>
      </c>
      <c r="H38">
        <v>111.71</v>
      </c>
      <c r="I38">
        <v>6.9954999999999998</v>
      </c>
      <c r="J38">
        <v>5.6199999999999992</v>
      </c>
      <c r="L38">
        <v>53.189537027071921</v>
      </c>
      <c r="M38" s="4">
        <v>0.80049999999999999</v>
      </c>
      <c r="N38">
        <v>1.607459</v>
      </c>
      <c r="O38" s="28">
        <v>24</v>
      </c>
      <c r="P38">
        <v>-0.81833333333333158</v>
      </c>
      <c r="Q38" s="29">
        <v>64.995217400000001</v>
      </c>
      <c r="R38" s="4">
        <v>111.71</v>
      </c>
      <c r="S38" s="5">
        <v>-0.13</v>
      </c>
      <c r="T38">
        <f t="shared" si="0"/>
        <v>0.62209984826984699</v>
      </c>
      <c r="U38">
        <v>65.53</v>
      </c>
      <c r="V38">
        <v>64.94869565217391</v>
      </c>
      <c r="W38" s="4">
        <v>6.5836300000000003</v>
      </c>
    </row>
    <row r="39" spans="1:23" ht="17" x14ac:dyDescent="0.2">
      <c r="A39" s="14" t="s">
        <v>258</v>
      </c>
      <c r="B39">
        <v>67.66</v>
      </c>
      <c r="C39" s="7">
        <v>67.987983345250669</v>
      </c>
      <c r="D39">
        <v>27230</v>
      </c>
      <c r="E39">
        <v>7.8</v>
      </c>
      <c r="F39" s="15">
        <v>0.75</v>
      </c>
      <c r="G39" s="6">
        <v>9.9999999999999978E-2</v>
      </c>
      <c r="H39">
        <v>109.06</v>
      </c>
      <c r="I39">
        <v>5.27</v>
      </c>
      <c r="J39">
        <v>7.16</v>
      </c>
      <c r="L39">
        <v>55.794283049696809</v>
      </c>
      <c r="M39" s="4">
        <v>0.81096000000000001</v>
      </c>
      <c r="N39">
        <v>1.6041069999999999</v>
      </c>
      <c r="O39" s="28">
        <v>17</v>
      </c>
      <c r="P39">
        <v>-0.9350000000000005</v>
      </c>
      <c r="Q39" s="29">
        <v>66.650909100000007</v>
      </c>
      <c r="R39" s="4">
        <v>109.06</v>
      </c>
      <c r="S39" s="5">
        <v>-0.03</v>
      </c>
      <c r="T39">
        <f t="shared" si="0"/>
        <v>0.62339981061113758</v>
      </c>
      <c r="U39">
        <v>67</v>
      </c>
      <c r="V39">
        <v>66.644090909090906</v>
      </c>
      <c r="W39" s="4">
        <v>10.47486</v>
      </c>
    </row>
    <row r="40" spans="1:23" ht="17" x14ac:dyDescent="0.2">
      <c r="A40" s="14" t="s">
        <v>259</v>
      </c>
      <c r="B40">
        <v>64.510000000000005</v>
      </c>
      <c r="C40" s="7">
        <v>67.741472456709545</v>
      </c>
      <c r="D40">
        <v>27275</v>
      </c>
      <c r="E40">
        <v>5.8</v>
      </c>
      <c r="F40" s="15">
        <v>1.1200000000000001</v>
      </c>
      <c r="G40" s="6">
        <v>0.36000000000000004</v>
      </c>
      <c r="H40">
        <v>109.49</v>
      </c>
      <c r="I40">
        <v>5.4824999999999999</v>
      </c>
      <c r="J40">
        <v>8.2900000000000009</v>
      </c>
      <c r="L40">
        <v>55.65207276902936</v>
      </c>
      <c r="M40" s="4">
        <v>0.81330000000000002</v>
      </c>
      <c r="N40">
        <v>1.6162920000000001</v>
      </c>
      <c r="O40" s="28">
        <v>10</v>
      </c>
      <c r="P40">
        <v>-0.58166666666666611</v>
      </c>
      <c r="Q40" s="29">
        <v>66.825999999999993</v>
      </c>
      <c r="R40" s="4">
        <v>109.49</v>
      </c>
      <c r="S40" s="5">
        <v>0.02</v>
      </c>
      <c r="T40">
        <f t="shared" si="0"/>
        <v>0.61870008637053209</v>
      </c>
      <c r="U40">
        <v>63.6</v>
      </c>
      <c r="V40">
        <v>66.922631578947374</v>
      </c>
      <c r="W40" s="4">
        <v>13.510249999999999</v>
      </c>
    </row>
    <row r="41" spans="1:23" ht="17" x14ac:dyDescent="0.2">
      <c r="A41" s="14" t="s">
        <v>260</v>
      </c>
      <c r="B41">
        <v>64.94</v>
      </c>
      <c r="C41" s="7">
        <v>71.503672349107049</v>
      </c>
      <c r="D41">
        <v>35885</v>
      </c>
      <c r="E41">
        <v>4.25</v>
      </c>
      <c r="F41" s="15">
        <v>0.57999999999999996</v>
      </c>
      <c r="G41" s="6">
        <v>1.21</v>
      </c>
      <c r="H41">
        <v>112.96</v>
      </c>
      <c r="I41">
        <v>2.8134999999999999</v>
      </c>
      <c r="J41">
        <v>8.81</v>
      </c>
      <c r="L41">
        <v>54.469644171748072</v>
      </c>
      <c r="M41" s="4">
        <v>0.86899999999999999</v>
      </c>
      <c r="N41">
        <v>1.579779</v>
      </c>
      <c r="O41" s="28">
        <v>15</v>
      </c>
      <c r="P41">
        <v>-0.2383333333333324</v>
      </c>
      <c r="Q41" s="29">
        <v>66.794545499999998</v>
      </c>
      <c r="R41" s="4">
        <v>112.96</v>
      </c>
      <c r="S41" s="5">
        <v>0.44</v>
      </c>
      <c r="T41">
        <f t="shared" si="0"/>
        <v>0.63299993226900719</v>
      </c>
      <c r="U41">
        <v>66.3</v>
      </c>
      <c r="V41">
        <v>66.855909090909094</v>
      </c>
      <c r="W41" s="4">
        <v>6.5834279999999996</v>
      </c>
    </row>
    <row r="42" spans="1:23" ht="17" x14ac:dyDescent="0.2">
      <c r="A42" s="14" t="s">
        <v>261</v>
      </c>
      <c r="B42">
        <v>67.33</v>
      </c>
      <c r="C42" s="7">
        <v>76.511775099554299</v>
      </c>
      <c r="D42">
        <v>23655</v>
      </c>
      <c r="E42">
        <v>3.95</v>
      </c>
      <c r="F42" s="15">
        <v>0.35</v>
      </c>
      <c r="G42" s="6">
        <v>1.55</v>
      </c>
      <c r="H42">
        <v>116.05</v>
      </c>
      <c r="I42">
        <v>4.08</v>
      </c>
      <c r="J42">
        <v>8.4699999999999989</v>
      </c>
      <c r="L42">
        <v>59.732587884701594</v>
      </c>
      <c r="M42" s="4">
        <v>0.86570000000000003</v>
      </c>
      <c r="N42">
        <v>1.5167600000000001</v>
      </c>
      <c r="O42" s="28">
        <v>17</v>
      </c>
      <c r="P42">
        <v>-1.2900000000000009</v>
      </c>
      <c r="Q42" s="29">
        <v>66.566000000000003</v>
      </c>
      <c r="R42" s="4">
        <v>116.05</v>
      </c>
      <c r="S42" s="5">
        <v>0.82</v>
      </c>
      <c r="T42">
        <f t="shared" si="0"/>
        <v>0.65930008702761145</v>
      </c>
      <c r="U42">
        <v>69.5</v>
      </c>
      <c r="V42">
        <v>66.713999999999999</v>
      </c>
      <c r="W42" s="4">
        <v>4.132231</v>
      </c>
    </row>
    <row r="43" spans="1:23" ht="17" x14ac:dyDescent="0.2">
      <c r="A43" s="14" t="s">
        <v>262</v>
      </c>
      <c r="B43">
        <v>67.75</v>
      </c>
      <c r="C43" s="7">
        <v>71.375412825201636</v>
      </c>
      <c r="D43">
        <v>24125</v>
      </c>
      <c r="E43">
        <v>4.05</v>
      </c>
      <c r="F43" s="15">
        <v>0.3</v>
      </c>
      <c r="G43" s="6">
        <v>0.59000000000000008</v>
      </c>
      <c r="H43">
        <v>108.47</v>
      </c>
      <c r="I43">
        <v>4.0289999999999999</v>
      </c>
      <c r="J43">
        <v>9.01</v>
      </c>
      <c r="L43">
        <v>56.194894950421499</v>
      </c>
      <c r="M43" s="4">
        <v>0.84260000000000002</v>
      </c>
      <c r="N43">
        <v>1.519711</v>
      </c>
      <c r="O43" s="28">
        <v>16</v>
      </c>
      <c r="P43">
        <v>-2.003333333333333</v>
      </c>
      <c r="Q43" s="29">
        <v>69.456500000000005</v>
      </c>
      <c r="R43" s="4">
        <v>108.47</v>
      </c>
      <c r="S43" s="5">
        <v>0.42</v>
      </c>
      <c r="T43">
        <f t="shared" si="0"/>
        <v>0.65801984719463102</v>
      </c>
      <c r="U43">
        <v>75.8</v>
      </c>
      <c r="V43">
        <v>69.932499999999976</v>
      </c>
      <c r="W43" s="4">
        <v>3.329634</v>
      </c>
    </row>
    <row r="44" spans="1:23" ht="17" x14ac:dyDescent="0.2">
      <c r="A44" s="14" t="s">
        <v>263</v>
      </c>
      <c r="B44">
        <v>63.93</v>
      </c>
      <c r="C44" s="7">
        <v>65.992137738660801</v>
      </c>
      <c r="D44">
        <v>29210</v>
      </c>
      <c r="E44">
        <v>9.1</v>
      </c>
      <c r="F44" s="15">
        <v>1.1200000000000001</v>
      </c>
      <c r="G44" s="6">
        <v>-0.59000000000000008</v>
      </c>
      <c r="H44">
        <v>102.25</v>
      </c>
      <c r="I44">
        <v>7.5495000000000001</v>
      </c>
      <c r="J44">
        <v>6.2500000000000018</v>
      </c>
      <c r="L44">
        <v>54.181319933110757</v>
      </c>
      <c r="M44" s="4">
        <v>0.84238999999999997</v>
      </c>
      <c r="N44">
        <v>1.5494270000000001</v>
      </c>
      <c r="O44" s="28">
        <v>16</v>
      </c>
      <c r="P44">
        <v>-3.8616666666666664</v>
      </c>
      <c r="Q44" s="29">
        <v>66.898181800000003</v>
      </c>
      <c r="R44" s="4">
        <v>102.25</v>
      </c>
      <c r="S44" s="5">
        <v>-0.56999999999999995</v>
      </c>
      <c r="T44">
        <f t="shared" si="0"/>
        <v>0.64539988008470228</v>
      </c>
      <c r="U44">
        <v>64.44</v>
      </c>
      <c r="V44">
        <v>66.927142857142869</v>
      </c>
      <c r="W44" s="4">
        <v>17.920000000000002</v>
      </c>
    </row>
    <row r="45" spans="1:23" ht="17" x14ac:dyDescent="0.2">
      <c r="A45" s="14" t="s">
        <v>264</v>
      </c>
      <c r="B45">
        <v>65.13</v>
      </c>
      <c r="C45" s="7">
        <v>67.344975556584288</v>
      </c>
      <c r="D45">
        <v>28110</v>
      </c>
      <c r="E45">
        <v>12.049999999999999</v>
      </c>
      <c r="F45" s="15">
        <v>1.34</v>
      </c>
      <c r="G45" s="6">
        <v>-0.65999999999999992</v>
      </c>
      <c r="H45">
        <v>102.56</v>
      </c>
      <c r="I45">
        <v>8.2635000000000005</v>
      </c>
      <c r="J45">
        <v>4.7799999999999994</v>
      </c>
      <c r="L45">
        <v>53.877293724821968</v>
      </c>
      <c r="M45" s="4">
        <v>0.85489999999999999</v>
      </c>
      <c r="N45">
        <v>1.522905</v>
      </c>
      <c r="O45" s="28">
        <v>18</v>
      </c>
      <c r="P45">
        <v>-1.3966666666666683</v>
      </c>
      <c r="Q45" s="29">
        <v>64.7791304</v>
      </c>
      <c r="R45" s="4">
        <v>102.56</v>
      </c>
      <c r="S45" s="5">
        <v>-0.37</v>
      </c>
      <c r="T45">
        <f t="shared" si="0"/>
        <v>0.65663977726778755</v>
      </c>
      <c r="U45">
        <v>65.31</v>
      </c>
      <c r="V45">
        <v>64.80380952380952</v>
      </c>
      <c r="W45" s="4">
        <v>28.033470000000001</v>
      </c>
    </row>
    <row r="46" spans="1:23" ht="17" x14ac:dyDescent="0.2">
      <c r="A46" s="14" t="s">
        <v>265</v>
      </c>
      <c r="B46">
        <v>65.02</v>
      </c>
      <c r="C46" s="7">
        <v>67.691510345449018</v>
      </c>
      <c r="D46">
        <v>21915</v>
      </c>
      <c r="E46">
        <v>15.75</v>
      </c>
      <c r="F46" s="15">
        <v>1.44</v>
      </c>
      <c r="G46" s="6">
        <v>-1.2000000000000002</v>
      </c>
      <c r="H46">
        <v>102.92</v>
      </c>
      <c r="I46">
        <v>8.4930000000000003</v>
      </c>
      <c r="J46">
        <v>3.8599999999999985</v>
      </c>
      <c r="L46">
        <v>49.032278432308814</v>
      </c>
      <c r="M46" s="4">
        <v>0.85560000000000003</v>
      </c>
      <c r="N46">
        <v>1.520427</v>
      </c>
      <c r="O46" s="28">
        <v>21</v>
      </c>
      <c r="P46">
        <v>-1.6933333333333369</v>
      </c>
      <c r="Q46" s="29">
        <v>63.539499999999997</v>
      </c>
      <c r="R46" s="4">
        <v>102.92</v>
      </c>
      <c r="S46" s="5">
        <v>-0.72</v>
      </c>
      <c r="T46">
        <f t="shared" si="0"/>
        <v>0.65770997226437045</v>
      </c>
      <c r="U46">
        <v>63.25</v>
      </c>
      <c r="V46">
        <v>63.448499999999989</v>
      </c>
      <c r="W46" s="4">
        <v>37.305700000000002</v>
      </c>
    </row>
    <row r="47" spans="1:23" ht="17" x14ac:dyDescent="0.2">
      <c r="A47" s="14" t="s">
        <v>266</v>
      </c>
      <c r="B47">
        <v>66.27</v>
      </c>
      <c r="C47" s="7">
        <v>70.810731371916106</v>
      </c>
      <c r="D47">
        <v>24700</v>
      </c>
      <c r="E47">
        <v>21.1</v>
      </c>
      <c r="F47" s="15">
        <v>0.7</v>
      </c>
      <c r="G47" s="6">
        <v>-0.64</v>
      </c>
      <c r="H47">
        <v>107.93</v>
      </c>
      <c r="I47">
        <v>8.6035000000000004</v>
      </c>
      <c r="J47">
        <v>3.0299999999999994</v>
      </c>
      <c r="L47">
        <v>50.091720005983454</v>
      </c>
      <c r="M47" s="4">
        <v>0.86860000000000004</v>
      </c>
      <c r="N47">
        <v>1.5242039999999999</v>
      </c>
      <c r="O47" s="28">
        <v>17</v>
      </c>
      <c r="P47">
        <v>-1.186666666666671</v>
      </c>
      <c r="Q47" s="29">
        <v>65.6691304</v>
      </c>
      <c r="R47" s="4">
        <v>107.93</v>
      </c>
      <c r="S47" s="5">
        <v>-0.18</v>
      </c>
      <c r="T47">
        <f t="shared" si="0"/>
        <v>0.65608015724929214</v>
      </c>
      <c r="U47">
        <v>66.900000000000006</v>
      </c>
      <c r="V47">
        <v>65.710434782608701</v>
      </c>
      <c r="W47" s="4">
        <v>23.102309999999999</v>
      </c>
    </row>
    <row r="48" spans="1:23" ht="17" x14ac:dyDescent="0.2">
      <c r="A48" s="14" t="s">
        <v>267</v>
      </c>
      <c r="B48">
        <v>65.19</v>
      </c>
      <c r="C48" s="7">
        <v>71.742217987259437</v>
      </c>
      <c r="D48">
        <v>34985</v>
      </c>
      <c r="E48">
        <v>19.3</v>
      </c>
      <c r="F48" s="15">
        <v>0.5</v>
      </c>
      <c r="G48" s="6">
        <v>-0.62</v>
      </c>
      <c r="H48">
        <v>111.28</v>
      </c>
      <c r="I48">
        <v>8.807500000000001</v>
      </c>
      <c r="J48">
        <v>2.8200000000000003</v>
      </c>
      <c r="L48">
        <v>48.739321350079194</v>
      </c>
      <c r="M48" s="4">
        <v>0.8508</v>
      </c>
      <c r="N48">
        <v>1.5511090000000001</v>
      </c>
      <c r="O48" s="28">
        <v>23</v>
      </c>
      <c r="P48">
        <v>2.0416666666666679</v>
      </c>
      <c r="Q48" s="29">
        <v>64.526363599999996</v>
      </c>
      <c r="R48" s="4">
        <v>111.28</v>
      </c>
      <c r="S48" s="5">
        <v>-0.25</v>
      </c>
      <c r="T48">
        <f t="shared" si="0"/>
        <v>0.64470001785819042</v>
      </c>
      <c r="U48">
        <v>63.72</v>
      </c>
      <c r="V48">
        <v>64.489047619047625</v>
      </c>
      <c r="W48" s="4">
        <v>17.730499999999999</v>
      </c>
    </row>
    <row r="49" spans="1:23" ht="17" x14ac:dyDescent="0.2">
      <c r="A49" s="14" t="s">
        <v>268</v>
      </c>
      <c r="B49">
        <v>67.83</v>
      </c>
      <c r="C49" s="7">
        <v>69.021264857971431</v>
      </c>
      <c r="D49">
        <v>24815</v>
      </c>
      <c r="E49">
        <v>15.399999999999999</v>
      </c>
      <c r="F49" s="15">
        <v>0.36</v>
      </c>
      <c r="G49" s="6">
        <v>-9.9999999999999978E-2</v>
      </c>
      <c r="H49">
        <v>111.6</v>
      </c>
      <c r="I49">
        <v>9.2070000000000007</v>
      </c>
      <c r="J49">
        <v>3.6199999999999997</v>
      </c>
      <c r="L49">
        <v>51.085631516742296</v>
      </c>
      <c r="M49" s="4">
        <v>0.84602999999999995</v>
      </c>
      <c r="N49">
        <v>1.6168929999999999</v>
      </c>
      <c r="O49" s="28">
        <v>27</v>
      </c>
      <c r="P49">
        <v>0.62000000000000099</v>
      </c>
      <c r="Q49" s="29">
        <v>66.082380999999998</v>
      </c>
      <c r="R49" s="4">
        <v>111.6</v>
      </c>
      <c r="S49" s="5">
        <v>-0.06</v>
      </c>
      <c r="T49">
        <f t="shared" si="0"/>
        <v>0.61847011521479778</v>
      </c>
      <c r="U49">
        <v>65.25</v>
      </c>
      <c r="V49">
        <v>65.959523809523816</v>
      </c>
      <c r="W49" s="4">
        <v>9.9447510000000001</v>
      </c>
    </row>
    <row r="50" spans="1:23" ht="17" x14ac:dyDescent="0.2">
      <c r="A50" s="14" t="s">
        <v>269</v>
      </c>
      <c r="B50">
        <v>70</v>
      </c>
      <c r="C50" s="7">
        <v>68.06375829503655</v>
      </c>
      <c r="D50">
        <v>29520</v>
      </c>
      <c r="E50">
        <v>10.85</v>
      </c>
      <c r="F50" s="15">
        <v>0.6</v>
      </c>
      <c r="G50" s="6">
        <v>-0.41</v>
      </c>
      <c r="H50">
        <v>109.08</v>
      </c>
      <c r="I50">
        <v>9.02</v>
      </c>
      <c r="J50">
        <v>4.6000000000000005</v>
      </c>
      <c r="L50">
        <v>52.258340275112865</v>
      </c>
      <c r="M50" s="4">
        <v>0.84730000000000005</v>
      </c>
      <c r="N50">
        <v>1.6026149999999999</v>
      </c>
      <c r="O50" s="28">
        <v>22</v>
      </c>
      <c r="P50">
        <v>-0.56833333333333336</v>
      </c>
      <c r="Q50" s="29">
        <v>68.943478299999995</v>
      </c>
      <c r="R50" s="4">
        <v>109.08</v>
      </c>
      <c r="S50" s="5">
        <v>-0.22</v>
      </c>
      <c r="T50">
        <f t="shared" si="0"/>
        <v>0.62398018238940733</v>
      </c>
      <c r="U50">
        <v>66.900000000000006</v>
      </c>
      <c r="V50">
        <v>68.818260869565222</v>
      </c>
      <c r="W50" s="4">
        <v>13.043480000000001</v>
      </c>
    </row>
    <row r="51" spans="1:23" ht="17" x14ac:dyDescent="0.2">
      <c r="A51" s="14" t="s">
        <v>270</v>
      </c>
      <c r="B51">
        <v>71.59</v>
      </c>
      <c r="C51" s="7">
        <v>65.850002016003401</v>
      </c>
      <c r="D51">
        <v>29170</v>
      </c>
      <c r="E51">
        <v>7.25</v>
      </c>
      <c r="F51" s="15">
        <v>0.97</v>
      </c>
      <c r="G51" s="6">
        <v>0.11000000000000001</v>
      </c>
      <c r="H51">
        <v>107.79</v>
      </c>
      <c r="I51">
        <v>8.6460000000000008</v>
      </c>
      <c r="J51">
        <v>7.2</v>
      </c>
      <c r="L51">
        <v>51.560814269882989</v>
      </c>
      <c r="M51" s="4">
        <v>0.82933000000000001</v>
      </c>
      <c r="N51">
        <v>1.6369020000000001</v>
      </c>
      <c r="O51" s="28">
        <v>16</v>
      </c>
      <c r="P51">
        <v>-1.1850000000000005</v>
      </c>
      <c r="Q51" s="29">
        <v>70.780952400000004</v>
      </c>
      <c r="R51" s="4">
        <v>107.79</v>
      </c>
      <c r="S51" s="5">
        <v>-0.02</v>
      </c>
      <c r="T51">
        <f t="shared" si="0"/>
        <v>0.61091012168107806</v>
      </c>
      <c r="U51">
        <v>71.17</v>
      </c>
      <c r="V51">
        <v>70.818571428571431</v>
      </c>
      <c r="W51" s="4">
        <v>13.47222</v>
      </c>
    </row>
    <row r="52" spans="1:23" ht="17" x14ac:dyDescent="0.2">
      <c r="A52" s="14" t="s">
        <v>271</v>
      </c>
      <c r="B52">
        <v>68.91</v>
      </c>
      <c r="C52" s="7">
        <v>67.147132000252199</v>
      </c>
      <c r="D52">
        <v>29590</v>
      </c>
      <c r="E52">
        <v>6.85</v>
      </c>
      <c r="F52" s="15">
        <v>0.27</v>
      </c>
      <c r="G52" s="6">
        <v>0.32</v>
      </c>
      <c r="H52">
        <v>110.76</v>
      </c>
      <c r="I52">
        <v>9.0455000000000005</v>
      </c>
      <c r="J52">
        <v>7.5299999999999994</v>
      </c>
      <c r="L52">
        <v>49.438864342908687</v>
      </c>
      <c r="M52" s="4">
        <v>0.82830000000000004</v>
      </c>
      <c r="N52">
        <v>1.6495120000000001</v>
      </c>
      <c r="O52" s="28">
        <v>11</v>
      </c>
      <c r="P52">
        <v>-1.1316666666666659</v>
      </c>
      <c r="Q52" s="29">
        <v>70.868571399999993</v>
      </c>
      <c r="R52" s="4">
        <v>110.76</v>
      </c>
      <c r="S52" s="5">
        <v>-0.02</v>
      </c>
      <c r="T52">
        <f t="shared" si="0"/>
        <v>0.60623990610556333</v>
      </c>
      <c r="U52">
        <v>68.290000000000006</v>
      </c>
      <c r="V52">
        <v>70.834999999999994</v>
      </c>
      <c r="W52" s="4">
        <v>3.5856569999999999</v>
      </c>
    </row>
    <row r="53" spans="1:23" ht="17" x14ac:dyDescent="0.2">
      <c r="A53" s="14" t="s">
        <v>272</v>
      </c>
      <c r="B53">
        <v>61.12</v>
      </c>
      <c r="C53" s="7">
        <v>65.533706945772863</v>
      </c>
      <c r="D53">
        <v>33005</v>
      </c>
      <c r="E53">
        <v>6.9</v>
      </c>
      <c r="F53" s="15">
        <v>0.24</v>
      </c>
      <c r="G53" s="6">
        <v>0.75</v>
      </c>
      <c r="H53">
        <v>108.12</v>
      </c>
      <c r="I53">
        <v>9.6150000000000002</v>
      </c>
      <c r="J53">
        <v>7.9700000000000024</v>
      </c>
      <c r="L53">
        <v>50.429193654164834</v>
      </c>
      <c r="M53" s="4">
        <v>0.82069999999999999</v>
      </c>
      <c r="N53">
        <v>1.6498379999999999</v>
      </c>
      <c r="O53" s="28">
        <v>23</v>
      </c>
      <c r="P53">
        <v>0.81166666666666742</v>
      </c>
      <c r="Q53" s="29">
        <v>66.06</v>
      </c>
      <c r="R53" s="4">
        <v>108.12</v>
      </c>
      <c r="S53" s="5">
        <v>-0.02</v>
      </c>
      <c r="T53">
        <f t="shared" si="0"/>
        <v>0.60612011603563509</v>
      </c>
      <c r="U53">
        <v>61.38</v>
      </c>
      <c r="V53">
        <v>66.071818181818173</v>
      </c>
      <c r="W53" s="4">
        <v>3.0112920000000001</v>
      </c>
    </row>
    <row r="54" spans="1:23" ht="17" x14ac:dyDescent="0.2">
      <c r="A54" s="14" t="s">
        <v>273</v>
      </c>
      <c r="B54">
        <v>56.15</v>
      </c>
      <c r="C54" s="7">
        <v>65.240912102698431</v>
      </c>
      <c r="D54">
        <v>27170</v>
      </c>
      <c r="E54">
        <v>7.5</v>
      </c>
      <c r="F54" s="15">
        <v>0.27</v>
      </c>
      <c r="G54" s="6">
        <v>0.72</v>
      </c>
      <c r="H54">
        <v>108.9</v>
      </c>
      <c r="I54">
        <v>10.940999999999999</v>
      </c>
      <c r="J54">
        <v>7.1100000000000012</v>
      </c>
      <c r="L54">
        <v>46.189846860588133</v>
      </c>
      <c r="M54" s="4">
        <v>0.82333999999999996</v>
      </c>
      <c r="N54">
        <v>1.669198</v>
      </c>
      <c r="O54" s="28">
        <v>25</v>
      </c>
      <c r="P54">
        <v>1.3599999999999994</v>
      </c>
      <c r="Q54" s="29">
        <v>58.971499999999999</v>
      </c>
      <c r="R54" s="4">
        <v>108.9</v>
      </c>
      <c r="S54" s="5">
        <v>-0.01</v>
      </c>
      <c r="T54">
        <f t="shared" si="0"/>
        <v>0.5990901019531536</v>
      </c>
      <c r="U54">
        <v>56.3</v>
      </c>
      <c r="V54">
        <v>59.012</v>
      </c>
      <c r="W54" s="4">
        <v>3.7974679999999998</v>
      </c>
    </row>
    <row r="55" spans="1:23" ht="17" x14ac:dyDescent="0.2">
      <c r="A55" s="14" t="s">
        <v>274</v>
      </c>
      <c r="B55">
        <v>51.27</v>
      </c>
      <c r="C55" s="7">
        <v>64.576133507010368</v>
      </c>
      <c r="D55">
        <v>25185</v>
      </c>
      <c r="E55">
        <v>9.25</v>
      </c>
      <c r="F55" s="15">
        <v>0.42</v>
      </c>
      <c r="G55" s="6">
        <v>6.0000000000000053E-2</v>
      </c>
      <c r="H55">
        <v>107.48</v>
      </c>
      <c r="I55">
        <v>8.8840000000000003</v>
      </c>
      <c r="J55">
        <v>6.4</v>
      </c>
      <c r="L55">
        <v>46.593590932905222</v>
      </c>
      <c r="M55" s="4">
        <v>0.82609999999999995</v>
      </c>
      <c r="N55">
        <v>1.6643920000000001</v>
      </c>
      <c r="O55" s="28">
        <v>26</v>
      </c>
      <c r="P55">
        <v>1.5466666666666669</v>
      </c>
      <c r="Q55" s="29">
        <v>56.784285699999998</v>
      </c>
      <c r="R55" s="4">
        <v>107.48</v>
      </c>
      <c r="S55" s="5">
        <v>-0.11</v>
      </c>
      <c r="T55">
        <f t="shared" si="0"/>
        <v>0.6008199991348192</v>
      </c>
      <c r="U55">
        <v>51.3</v>
      </c>
      <c r="V55">
        <v>56.766190476190474</v>
      </c>
      <c r="W55" s="4">
        <v>6.5625</v>
      </c>
    </row>
    <row r="56" spans="1:23" ht="17" x14ac:dyDescent="0.2">
      <c r="A56" s="14" t="s">
        <v>275</v>
      </c>
      <c r="B56">
        <v>46.27</v>
      </c>
      <c r="C56" s="7">
        <v>64.050403435517183</v>
      </c>
      <c r="D56">
        <v>23080</v>
      </c>
      <c r="E56">
        <v>11.8</v>
      </c>
      <c r="F56" s="15">
        <v>1.06</v>
      </c>
      <c r="G56" s="6">
        <v>-0.47</v>
      </c>
      <c r="H56">
        <v>107.76</v>
      </c>
      <c r="I56">
        <v>14.14</v>
      </c>
      <c r="J56">
        <v>4.6400000000000006</v>
      </c>
      <c r="L56">
        <v>44.608229192980367</v>
      </c>
      <c r="M56" s="4">
        <v>0.82201000000000002</v>
      </c>
      <c r="N56">
        <v>1.6824250000000001</v>
      </c>
      <c r="O56" s="28">
        <v>27</v>
      </c>
      <c r="P56">
        <v>1.3383333333333338</v>
      </c>
      <c r="Q56" s="29">
        <v>50.0190476</v>
      </c>
      <c r="R56" s="4">
        <v>107.76</v>
      </c>
      <c r="S56" s="5">
        <v>-0.45</v>
      </c>
      <c r="T56">
        <f t="shared" si="0"/>
        <v>0.59438013581586102</v>
      </c>
      <c r="U56">
        <v>46.2</v>
      </c>
      <c r="V56">
        <v>50.025500000000001</v>
      </c>
      <c r="W56" s="4">
        <v>22.844830000000002</v>
      </c>
    </row>
    <row r="57" spans="1:23" ht="17" x14ac:dyDescent="0.2">
      <c r="A57" s="14" t="s">
        <v>276</v>
      </c>
      <c r="B57">
        <v>44.14</v>
      </c>
      <c r="C57" s="7">
        <v>65.361427091637267</v>
      </c>
      <c r="D57">
        <v>33350</v>
      </c>
      <c r="E57">
        <v>13.9</v>
      </c>
      <c r="F57" s="15">
        <v>1.43</v>
      </c>
      <c r="G57" s="6">
        <v>-0.43</v>
      </c>
      <c r="H57">
        <v>109.54</v>
      </c>
      <c r="I57">
        <v>13.842500000000001</v>
      </c>
      <c r="J57">
        <v>4.21</v>
      </c>
      <c r="L57">
        <v>44.602580565089333</v>
      </c>
      <c r="M57" s="4">
        <v>0.81330000000000002</v>
      </c>
      <c r="N57">
        <v>1.6759120000000001</v>
      </c>
      <c r="O57" s="28">
        <v>21</v>
      </c>
      <c r="P57">
        <v>1.3033333333333328</v>
      </c>
      <c r="Q57" s="29">
        <v>44.845454500000002</v>
      </c>
      <c r="R57" s="4">
        <v>109.54</v>
      </c>
      <c r="S57" s="5">
        <v>-0.14000000000000001</v>
      </c>
      <c r="T57">
        <f t="shared" si="0"/>
        <v>0.5966900410045396</v>
      </c>
      <c r="U57">
        <v>41.68</v>
      </c>
      <c r="V57">
        <v>44.609999999999992</v>
      </c>
      <c r="W57" s="4">
        <v>33.966749999999998</v>
      </c>
    </row>
    <row r="58" spans="1:23" ht="17" x14ac:dyDescent="0.2">
      <c r="A58" s="14" t="s">
        <v>277</v>
      </c>
      <c r="B58">
        <v>39.6</v>
      </c>
      <c r="C58" s="7">
        <v>65.633323412017006</v>
      </c>
      <c r="D58">
        <v>30490</v>
      </c>
      <c r="E58">
        <v>17.3</v>
      </c>
      <c r="F58" s="15">
        <v>1.24</v>
      </c>
      <c r="G58" s="6">
        <v>-0.79</v>
      </c>
      <c r="H58">
        <v>111.8</v>
      </c>
      <c r="I58">
        <v>14.4885</v>
      </c>
      <c r="J58">
        <v>3.59</v>
      </c>
      <c r="L58">
        <v>42.972802090873387</v>
      </c>
      <c r="M58" s="4">
        <v>0.79200000000000004</v>
      </c>
      <c r="N58">
        <v>1.703403</v>
      </c>
      <c r="O58" s="28">
        <v>27</v>
      </c>
      <c r="P58">
        <v>0.15666666666666451</v>
      </c>
      <c r="Q58" s="29">
        <v>40.479999999999997</v>
      </c>
      <c r="R58" s="4">
        <v>111.8</v>
      </c>
      <c r="S58" s="5">
        <v>-0.31</v>
      </c>
      <c r="T58">
        <f t="shared" si="0"/>
        <v>0.58706013785346156</v>
      </c>
      <c r="U58">
        <v>38.450000000000003</v>
      </c>
      <c r="V58">
        <v>40.436190476190482</v>
      </c>
      <c r="W58" s="4">
        <v>34.540390000000002</v>
      </c>
    </row>
    <row r="59" spans="1:23" ht="17" x14ac:dyDescent="0.2">
      <c r="A59" s="14" t="s">
        <v>278</v>
      </c>
      <c r="B59">
        <v>41.51</v>
      </c>
      <c r="C59" s="7">
        <v>63.139518999513307</v>
      </c>
      <c r="D59">
        <v>37135</v>
      </c>
      <c r="E59">
        <v>20.399999999999999</v>
      </c>
      <c r="F59" s="15">
        <v>1.35</v>
      </c>
      <c r="G59" s="6">
        <v>-0.41</v>
      </c>
      <c r="H59">
        <v>106.77</v>
      </c>
      <c r="I59">
        <v>14.811500000000001</v>
      </c>
      <c r="J59">
        <v>3.5900000000000003</v>
      </c>
      <c r="L59">
        <v>45.1207764321707</v>
      </c>
      <c r="M59" s="4">
        <v>0.79808000000000001</v>
      </c>
      <c r="N59">
        <v>1.691017</v>
      </c>
      <c r="O59" s="28">
        <v>30</v>
      </c>
      <c r="P59">
        <v>0.36333333333332973</v>
      </c>
      <c r="Q59" s="29">
        <v>38.08</v>
      </c>
      <c r="R59" s="4">
        <v>106.77</v>
      </c>
      <c r="S59" s="5">
        <v>0.05</v>
      </c>
      <c r="T59">
        <f t="shared" si="0"/>
        <v>0.59136011051337745</v>
      </c>
      <c r="U59">
        <v>39.61</v>
      </c>
      <c r="V59">
        <v>38.088695652173911</v>
      </c>
      <c r="W59" s="4">
        <v>37.604460000000003</v>
      </c>
    </row>
    <row r="60" spans="1:23" ht="17" x14ac:dyDescent="0.2">
      <c r="A60" s="14" t="s">
        <v>279</v>
      </c>
      <c r="B60">
        <v>51.1</v>
      </c>
      <c r="C60" s="7">
        <v>61.244417120228562</v>
      </c>
      <c r="D60">
        <v>38000</v>
      </c>
      <c r="E60">
        <v>17.2</v>
      </c>
      <c r="F60" s="15">
        <v>1.28</v>
      </c>
      <c r="G60" s="6">
        <v>-0.18</v>
      </c>
      <c r="H60">
        <v>101.61</v>
      </c>
      <c r="I60">
        <v>14.973000000000001</v>
      </c>
      <c r="J60">
        <v>3.6100000000000012</v>
      </c>
      <c r="L60">
        <v>46.380847331971147</v>
      </c>
      <c r="M60" s="4">
        <v>0.79159999999999997</v>
      </c>
      <c r="N60">
        <v>1.65909</v>
      </c>
      <c r="O60" s="28">
        <v>25</v>
      </c>
      <c r="P60">
        <v>1.341666666666665</v>
      </c>
      <c r="Q60" s="29">
        <v>42.326190500000003</v>
      </c>
      <c r="R60" s="4">
        <v>101.61</v>
      </c>
      <c r="S60" s="5">
        <v>0.19</v>
      </c>
      <c r="T60">
        <f t="shared" si="0"/>
        <v>0.60274005629592131</v>
      </c>
      <c r="U60">
        <v>46.46</v>
      </c>
      <c r="V60">
        <v>42.149999999999991</v>
      </c>
      <c r="W60" s="4">
        <v>35.457059999999998</v>
      </c>
    </row>
    <row r="61" spans="1:23" ht="17" x14ac:dyDescent="0.2">
      <c r="A61" s="14" t="s">
        <v>280</v>
      </c>
      <c r="B61">
        <v>55.79</v>
      </c>
      <c r="C61" s="7">
        <v>59.7763849724791</v>
      </c>
      <c r="D61">
        <v>42010</v>
      </c>
      <c r="E61">
        <v>17.149999999999999</v>
      </c>
      <c r="F61" s="15">
        <v>0.76</v>
      </c>
      <c r="G61" s="6">
        <v>-4.9999999999999989E-2</v>
      </c>
      <c r="H61">
        <v>97.09</v>
      </c>
      <c r="I61">
        <v>14.497</v>
      </c>
      <c r="J61">
        <v>3.5900000000000007</v>
      </c>
      <c r="L61">
        <v>44.452106241765279</v>
      </c>
      <c r="M61" s="4">
        <v>0.78369999999999995</v>
      </c>
      <c r="N61">
        <v>1.62422</v>
      </c>
      <c r="O61" s="28">
        <v>30</v>
      </c>
      <c r="P61">
        <v>-1.4800000000000004</v>
      </c>
      <c r="Q61" s="29">
        <v>51.007727299999999</v>
      </c>
      <c r="R61" s="4">
        <v>97.09</v>
      </c>
      <c r="S61" s="5">
        <v>-0.01</v>
      </c>
      <c r="T61">
        <f t="shared" si="0"/>
        <v>0.6156801418527047</v>
      </c>
      <c r="U61">
        <v>50.92</v>
      </c>
      <c r="V61">
        <v>50.835454545454553</v>
      </c>
      <c r="W61" s="4">
        <v>21.169920000000001</v>
      </c>
    </row>
    <row r="62" spans="1:23" ht="17" x14ac:dyDescent="0.2">
      <c r="A62" s="14" t="s">
        <v>281</v>
      </c>
      <c r="B62">
        <v>54.07</v>
      </c>
      <c r="C62" s="7">
        <v>54.640266682998963</v>
      </c>
      <c r="D62">
        <v>42805</v>
      </c>
      <c r="E62">
        <v>13.725000000000001</v>
      </c>
      <c r="F62" s="15">
        <v>0.33</v>
      </c>
      <c r="G62" s="6">
        <v>-0.15000000000000002</v>
      </c>
      <c r="H62">
        <v>87.43</v>
      </c>
      <c r="I62">
        <v>14.939</v>
      </c>
      <c r="J62">
        <v>4.8499999999999996</v>
      </c>
      <c r="L62">
        <v>45.528347567842552</v>
      </c>
      <c r="M62" s="4">
        <v>0.78269999999999995</v>
      </c>
      <c r="N62">
        <v>1.6001019999999999</v>
      </c>
      <c r="O62" s="28">
        <v>25</v>
      </c>
      <c r="P62">
        <v>1.1816666666666666</v>
      </c>
      <c r="Q62" s="29">
        <v>54.403043500000003</v>
      </c>
      <c r="R62" s="4">
        <v>87.43</v>
      </c>
      <c r="S62" s="5">
        <v>0.04</v>
      </c>
      <c r="T62">
        <f t="shared" si="0"/>
        <v>0.62496015878987721</v>
      </c>
      <c r="U62">
        <v>51.61</v>
      </c>
      <c r="V62">
        <v>54.317391304347822</v>
      </c>
      <c r="W62" s="4">
        <v>6.8041239999999998</v>
      </c>
    </row>
    <row r="63" spans="1:23" ht="17" x14ac:dyDescent="0.2">
      <c r="A63" s="14" t="s">
        <v>282</v>
      </c>
      <c r="B63">
        <v>58.27</v>
      </c>
      <c r="C63" s="7">
        <v>50.88051341666106</v>
      </c>
      <c r="D63">
        <v>41715</v>
      </c>
      <c r="E63">
        <v>9.6999999999999993</v>
      </c>
      <c r="F63" s="15">
        <v>0.88</v>
      </c>
      <c r="G63" s="6">
        <v>0.18999999999999997</v>
      </c>
      <c r="H63">
        <v>79.44</v>
      </c>
      <c r="I63">
        <v>15.5425</v>
      </c>
      <c r="J63">
        <v>6.42</v>
      </c>
      <c r="L63">
        <v>47.332199666304795</v>
      </c>
      <c r="M63" s="4">
        <v>0.79649999999999999</v>
      </c>
      <c r="N63">
        <v>1.5613049999999999</v>
      </c>
      <c r="O63" s="28">
        <v>20</v>
      </c>
      <c r="P63">
        <v>1.6900000000000013</v>
      </c>
      <c r="Q63" s="29">
        <v>55.680999999999997</v>
      </c>
      <c r="R63" s="4">
        <v>79.44</v>
      </c>
      <c r="S63" s="5">
        <v>0.06</v>
      </c>
      <c r="T63">
        <f t="shared" si="0"/>
        <v>0.64048984663470621</v>
      </c>
      <c r="U63">
        <v>58.1</v>
      </c>
      <c r="V63">
        <v>55.697999999999993</v>
      </c>
      <c r="W63" s="4">
        <v>13.70717</v>
      </c>
    </row>
    <row r="64" spans="1:23" ht="17" x14ac:dyDescent="0.2">
      <c r="A64" s="14" t="s">
        <v>283</v>
      </c>
      <c r="B64">
        <v>49.81</v>
      </c>
      <c r="C64" s="7">
        <v>40.040978736660236</v>
      </c>
      <c r="D64">
        <v>51385</v>
      </c>
      <c r="E64">
        <v>6.1</v>
      </c>
      <c r="F64" s="15">
        <v>0.91</v>
      </c>
      <c r="G64" s="6">
        <v>0.53</v>
      </c>
      <c r="H64">
        <v>62.34</v>
      </c>
      <c r="I64">
        <v>15.7125</v>
      </c>
      <c r="J64">
        <v>7.7799999999999994</v>
      </c>
      <c r="L64">
        <v>42.873521505808</v>
      </c>
      <c r="M64" s="4">
        <v>0.78147999999999995</v>
      </c>
      <c r="N64">
        <v>1.556905</v>
      </c>
      <c r="O64" s="28">
        <v>15</v>
      </c>
      <c r="P64">
        <v>1.3183333333333334</v>
      </c>
      <c r="Q64" s="29">
        <v>54.148636400000001</v>
      </c>
      <c r="R64" s="4">
        <v>62.34</v>
      </c>
      <c r="S64" s="5">
        <v>0.19</v>
      </c>
      <c r="T64">
        <f t="shared" si="0"/>
        <v>0.64229994765255427</v>
      </c>
      <c r="U64">
        <v>49.74</v>
      </c>
      <c r="V64">
        <v>54.139047619047609</v>
      </c>
      <c r="W64" s="4">
        <v>11.69666</v>
      </c>
    </row>
    <row r="65" spans="1:23" ht="17" x14ac:dyDescent="0.2">
      <c r="A65" s="14" t="s">
        <v>284</v>
      </c>
      <c r="B65">
        <v>45.86</v>
      </c>
      <c r="C65" s="7">
        <v>31.692103516921037</v>
      </c>
      <c r="D65">
        <v>49890</v>
      </c>
      <c r="E65">
        <v>5.2</v>
      </c>
      <c r="F65" s="15">
        <v>0.94</v>
      </c>
      <c r="G65" s="6">
        <v>1.3599999999999999</v>
      </c>
      <c r="H65">
        <v>47.76</v>
      </c>
      <c r="I65">
        <v>15.568000000000001</v>
      </c>
      <c r="J65">
        <v>8.3500000000000014</v>
      </c>
      <c r="L65">
        <v>39.017916390179167</v>
      </c>
      <c r="M65" s="4">
        <v>0.74950000000000006</v>
      </c>
      <c r="N65">
        <v>1.5069999999999999</v>
      </c>
      <c r="O65" s="28">
        <v>22</v>
      </c>
      <c r="P65">
        <v>6.1666666666667425E-2</v>
      </c>
      <c r="Q65" s="29">
        <v>46.310476199999997</v>
      </c>
      <c r="R65" s="4">
        <v>47.76</v>
      </c>
      <c r="S65" s="5">
        <v>0.59</v>
      </c>
      <c r="T65">
        <f t="shared" si="0"/>
        <v>0.66357000663570009</v>
      </c>
      <c r="U65">
        <v>47.36</v>
      </c>
      <c r="V65">
        <v>46.36</v>
      </c>
      <c r="W65" s="4">
        <v>11.257490000000001</v>
      </c>
    </row>
    <row r="66" spans="1:23" ht="17" x14ac:dyDescent="0.2">
      <c r="A66" s="14" t="s">
        <v>285</v>
      </c>
      <c r="B66">
        <v>50.03</v>
      </c>
      <c r="C66" s="7">
        <v>37.634286713671742</v>
      </c>
      <c r="D66">
        <v>40304</v>
      </c>
      <c r="E66">
        <v>4.9000000000000004</v>
      </c>
      <c r="F66" s="15">
        <v>0.76</v>
      </c>
      <c r="G66" s="6">
        <v>1.31</v>
      </c>
      <c r="H66">
        <v>58.1</v>
      </c>
      <c r="I66">
        <v>15.585000000000001</v>
      </c>
      <c r="J66">
        <v>7.8199999999999994</v>
      </c>
      <c r="L66">
        <v>40.03096245963706</v>
      </c>
      <c r="M66" s="4">
        <v>0.72430000000000005</v>
      </c>
      <c r="N66">
        <v>1.5438050000000001</v>
      </c>
      <c r="O66" s="28">
        <v>25</v>
      </c>
      <c r="P66">
        <v>-0.34000000000000075</v>
      </c>
      <c r="Q66" s="29">
        <v>49.646999999999998</v>
      </c>
      <c r="R66" s="4">
        <v>58.1</v>
      </c>
      <c r="S66" s="5">
        <v>0.57999999999999996</v>
      </c>
      <c r="T66">
        <f t="shared" si="0"/>
        <v>0.64775020161225016</v>
      </c>
      <c r="U66">
        <v>51.68</v>
      </c>
      <c r="V66">
        <v>49.835999999999999</v>
      </c>
      <c r="W66" s="4">
        <v>9.7186699999999995</v>
      </c>
    </row>
    <row r="67" spans="1:23" ht="17" x14ac:dyDescent="0.2">
      <c r="A67" s="14" t="s">
        <v>286</v>
      </c>
      <c r="B67">
        <v>45.89</v>
      </c>
      <c r="C67" s="7">
        <v>37.740282839414384</v>
      </c>
      <c r="D67">
        <v>31400</v>
      </c>
      <c r="E67">
        <v>7.85</v>
      </c>
      <c r="F67" s="15">
        <v>1.1299999999999999</v>
      </c>
      <c r="G67" s="6">
        <v>0.47</v>
      </c>
      <c r="H67">
        <v>55.89</v>
      </c>
      <c r="I67">
        <v>15.432</v>
      </c>
      <c r="J67">
        <v>7.16</v>
      </c>
      <c r="L67">
        <v>39.739052515647458</v>
      </c>
      <c r="M67" s="4">
        <v>0.73670000000000002</v>
      </c>
      <c r="N67">
        <v>1.4809110000000001</v>
      </c>
      <c r="O67" s="28">
        <v>27</v>
      </c>
      <c r="P67">
        <v>-1.0533333333333328</v>
      </c>
      <c r="Q67" s="29">
        <v>46.913181799999997</v>
      </c>
      <c r="R67" s="4">
        <v>55.89</v>
      </c>
      <c r="S67" s="5">
        <v>0.3</v>
      </c>
      <c r="T67">
        <f t="shared" ref="T67:T130" si="1">1/N67</f>
        <v>0.67526002575441735</v>
      </c>
      <c r="U67">
        <v>48</v>
      </c>
      <c r="V67">
        <v>47.037727272727267</v>
      </c>
      <c r="W67" s="4">
        <v>15.782120000000001</v>
      </c>
    </row>
    <row r="68" spans="1:23" ht="17" x14ac:dyDescent="0.2">
      <c r="A68" s="14" t="s">
        <v>287</v>
      </c>
      <c r="B68">
        <v>41.94</v>
      </c>
      <c r="C68" s="7">
        <v>38.582057528233229</v>
      </c>
      <c r="D68">
        <v>44740</v>
      </c>
      <c r="E68">
        <v>11.15</v>
      </c>
      <c r="F68" s="15">
        <v>0.81</v>
      </c>
      <c r="G68" s="6">
        <v>0.12</v>
      </c>
      <c r="H68">
        <v>59.52</v>
      </c>
      <c r="I68">
        <v>24.361499999999999</v>
      </c>
      <c r="J68">
        <v>4.7500000000000009</v>
      </c>
      <c r="L68">
        <v>38.763559142949376</v>
      </c>
      <c r="M68" s="4">
        <v>0.73839999999999995</v>
      </c>
      <c r="N68">
        <v>1.542686</v>
      </c>
      <c r="O68" s="28">
        <v>21</v>
      </c>
      <c r="P68">
        <v>-6.1666666666666536E-2</v>
      </c>
      <c r="Q68" s="29">
        <v>45.206190499999998</v>
      </c>
      <c r="R68" s="4">
        <v>59.52</v>
      </c>
      <c r="S68" s="5">
        <v>0.14000000000000001</v>
      </c>
      <c r="T68">
        <f t="shared" si="1"/>
        <v>0.64822005255768189</v>
      </c>
      <c r="U68">
        <v>43.85</v>
      </c>
      <c r="V68">
        <v>45.207999999999991</v>
      </c>
      <c r="W68" s="4">
        <v>17.052630000000001</v>
      </c>
    </row>
    <row r="69" spans="1:23" ht="17" x14ac:dyDescent="0.2">
      <c r="A69" s="14" t="s">
        <v>288</v>
      </c>
      <c r="B69">
        <v>41.89</v>
      </c>
      <c r="C69" s="7">
        <v>41.830133624037963</v>
      </c>
      <c r="D69">
        <v>43995</v>
      </c>
      <c r="E69">
        <v>13.200000000000001</v>
      </c>
      <c r="F69" s="15">
        <v>1.31</v>
      </c>
      <c r="G69" s="6">
        <v>-0.5</v>
      </c>
      <c r="H69">
        <v>64.08</v>
      </c>
      <c r="I69">
        <v>24.302</v>
      </c>
      <c r="J69">
        <v>4.2800000000000011</v>
      </c>
      <c r="L69">
        <v>38.416094940303282</v>
      </c>
      <c r="M69" s="4">
        <v>0.71540000000000004</v>
      </c>
      <c r="N69">
        <v>1.5319100000000001</v>
      </c>
      <c r="O69" s="28">
        <v>20</v>
      </c>
      <c r="P69">
        <v>0.65333333333333243</v>
      </c>
      <c r="Q69" s="29">
        <v>42.147142899999999</v>
      </c>
      <c r="R69" s="4">
        <v>64.08</v>
      </c>
      <c r="S69" s="5">
        <v>-0.21</v>
      </c>
      <c r="T69">
        <f t="shared" si="1"/>
        <v>0.6527798630467847</v>
      </c>
      <c r="U69">
        <v>42.3</v>
      </c>
      <c r="V69">
        <v>42.22684210526316</v>
      </c>
      <c r="W69" s="4">
        <v>30.607479999999999</v>
      </c>
    </row>
    <row r="70" spans="1:23" ht="17" x14ac:dyDescent="0.2">
      <c r="A70" s="14" t="s">
        <v>289</v>
      </c>
      <c r="B70">
        <v>42.13</v>
      </c>
      <c r="C70" s="7">
        <v>39.079756902045709</v>
      </c>
      <c r="D70">
        <v>41010</v>
      </c>
      <c r="E70">
        <v>16.8</v>
      </c>
      <c r="F70" s="15">
        <v>0.81</v>
      </c>
      <c r="G70" s="6">
        <v>-0.88</v>
      </c>
      <c r="H70">
        <v>61.48</v>
      </c>
      <c r="I70">
        <v>24.386999999999997</v>
      </c>
      <c r="J70">
        <v>3.4600000000000009</v>
      </c>
      <c r="L70">
        <v>38.266125008183991</v>
      </c>
      <c r="M70" s="4">
        <v>0.71</v>
      </c>
      <c r="N70">
        <v>1.5731930000000001</v>
      </c>
      <c r="O70" s="28">
        <v>27</v>
      </c>
      <c r="P70">
        <v>-0.54333333333333478</v>
      </c>
      <c r="Q70" s="29">
        <v>42.649090899999997</v>
      </c>
      <c r="R70" s="4">
        <v>61.48</v>
      </c>
      <c r="S70" s="5">
        <v>-0.4</v>
      </c>
      <c r="T70">
        <f t="shared" si="1"/>
        <v>0.63564991707946827</v>
      </c>
      <c r="U70">
        <v>42.52</v>
      </c>
      <c r="V70">
        <v>42.685909090909085</v>
      </c>
      <c r="W70" s="4">
        <v>23.410399999999999</v>
      </c>
    </row>
    <row r="71" spans="1:23" ht="17" x14ac:dyDescent="0.2">
      <c r="A71" s="14" t="s">
        <v>290</v>
      </c>
      <c r="B71">
        <v>42.35</v>
      </c>
      <c r="C71" s="7">
        <v>36.246465713253031</v>
      </c>
      <c r="D71">
        <v>45435</v>
      </c>
      <c r="E71">
        <v>18.75</v>
      </c>
      <c r="F71" s="15">
        <v>0.88</v>
      </c>
      <c r="G71" s="6">
        <v>-0.65999999999999992</v>
      </c>
      <c r="H71">
        <v>56.56</v>
      </c>
      <c r="I71">
        <v>24.752499999999998</v>
      </c>
      <c r="J71">
        <v>3.22</v>
      </c>
      <c r="L71">
        <v>37.45767186951273</v>
      </c>
      <c r="M71" s="4">
        <v>0.70099999999999996</v>
      </c>
      <c r="N71">
        <v>1.5604279999999999</v>
      </c>
      <c r="O71" s="28">
        <v>26</v>
      </c>
      <c r="P71">
        <v>-0.13666666666667027</v>
      </c>
      <c r="Q71" s="29">
        <v>42.962608699999997</v>
      </c>
      <c r="R71" s="4">
        <v>56.56</v>
      </c>
      <c r="S71" s="5">
        <v>-0.2</v>
      </c>
      <c r="T71">
        <f t="shared" si="1"/>
        <v>0.64084981812682162</v>
      </c>
      <c r="U71">
        <v>42.61</v>
      </c>
      <c r="V71">
        <v>42.989130434782602</v>
      </c>
      <c r="W71" s="4">
        <v>27.329190000000001</v>
      </c>
    </row>
    <row r="72" spans="1:23" ht="17" x14ac:dyDescent="0.2">
      <c r="A72" s="14" t="s">
        <v>291</v>
      </c>
      <c r="B72">
        <v>40.880000000000003</v>
      </c>
      <c r="C72" s="7">
        <v>30.172408201810086</v>
      </c>
      <c r="D72">
        <v>55730</v>
      </c>
      <c r="E72">
        <v>18.149999999999999</v>
      </c>
      <c r="F72" s="15">
        <v>1.25</v>
      </c>
      <c r="G72" s="6">
        <v>-0.98000000000000009</v>
      </c>
      <c r="H72">
        <v>46.52</v>
      </c>
      <c r="I72">
        <v>24.922499999999999</v>
      </c>
      <c r="J72">
        <v>3.0999999999999996</v>
      </c>
      <c r="L72">
        <v>36.1913236814489</v>
      </c>
      <c r="M72" s="4">
        <v>0.72889999999999999</v>
      </c>
      <c r="N72">
        <v>1.541806</v>
      </c>
      <c r="O72" s="28">
        <v>22</v>
      </c>
      <c r="P72">
        <v>-0.30833333333333357</v>
      </c>
      <c r="Q72" s="29">
        <v>39.97</v>
      </c>
      <c r="R72" s="4">
        <v>46.52</v>
      </c>
      <c r="S72" s="5">
        <v>-0.61</v>
      </c>
      <c r="T72">
        <f t="shared" si="1"/>
        <v>0.64859003013349281</v>
      </c>
      <c r="U72">
        <v>39.72</v>
      </c>
      <c r="V72">
        <v>39.856000000000002</v>
      </c>
      <c r="W72" s="4">
        <v>40.322580000000002</v>
      </c>
    </row>
    <row r="73" spans="1:23" ht="17" x14ac:dyDescent="0.2">
      <c r="A73" s="14" t="s">
        <v>292</v>
      </c>
      <c r="B73">
        <v>41.7</v>
      </c>
      <c r="C73" s="7">
        <v>31.415857685241075</v>
      </c>
      <c r="D73">
        <v>56285</v>
      </c>
      <c r="E73">
        <v>14.4</v>
      </c>
      <c r="F73" s="15">
        <v>1.0900000000000001</v>
      </c>
      <c r="G73" s="6">
        <v>0.03</v>
      </c>
      <c r="H73">
        <v>47.62</v>
      </c>
      <c r="I73">
        <v>24.990499999999997</v>
      </c>
      <c r="J73">
        <v>4.1199999999999992</v>
      </c>
      <c r="L73">
        <v>33.909598593477348</v>
      </c>
      <c r="M73" s="4">
        <v>0.73929999999999996</v>
      </c>
      <c r="N73">
        <v>1.515795</v>
      </c>
      <c r="O73" s="28">
        <v>24</v>
      </c>
      <c r="P73">
        <v>-0.53000000000000114</v>
      </c>
      <c r="Q73" s="29">
        <v>40.970454500000002</v>
      </c>
      <c r="R73" s="4">
        <v>47.62</v>
      </c>
      <c r="S73" s="5">
        <v>7.0000000000000007E-2</v>
      </c>
      <c r="T73">
        <f t="shared" si="1"/>
        <v>0.65971981699372273</v>
      </c>
      <c r="U73">
        <v>39.979999999999997</v>
      </c>
      <c r="V73">
        <v>40.87590909090909</v>
      </c>
      <c r="W73" s="4">
        <v>26.456309999999998</v>
      </c>
    </row>
    <row r="74" spans="1:23" ht="17" x14ac:dyDescent="0.2">
      <c r="A74" s="14" t="s">
        <v>293</v>
      </c>
      <c r="B74">
        <v>39.450000000000003</v>
      </c>
      <c r="C74" s="7">
        <v>31.388942899734268</v>
      </c>
      <c r="D74">
        <v>58519</v>
      </c>
      <c r="E74">
        <v>12.55</v>
      </c>
      <c r="F74" s="15">
        <v>1.39</v>
      </c>
      <c r="G74" s="6">
        <v>-0.38000000000000006</v>
      </c>
      <c r="H74">
        <v>48.43</v>
      </c>
      <c r="I74">
        <v>25.415499999999998</v>
      </c>
      <c r="J74">
        <v>5.1699999999999982</v>
      </c>
      <c r="L74">
        <v>33.994426080757016</v>
      </c>
      <c r="M74" s="4">
        <v>0.71382699999999999</v>
      </c>
      <c r="N74">
        <v>1.5428999999999999</v>
      </c>
      <c r="O74" s="28">
        <v>23</v>
      </c>
      <c r="P74">
        <v>-1.5683333333333316</v>
      </c>
      <c r="Q74" s="29">
        <v>40.556363599999997</v>
      </c>
      <c r="R74" s="4">
        <v>48.43</v>
      </c>
      <c r="S74" s="5">
        <v>-0.19</v>
      </c>
      <c r="T74">
        <f t="shared" si="1"/>
        <v>0.64813014453302231</v>
      </c>
      <c r="U74">
        <v>38.520000000000003</v>
      </c>
      <c r="V74">
        <v>40.522272727272721</v>
      </c>
      <c r="W74" s="4">
        <v>26.88588</v>
      </c>
    </row>
    <row r="75" spans="1:23" ht="17" x14ac:dyDescent="0.2">
      <c r="A75" s="14" t="s">
        <v>294</v>
      </c>
      <c r="B75">
        <v>38.65</v>
      </c>
      <c r="C75" s="7">
        <v>29.436895527945769</v>
      </c>
      <c r="D75">
        <v>56948</v>
      </c>
      <c r="E75">
        <v>10.7</v>
      </c>
      <c r="F75" s="15">
        <v>1.28</v>
      </c>
      <c r="G75" s="6">
        <v>3.0000000000000027E-2</v>
      </c>
      <c r="H75">
        <v>44.27</v>
      </c>
      <c r="I75">
        <v>25.372999999999998</v>
      </c>
      <c r="J75">
        <v>6.2900000000000009</v>
      </c>
      <c r="L75">
        <v>33.213754949647416</v>
      </c>
      <c r="M75" s="4">
        <v>0.72082500000000005</v>
      </c>
      <c r="N75">
        <v>1.503895</v>
      </c>
      <c r="O75" s="28">
        <v>23</v>
      </c>
      <c r="P75">
        <v>0.51500000000000057</v>
      </c>
      <c r="Q75" s="29">
        <v>37.7742857</v>
      </c>
      <c r="R75" s="4">
        <v>44.27</v>
      </c>
      <c r="S75" s="5">
        <v>-0.1</v>
      </c>
      <c r="T75">
        <f t="shared" si="1"/>
        <v>0.66494003903198029</v>
      </c>
      <c r="U75">
        <v>38.43</v>
      </c>
      <c r="V75">
        <v>37.821904761904754</v>
      </c>
      <c r="W75" s="4">
        <v>20.34976</v>
      </c>
    </row>
    <row r="76" spans="1:23" ht="17" x14ac:dyDescent="0.2">
      <c r="A76" s="14" t="s">
        <v>295</v>
      </c>
      <c r="B76">
        <v>33.130000000000003</v>
      </c>
      <c r="C76" s="7">
        <v>25.649140541229929</v>
      </c>
      <c r="D76">
        <v>53685</v>
      </c>
      <c r="E76">
        <v>11.3</v>
      </c>
      <c r="F76" s="15">
        <v>0.76</v>
      </c>
      <c r="G76" s="6">
        <v>0</v>
      </c>
      <c r="H76">
        <v>38.01</v>
      </c>
      <c r="I76">
        <v>25.067</v>
      </c>
      <c r="J76">
        <v>6.4499999999999993</v>
      </c>
      <c r="L76">
        <v>32.019250688801904</v>
      </c>
      <c r="M76" s="4">
        <v>0.73640000000000005</v>
      </c>
      <c r="N76">
        <v>1.481921</v>
      </c>
      <c r="O76" s="28">
        <v>16</v>
      </c>
      <c r="P76">
        <v>2.3183333333333334</v>
      </c>
      <c r="Q76" s="29">
        <v>35.332272699999997</v>
      </c>
      <c r="R76" s="4">
        <v>38.01</v>
      </c>
      <c r="S76" s="5">
        <v>-0.34</v>
      </c>
      <c r="T76">
        <f t="shared" si="1"/>
        <v>0.67479980376821702</v>
      </c>
      <c r="U76">
        <v>32.92</v>
      </c>
      <c r="V76">
        <v>35.44619047619048</v>
      </c>
      <c r="W76" s="4">
        <v>11.78295</v>
      </c>
    </row>
    <row r="77" spans="1:23" ht="17" x14ac:dyDescent="0.2">
      <c r="A77" s="14" t="s">
        <v>296</v>
      </c>
      <c r="B77">
        <v>30.59</v>
      </c>
      <c r="C77" s="7">
        <v>21.549863365442864</v>
      </c>
      <c r="D77">
        <v>50795</v>
      </c>
      <c r="E77">
        <v>6.25</v>
      </c>
      <c r="F77" s="15">
        <v>0.78</v>
      </c>
      <c r="G77" s="6">
        <v>1.3599999999999999</v>
      </c>
      <c r="H77">
        <v>30.7</v>
      </c>
      <c r="I77">
        <v>23.213999999999999</v>
      </c>
      <c r="J77">
        <v>8.5299999999999994</v>
      </c>
      <c r="L77">
        <v>32.114210064137168</v>
      </c>
      <c r="M77" s="4">
        <v>0.75990000000000002</v>
      </c>
      <c r="N77">
        <v>1.4246030000000001</v>
      </c>
      <c r="O77" s="28">
        <v>23</v>
      </c>
      <c r="P77">
        <v>5.2616666666666685</v>
      </c>
      <c r="Q77" s="29">
        <v>32.0015</v>
      </c>
      <c r="R77" s="4">
        <v>30.7</v>
      </c>
      <c r="S77" s="5">
        <v>0.59</v>
      </c>
      <c r="T77">
        <f t="shared" si="1"/>
        <v>0.70194994675709654</v>
      </c>
      <c r="U77">
        <v>30.94</v>
      </c>
      <c r="V77">
        <v>32.0655</v>
      </c>
      <c r="W77" s="4">
        <v>9.1441970000000001</v>
      </c>
    </row>
    <row r="78" spans="1:23" ht="17" x14ac:dyDescent="0.2">
      <c r="A78" s="14" t="s">
        <v>297</v>
      </c>
      <c r="B78">
        <v>29.34</v>
      </c>
      <c r="C78" s="7">
        <v>23.214643837731227</v>
      </c>
      <c r="D78">
        <v>61840</v>
      </c>
      <c r="E78">
        <v>6.15</v>
      </c>
      <c r="F78" s="15">
        <v>1.2</v>
      </c>
      <c r="G78" s="6">
        <v>1.04</v>
      </c>
      <c r="H78">
        <v>32.18</v>
      </c>
      <c r="I78">
        <v>22.3215</v>
      </c>
      <c r="J78">
        <v>7.98</v>
      </c>
      <c r="L78">
        <v>31.95800876356412</v>
      </c>
      <c r="M78" s="4">
        <v>0.77344999999999997</v>
      </c>
      <c r="N78">
        <v>1.3861939999999999</v>
      </c>
      <c r="O78" s="28">
        <v>23</v>
      </c>
      <c r="P78">
        <v>0.70999999999999908</v>
      </c>
      <c r="Q78" s="29">
        <v>29.097142900000001</v>
      </c>
      <c r="R78" s="4">
        <v>32.18</v>
      </c>
      <c r="S78" s="5">
        <v>0.31</v>
      </c>
      <c r="T78">
        <f t="shared" si="1"/>
        <v>0.72139974635584925</v>
      </c>
      <c r="U78">
        <v>30.2</v>
      </c>
      <c r="V78">
        <v>29.181428571428576</v>
      </c>
      <c r="W78" s="4">
        <v>15.03759</v>
      </c>
    </row>
    <row r="79" spans="1:23" ht="17" x14ac:dyDescent="0.2">
      <c r="A79" s="14" t="s">
        <v>298</v>
      </c>
      <c r="B79">
        <v>28.02</v>
      </c>
      <c r="C79" s="7">
        <v>26.58270030422965</v>
      </c>
      <c r="D79">
        <v>46380</v>
      </c>
      <c r="E79">
        <v>6.9499999999999993</v>
      </c>
      <c r="F79" s="15">
        <v>1.02</v>
      </c>
      <c r="G79" s="6">
        <v>0.48999999999999994</v>
      </c>
      <c r="H79">
        <v>38.21</v>
      </c>
      <c r="I79">
        <v>22.5</v>
      </c>
      <c r="J79">
        <v>8.07</v>
      </c>
      <c r="L79">
        <v>31.271718887074663</v>
      </c>
      <c r="M79" s="4">
        <v>0.80071000000000003</v>
      </c>
      <c r="N79">
        <v>1.4374009999999999</v>
      </c>
      <c r="O79" s="28">
        <v>19</v>
      </c>
      <c r="P79">
        <v>0.19666666666666721</v>
      </c>
      <c r="Q79" s="29">
        <v>28.58</v>
      </c>
      <c r="R79" s="4">
        <v>38.21</v>
      </c>
      <c r="S79" s="5">
        <v>0.32</v>
      </c>
      <c r="T79">
        <f t="shared" si="1"/>
        <v>0.69570008647552073</v>
      </c>
      <c r="U79">
        <v>29.28</v>
      </c>
      <c r="V79">
        <v>28.645238095238092</v>
      </c>
      <c r="W79" s="4">
        <v>12.63941</v>
      </c>
    </row>
    <row r="80" spans="1:23" ht="17" x14ac:dyDescent="0.2">
      <c r="A80" s="14" t="s">
        <v>299</v>
      </c>
      <c r="B80">
        <v>28.61</v>
      </c>
      <c r="C80" s="7">
        <v>28.446135006259791</v>
      </c>
      <c r="D80">
        <v>49910</v>
      </c>
      <c r="E80">
        <v>9.1999999999999993</v>
      </c>
      <c r="F80" s="15">
        <v>1.0412086</v>
      </c>
      <c r="G80" s="6">
        <v>0.34527429999999998</v>
      </c>
      <c r="H80">
        <v>41.58</v>
      </c>
      <c r="I80">
        <v>23.324499999999997</v>
      </c>
      <c r="J80">
        <v>6.6137539000000007</v>
      </c>
      <c r="L80">
        <v>31.298958069658138</v>
      </c>
      <c r="M80" s="4">
        <v>0.78500000000000003</v>
      </c>
      <c r="N80">
        <v>1.4617100000000001</v>
      </c>
      <c r="O80" s="28">
        <v>23</v>
      </c>
      <c r="P80">
        <v>-0.96166666666666689</v>
      </c>
      <c r="Q80" s="29">
        <v>28.003333300000001</v>
      </c>
      <c r="R80" s="4">
        <v>41.58</v>
      </c>
      <c r="S80" s="5">
        <v>0.37</v>
      </c>
      <c r="T80">
        <f t="shared" si="1"/>
        <v>0.68413023103077897</v>
      </c>
      <c r="U80">
        <v>29.22</v>
      </c>
      <c r="V80">
        <v>28.068095238095243</v>
      </c>
      <c r="W80" s="4">
        <v>15.743080000000001</v>
      </c>
    </row>
    <row r="81" spans="1:23" ht="17" x14ac:dyDescent="0.2">
      <c r="A81" s="14" t="s">
        <v>300</v>
      </c>
      <c r="B81">
        <v>32.299999999999997</v>
      </c>
      <c r="C81" s="8">
        <v>31.936984244011136</v>
      </c>
      <c r="D81">
        <v>54228</v>
      </c>
      <c r="E81">
        <v>14.35</v>
      </c>
      <c r="F81" s="15">
        <v>1.2506043</v>
      </c>
      <c r="G81" s="6">
        <v>-0.45826610000000001</v>
      </c>
      <c r="H81">
        <v>46.74</v>
      </c>
      <c r="I81">
        <v>23.247999999999998</v>
      </c>
      <c r="J81">
        <v>4.6645424999999987</v>
      </c>
      <c r="L81">
        <v>34.950294053940297</v>
      </c>
      <c r="M81" s="4">
        <v>0.78890000000000005</v>
      </c>
      <c r="N81">
        <v>1.4635069999999999</v>
      </c>
      <c r="O81" s="28">
        <v>26</v>
      </c>
      <c r="P81">
        <v>-1.2966666666666686</v>
      </c>
      <c r="Q81" s="29">
        <v>29.445714299999999</v>
      </c>
      <c r="R81" s="4">
        <v>46.74</v>
      </c>
      <c r="S81" s="5">
        <v>-0.17</v>
      </c>
      <c r="T81">
        <f t="shared" si="1"/>
        <v>0.68329020633314363</v>
      </c>
      <c r="U81">
        <v>32.619999999999997</v>
      </c>
      <c r="V81">
        <v>29.5185</v>
      </c>
      <c r="W81" s="4">
        <v>26.810870000000001</v>
      </c>
    </row>
    <row r="82" spans="1:23" ht="17" x14ac:dyDescent="0.2">
      <c r="A82" s="14" t="s">
        <v>301</v>
      </c>
      <c r="B82">
        <v>34.71</v>
      </c>
      <c r="C82" s="8">
        <v>35.831407472537919</v>
      </c>
      <c r="D82">
        <v>47928</v>
      </c>
      <c r="E82">
        <v>16.7</v>
      </c>
      <c r="F82" s="15">
        <v>0.39928550000000002</v>
      </c>
      <c r="G82" s="6">
        <v>-0.69387189999999999</v>
      </c>
      <c r="H82">
        <v>48.25</v>
      </c>
      <c r="I82">
        <v>21.870999999999999</v>
      </c>
      <c r="J82">
        <v>4.0477120000000006</v>
      </c>
      <c r="L82">
        <v>40.844091419473273</v>
      </c>
      <c r="M82" s="4">
        <v>0.83750000000000002</v>
      </c>
      <c r="N82">
        <v>1.346584</v>
      </c>
      <c r="O82" s="28">
        <v>34</v>
      </c>
      <c r="P82">
        <v>0.6066666666666638</v>
      </c>
      <c r="Q82" s="29">
        <v>33.7059091</v>
      </c>
      <c r="R82" s="4">
        <v>48.25</v>
      </c>
      <c r="S82" s="5">
        <v>-0.22</v>
      </c>
      <c r="T82">
        <f t="shared" si="1"/>
        <v>0.74261984399042313</v>
      </c>
      <c r="U82">
        <v>33.39</v>
      </c>
      <c r="V82">
        <v>33.660454545454542</v>
      </c>
      <c r="W82" s="4">
        <v>9.8644739999999995</v>
      </c>
    </row>
    <row r="83" spans="1:23" ht="17" x14ac:dyDescent="0.2">
      <c r="A83" s="14" t="s">
        <v>302</v>
      </c>
      <c r="B83">
        <v>36.619999999999997</v>
      </c>
      <c r="C83" s="8">
        <v>34.010954629613515</v>
      </c>
      <c r="D83">
        <v>36640</v>
      </c>
      <c r="E83">
        <v>19.25</v>
      </c>
      <c r="F83" s="15">
        <v>0.93247639999999998</v>
      </c>
      <c r="G83" s="6">
        <v>-0.45475894999999994</v>
      </c>
      <c r="H83">
        <v>44.95</v>
      </c>
      <c r="I83">
        <v>21.828499999999998</v>
      </c>
      <c r="J83">
        <v>3.6205912500000004</v>
      </c>
      <c r="L83">
        <v>43.241959000721074</v>
      </c>
      <c r="M83" s="4">
        <v>0.84499999999999997</v>
      </c>
      <c r="N83">
        <v>1.3216330000000001</v>
      </c>
      <c r="O83" s="28">
        <v>22</v>
      </c>
      <c r="P83">
        <v>-0.23666666666667169</v>
      </c>
      <c r="Q83" s="29">
        <v>35.227618999999997</v>
      </c>
      <c r="R83" s="4">
        <v>44.95</v>
      </c>
      <c r="S83" s="5">
        <v>0</v>
      </c>
      <c r="T83">
        <f t="shared" si="1"/>
        <v>0.75663970254980006</v>
      </c>
      <c r="U83">
        <v>35.39</v>
      </c>
      <c r="V83">
        <v>35.152857142857137</v>
      </c>
      <c r="W83" s="4">
        <v>25.754809999999999</v>
      </c>
    </row>
    <row r="84" spans="1:23" ht="17" x14ac:dyDescent="0.2">
      <c r="A84" s="14" t="s">
        <v>303</v>
      </c>
      <c r="B84">
        <v>32.049999999999997</v>
      </c>
      <c r="C84" s="8">
        <v>35.017172470269017</v>
      </c>
      <c r="D84">
        <v>53095</v>
      </c>
      <c r="E84">
        <v>19.649999999999999</v>
      </c>
      <c r="F84" s="15">
        <v>0.61499709999999996</v>
      </c>
      <c r="G84" s="6">
        <v>1.3490200000000008E-2</v>
      </c>
      <c r="H84">
        <v>45.84</v>
      </c>
      <c r="I84">
        <v>21.870999999999999</v>
      </c>
      <c r="J84">
        <v>3.4916834800000003</v>
      </c>
      <c r="L84">
        <v>46.827065279831814</v>
      </c>
      <c r="M84" s="4">
        <v>0.83918999999999999</v>
      </c>
      <c r="N84">
        <v>1.309072</v>
      </c>
      <c r="O84" s="28">
        <v>25</v>
      </c>
      <c r="P84">
        <v>0.19166666666666643</v>
      </c>
      <c r="Q84" s="29">
        <v>31.691739099999999</v>
      </c>
      <c r="R84" s="4">
        <v>45.84</v>
      </c>
      <c r="S84" s="5">
        <v>0.39</v>
      </c>
      <c r="T84">
        <f t="shared" si="1"/>
        <v>0.76389992299888776</v>
      </c>
      <c r="U84">
        <v>27.16</v>
      </c>
      <c r="V84">
        <v>31.523636363636363</v>
      </c>
      <c r="W84" s="4">
        <v>17.613199999999999</v>
      </c>
    </row>
    <row r="85" spans="1:23" ht="17" x14ac:dyDescent="0.2">
      <c r="A85" s="14" t="s">
        <v>304</v>
      </c>
      <c r="B85">
        <v>41</v>
      </c>
      <c r="C85" s="8">
        <v>35.92410656430701</v>
      </c>
      <c r="D85">
        <v>49850</v>
      </c>
      <c r="E85">
        <v>18.049999999999997</v>
      </c>
      <c r="F85" s="15">
        <v>1.1233272000000001</v>
      </c>
      <c r="G85" s="6">
        <v>-7.3109669999999988E-2</v>
      </c>
      <c r="H85">
        <v>46.57</v>
      </c>
      <c r="I85">
        <v>22.295999999999999</v>
      </c>
      <c r="J85">
        <v>3.6133005300000005</v>
      </c>
      <c r="L85">
        <v>48.44393154903328</v>
      </c>
      <c r="M85" s="4">
        <v>0.86861999999999995</v>
      </c>
      <c r="N85">
        <v>1.2963439999999999</v>
      </c>
      <c r="O85" s="28">
        <v>25</v>
      </c>
      <c r="P85">
        <v>0.96999999999999886</v>
      </c>
      <c r="Q85" s="29">
        <v>33.596818200000001</v>
      </c>
      <c r="R85" s="4">
        <v>46.57</v>
      </c>
      <c r="S85" s="5">
        <v>-0.04</v>
      </c>
      <c r="T85">
        <f t="shared" si="1"/>
        <v>0.77140018390180387</v>
      </c>
      <c r="U85">
        <v>36</v>
      </c>
      <c r="V85">
        <v>33.409545454545452</v>
      </c>
      <c r="W85" s="4">
        <v>31.08867</v>
      </c>
    </row>
    <row r="86" spans="1:23" ht="17" x14ac:dyDescent="0.2">
      <c r="A86" s="14" t="s">
        <v>305</v>
      </c>
      <c r="B86">
        <v>50.92</v>
      </c>
      <c r="C86" s="8">
        <v>40.537067022048177</v>
      </c>
      <c r="D86">
        <v>43360</v>
      </c>
      <c r="E86">
        <v>12.3</v>
      </c>
      <c r="F86" s="15">
        <v>0.18099879999999999</v>
      </c>
      <c r="G86" s="6">
        <v>-5.8840700000000024E-2</v>
      </c>
      <c r="H86">
        <v>49.52</v>
      </c>
      <c r="I86">
        <v>23.094999999999999</v>
      </c>
      <c r="J86">
        <v>6.0802948400000005</v>
      </c>
      <c r="L86">
        <v>69.048901520794885</v>
      </c>
      <c r="M86" s="4">
        <v>0.88866000000000001</v>
      </c>
      <c r="N86">
        <v>1.221598</v>
      </c>
      <c r="O86" s="28">
        <v>18</v>
      </c>
      <c r="P86">
        <v>2.0816666666666652</v>
      </c>
      <c r="Q86" s="29">
        <v>46.025238100000003</v>
      </c>
      <c r="R86" s="4">
        <v>49.52</v>
      </c>
      <c r="S86" s="5">
        <v>0.14000000000000001</v>
      </c>
      <c r="T86">
        <f t="shared" si="1"/>
        <v>0.81859989947593237</v>
      </c>
      <c r="U86">
        <v>49.36</v>
      </c>
      <c r="V86">
        <v>46.000476190476192</v>
      </c>
      <c r="W86" s="4">
        <v>2.97681</v>
      </c>
    </row>
    <row r="87" spans="1:23" ht="17" x14ac:dyDescent="0.2">
      <c r="A87" s="14" t="s">
        <v>306</v>
      </c>
      <c r="B87">
        <v>49.5</v>
      </c>
      <c r="C87" s="8">
        <v>35.806371821113828</v>
      </c>
      <c r="D87">
        <v>48728</v>
      </c>
      <c r="E87">
        <v>7.15</v>
      </c>
      <c r="F87" s="15">
        <v>0.28940199999999999</v>
      </c>
      <c r="G87" s="6">
        <v>0.17000950000000001</v>
      </c>
      <c r="H87">
        <v>44.73</v>
      </c>
      <c r="I87">
        <v>21.972999999999999</v>
      </c>
      <c r="J87">
        <v>8.3692368199999976</v>
      </c>
      <c r="L87">
        <v>68.522813053595883</v>
      </c>
      <c r="M87" s="4">
        <v>0.83506999999999998</v>
      </c>
      <c r="N87">
        <v>1.2492190000000001</v>
      </c>
      <c r="O87" s="28">
        <v>15</v>
      </c>
      <c r="P87">
        <v>0.26500000000000057</v>
      </c>
      <c r="Q87" s="29">
        <v>49.765454499999997</v>
      </c>
      <c r="R87" s="4">
        <v>44.73</v>
      </c>
      <c r="S87" s="5">
        <v>0.04</v>
      </c>
      <c r="T87">
        <f t="shared" si="1"/>
        <v>0.80050015249527895</v>
      </c>
      <c r="U87">
        <v>49.45</v>
      </c>
      <c r="V87">
        <v>49.708636363636373</v>
      </c>
      <c r="W87" s="4">
        <v>3.4579260000000001</v>
      </c>
    </row>
    <row r="88" spans="1:23" ht="17" x14ac:dyDescent="0.2">
      <c r="A88" s="14" t="s">
        <v>307</v>
      </c>
      <c r="B88">
        <v>53.63</v>
      </c>
      <c r="C88" s="8">
        <v>43.200832412212598</v>
      </c>
      <c r="D88">
        <v>48935</v>
      </c>
      <c r="E88">
        <v>6.8</v>
      </c>
      <c r="F88" s="15">
        <v>0.25916400000000001</v>
      </c>
      <c r="G88" s="6">
        <v>0.10403320000000005</v>
      </c>
      <c r="H88">
        <v>53.31</v>
      </c>
      <c r="I88">
        <v>23.638999999999999</v>
      </c>
      <c r="J88">
        <v>8.5504281599999992</v>
      </c>
      <c r="L88">
        <v>73.095387048988499</v>
      </c>
      <c r="M88" s="4">
        <v>0.85143000000000002</v>
      </c>
      <c r="N88">
        <v>1.2340040000000001</v>
      </c>
      <c r="O88" s="28">
        <v>10</v>
      </c>
      <c r="P88">
        <v>-1.2316666666666656</v>
      </c>
      <c r="Q88" s="29">
        <v>46.694761900000003</v>
      </c>
      <c r="R88" s="4">
        <v>53.31</v>
      </c>
      <c r="S88" s="5">
        <v>-0.24</v>
      </c>
      <c r="T88">
        <f t="shared" si="1"/>
        <v>0.81037014466727819</v>
      </c>
      <c r="U88">
        <v>53.39</v>
      </c>
      <c r="V88">
        <v>46.543499999999987</v>
      </c>
      <c r="W88" s="4">
        <v>3.0310060000000001</v>
      </c>
    </row>
    <row r="89" spans="1:23" ht="17" x14ac:dyDescent="0.2">
      <c r="A89" s="14" t="s">
        <v>308</v>
      </c>
      <c r="B89">
        <v>55.19</v>
      </c>
      <c r="C89" s="8">
        <v>43.664000000000001</v>
      </c>
      <c r="D89">
        <v>48468</v>
      </c>
      <c r="E89">
        <v>4.1499999999999995</v>
      </c>
      <c r="F89" s="15">
        <v>0.24768180000000001</v>
      </c>
      <c r="G89" s="6">
        <v>0.88513960000000003</v>
      </c>
      <c r="H89">
        <v>54.58</v>
      </c>
      <c r="I89">
        <v>22.916499999999999</v>
      </c>
      <c r="J89">
        <v>9.8060421000000009</v>
      </c>
      <c r="L89">
        <v>68.239999999999995</v>
      </c>
      <c r="M89" s="4">
        <v>0.86365000000000003</v>
      </c>
      <c r="N89">
        <v>1.25</v>
      </c>
      <c r="O89" s="28">
        <v>15</v>
      </c>
      <c r="P89">
        <v>0.7616666666666676</v>
      </c>
      <c r="Q89" s="29">
        <v>53.314545500000001</v>
      </c>
      <c r="R89" s="4">
        <v>54.58</v>
      </c>
      <c r="S89" s="5">
        <v>0.11</v>
      </c>
      <c r="T89">
        <f t="shared" si="1"/>
        <v>0.8</v>
      </c>
      <c r="U89">
        <v>56.04</v>
      </c>
      <c r="V89">
        <v>53.381428571428572</v>
      </c>
      <c r="W89" s="4">
        <v>2.5258080000000001</v>
      </c>
    </row>
    <row r="90" spans="1:23" ht="17" x14ac:dyDescent="0.2">
      <c r="A90" s="14" t="s">
        <v>309</v>
      </c>
      <c r="B90">
        <v>43.5</v>
      </c>
      <c r="C90" s="8">
        <v>44.109986365858049</v>
      </c>
      <c r="D90">
        <v>39400</v>
      </c>
      <c r="E90">
        <v>7.2</v>
      </c>
      <c r="F90" s="15">
        <v>0.1897576</v>
      </c>
      <c r="G90" s="6">
        <v>0.23193290000000005</v>
      </c>
      <c r="H90">
        <v>54.87</v>
      </c>
      <c r="I90">
        <v>22.814499999999999</v>
      </c>
      <c r="J90">
        <v>7.6644632999999986</v>
      </c>
      <c r="L90">
        <v>62.623800581380401</v>
      </c>
      <c r="M90" s="4">
        <v>0.86336000000000002</v>
      </c>
      <c r="N90">
        <v>1.2439359999999999</v>
      </c>
      <c r="O90" s="28">
        <v>20</v>
      </c>
      <c r="P90">
        <v>-1.3900000000000015</v>
      </c>
      <c r="Q90" s="29">
        <v>50.907499999999999</v>
      </c>
      <c r="R90" s="4">
        <v>54.87</v>
      </c>
      <c r="S90" s="5">
        <v>-0.5</v>
      </c>
      <c r="T90">
        <f t="shared" si="1"/>
        <v>0.80389987909345828</v>
      </c>
      <c r="U90">
        <v>44.04</v>
      </c>
      <c r="V90">
        <v>50.93399999999999</v>
      </c>
      <c r="W90" s="4">
        <v>2.4758110000000002</v>
      </c>
    </row>
    <row r="91" spans="1:23" ht="17" x14ac:dyDescent="0.2">
      <c r="A91" s="14" t="s">
        <v>310</v>
      </c>
      <c r="B91">
        <v>39.65</v>
      </c>
      <c r="C91" s="8">
        <v>41.343209544118793</v>
      </c>
      <c r="D91">
        <v>51787</v>
      </c>
      <c r="E91">
        <v>10.35</v>
      </c>
      <c r="F91" s="15">
        <v>0.76427160000000005</v>
      </c>
      <c r="G91" s="6">
        <v>0.1395885</v>
      </c>
      <c r="H91">
        <v>51.59</v>
      </c>
      <c r="I91">
        <v>22.363999999999997</v>
      </c>
      <c r="J91">
        <v>7.1537218999999999</v>
      </c>
      <c r="L91">
        <v>59.462418068881846</v>
      </c>
      <c r="M91" s="4">
        <v>0.8508</v>
      </c>
      <c r="N91">
        <v>1.2478469999999999</v>
      </c>
      <c r="O91" s="28">
        <v>21</v>
      </c>
      <c r="P91">
        <v>1.246666666666667</v>
      </c>
      <c r="Q91" s="29">
        <v>41.276956499999997</v>
      </c>
      <c r="R91" s="4">
        <v>51.59</v>
      </c>
      <c r="S91" s="5">
        <v>-0.03</v>
      </c>
      <c r="T91">
        <f t="shared" si="1"/>
        <v>0.80138029742428363</v>
      </c>
      <c r="U91">
        <v>39.46</v>
      </c>
      <c r="V91">
        <v>41.300434782608697</v>
      </c>
      <c r="W91" s="4">
        <v>10.68355</v>
      </c>
    </row>
    <row r="92" spans="1:23" ht="17" x14ac:dyDescent="0.2">
      <c r="A92" s="14" t="s">
        <v>311</v>
      </c>
      <c r="B92">
        <v>38.159999999999997</v>
      </c>
      <c r="C92" s="8">
        <v>40.451328877578092</v>
      </c>
      <c r="D92">
        <v>52575</v>
      </c>
      <c r="E92">
        <v>10.850000000000001</v>
      </c>
      <c r="F92" s="15">
        <v>0.94761189999999995</v>
      </c>
      <c r="G92" s="6">
        <v>0.38342329999999997</v>
      </c>
      <c r="H92">
        <v>52.31</v>
      </c>
      <c r="I92">
        <v>22.278999999999996</v>
      </c>
      <c r="J92">
        <v>5.6620775000000014</v>
      </c>
      <c r="L92">
        <v>58.384158483218229</v>
      </c>
      <c r="M92" s="4">
        <v>0.84338999999999997</v>
      </c>
      <c r="N92">
        <v>1.2931589999999999</v>
      </c>
      <c r="O92" s="28">
        <v>18</v>
      </c>
      <c r="P92">
        <v>2.4383333333333335</v>
      </c>
      <c r="Q92" s="29">
        <v>39.279473699999997</v>
      </c>
      <c r="R92" s="4">
        <v>52.31</v>
      </c>
      <c r="S92" s="5">
        <v>0.4</v>
      </c>
      <c r="T92">
        <f t="shared" si="1"/>
        <v>0.77330011236050633</v>
      </c>
      <c r="U92">
        <v>40.31</v>
      </c>
      <c r="V92">
        <v>39.401666666666671</v>
      </c>
      <c r="W92" s="4">
        <v>16.73612</v>
      </c>
    </row>
    <row r="93" spans="1:23" ht="17" x14ac:dyDescent="0.2">
      <c r="A93" s="14" t="s">
        <v>312</v>
      </c>
      <c r="B93">
        <v>37.1</v>
      </c>
      <c r="C93" s="8">
        <v>39.292623479391864</v>
      </c>
      <c r="D93">
        <v>57410</v>
      </c>
      <c r="E93">
        <v>15.100000000000001</v>
      </c>
      <c r="F93" s="15">
        <v>0.70784060000000004</v>
      </c>
      <c r="G93" s="6">
        <v>7.9205599999999987E-2</v>
      </c>
      <c r="H93">
        <v>50.33</v>
      </c>
      <c r="I93">
        <v>22.627499999999998</v>
      </c>
      <c r="J93">
        <v>4.5449830999999996</v>
      </c>
      <c r="L93">
        <v>59.762573561443418</v>
      </c>
      <c r="M93" s="4">
        <v>0.87644999999999995</v>
      </c>
      <c r="N93">
        <v>1.280902</v>
      </c>
      <c r="O93" s="28">
        <v>24</v>
      </c>
      <c r="P93">
        <v>0.3533333333333335</v>
      </c>
      <c r="Q93" s="29">
        <v>36.927619</v>
      </c>
      <c r="R93" s="4">
        <v>50.33</v>
      </c>
      <c r="S93" s="5">
        <v>0.37</v>
      </c>
      <c r="T93">
        <f t="shared" si="1"/>
        <v>0.78069985057404856</v>
      </c>
      <c r="U93">
        <v>36.200000000000003</v>
      </c>
      <c r="V93">
        <v>36.838571428571427</v>
      </c>
      <c r="W93" s="4">
        <v>15.574109999999999</v>
      </c>
    </row>
    <row r="94" spans="1:23" ht="17" x14ac:dyDescent="0.2">
      <c r="A94" s="14" t="s">
        <v>313</v>
      </c>
      <c r="B94">
        <v>36.200000000000003</v>
      </c>
      <c r="C94" s="8">
        <v>35.638581589064174</v>
      </c>
      <c r="D94">
        <v>68726</v>
      </c>
      <c r="E94">
        <v>18.95</v>
      </c>
      <c r="F94" s="15">
        <v>0.28048869999999998</v>
      </c>
      <c r="G94" s="6">
        <v>-0.28804000000000002</v>
      </c>
      <c r="H94">
        <v>46.37</v>
      </c>
      <c r="I94">
        <v>22.686999999999998</v>
      </c>
      <c r="J94">
        <v>3.5300084000000003</v>
      </c>
      <c r="L94">
        <v>60.717014137072887</v>
      </c>
      <c r="M94" s="4">
        <v>0.87751000000000001</v>
      </c>
      <c r="N94">
        <v>1.301118</v>
      </c>
      <c r="O94" s="28">
        <v>31</v>
      </c>
      <c r="P94">
        <v>1.3566666666666656</v>
      </c>
      <c r="Q94" s="29">
        <v>36.049090900000003</v>
      </c>
      <c r="R94" s="4">
        <v>46.37</v>
      </c>
      <c r="S94" s="5">
        <v>0.19</v>
      </c>
      <c r="T94">
        <f t="shared" si="1"/>
        <v>0.76856979920345425</v>
      </c>
      <c r="U94">
        <v>35.94</v>
      </c>
      <c r="V94">
        <v>36.087727272727278</v>
      </c>
      <c r="W94" s="4">
        <v>7.945837</v>
      </c>
    </row>
    <row r="95" spans="1:23" ht="17" x14ac:dyDescent="0.2">
      <c r="A95" s="14" t="s">
        <v>314</v>
      </c>
      <c r="B95">
        <v>39.5</v>
      </c>
      <c r="C95" s="8">
        <v>36.881167781926401</v>
      </c>
      <c r="D95">
        <v>73890</v>
      </c>
      <c r="E95">
        <v>19.350000000000001</v>
      </c>
      <c r="F95" s="15">
        <v>0.52637610000000001</v>
      </c>
      <c r="G95" s="6">
        <v>-0.2168284</v>
      </c>
      <c r="H95">
        <v>48.48</v>
      </c>
      <c r="I95">
        <v>22.950499999999998</v>
      </c>
      <c r="J95">
        <v>3.4893467999999994</v>
      </c>
      <c r="L95">
        <v>63.33245086314713</v>
      </c>
      <c r="M95" s="4">
        <v>0.90271000000000001</v>
      </c>
      <c r="N95">
        <v>1.314492</v>
      </c>
      <c r="O95" s="28">
        <v>26</v>
      </c>
      <c r="P95">
        <v>2.0133333333333283</v>
      </c>
      <c r="Q95" s="29">
        <v>36.306666700000001</v>
      </c>
      <c r="R95" s="4">
        <v>48.48</v>
      </c>
      <c r="S95" s="5">
        <v>0.24</v>
      </c>
      <c r="T95">
        <f t="shared" si="1"/>
        <v>0.76075016051828392</v>
      </c>
      <c r="U95">
        <v>38.78</v>
      </c>
      <c r="V95">
        <v>36.293809523809514</v>
      </c>
      <c r="W95" s="4">
        <v>15.085229999999999</v>
      </c>
    </row>
    <row r="96" spans="1:23" ht="17" x14ac:dyDescent="0.2">
      <c r="A96" s="14" t="s">
        <v>315</v>
      </c>
      <c r="B96">
        <v>44.91</v>
      </c>
      <c r="C96" s="8">
        <v>40.013745534249288</v>
      </c>
      <c r="D96">
        <v>64090</v>
      </c>
      <c r="E96">
        <v>17.75</v>
      </c>
      <c r="F96" s="15">
        <v>0.46320339999999999</v>
      </c>
      <c r="G96" s="6">
        <v>-0.12100029999999998</v>
      </c>
      <c r="H96">
        <v>51.7</v>
      </c>
      <c r="I96">
        <v>23.638999999999999</v>
      </c>
      <c r="J96">
        <v>3.3982454000000009</v>
      </c>
      <c r="L96">
        <v>67.837616945395553</v>
      </c>
      <c r="M96" s="4">
        <v>0.91644000000000003</v>
      </c>
      <c r="N96">
        <v>1.2920560000000001</v>
      </c>
      <c r="O96" s="28">
        <v>33</v>
      </c>
      <c r="P96">
        <v>0.29166666666666785</v>
      </c>
      <c r="Q96" s="29">
        <v>42.638636400000003</v>
      </c>
      <c r="R96" s="4">
        <v>51.7</v>
      </c>
      <c r="S96" s="5">
        <v>0.25</v>
      </c>
      <c r="T96">
        <f t="shared" si="1"/>
        <v>0.77396026178431887</v>
      </c>
      <c r="U96">
        <v>45.2</v>
      </c>
      <c r="V96">
        <v>42.700909090909086</v>
      </c>
      <c r="W96" s="4">
        <v>13.630660000000001</v>
      </c>
    </row>
    <row r="97" spans="1:23" ht="17" x14ac:dyDescent="0.2">
      <c r="A97" s="14" t="s">
        <v>316</v>
      </c>
      <c r="B97">
        <v>47.32</v>
      </c>
      <c r="C97" s="8">
        <v>41.913181863647424</v>
      </c>
      <c r="D97">
        <v>48680</v>
      </c>
      <c r="E97">
        <v>15.1</v>
      </c>
      <c r="F97" s="15">
        <v>0.32515630000000001</v>
      </c>
      <c r="G97" s="6">
        <v>0.258631</v>
      </c>
      <c r="H97">
        <v>56.15</v>
      </c>
      <c r="I97">
        <v>24.531499999999998</v>
      </c>
      <c r="J97">
        <v>4.1436710000000003</v>
      </c>
      <c r="L97">
        <v>68.225553380897139</v>
      </c>
      <c r="M97" s="4">
        <v>0.88170000000000004</v>
      </c>
      <c r="N97">
        <v>1.339674</v>
      </c>
      <c r="O97" s="28">
        <v>31</v>
      </c>
      <c r="P97">
        <v>-0.92999999999999972</v>
      </c>
      <c r="Q97" s="29">
        <v>45.525238100000003</v>
      </c>
      <c r="R97" s="4">
        <v>56.15</v>
      </c>
      <c r="S97" s="5">
        <v>0.28999999999999998</v>
      </c>
      <c r="T97">
        <f t="shared" si="1"/>
        <v>0.74645025580850266</v>
      </c>
      <c r="U97">
        <v>44.15</v>
      </c>
      <c r="V97">
        <v>45.381904761904764</v>
      </c>
      <c r="W97" s="4">
        <v>7.8470589999999998</v>
      </c>
    </row>
    <row r="98" spans="1:23" x14ac:dyDescent="0.2">
      <c r="A98" s="11" t="s">
        <v>317</v>
      </c>
      <c r="B98">
        <v>50.38</v>
      </c>
      <c r="C98">
        <v>43.527028990772358</v>
      </c>
      <c r="D98">
        <v>49696</v>
      </c>
      <c r="E98">
        <v>12.425000000000001</v>
      </c>
      <c r="F98" s="15">
        <v>0.26052570000000003</v>
      </c>
      <c r="G98" s="6">
        <v>-0.1020759</v>
      </c>
      <c r="H98">
        <v>57.51</v>
      </c>
      <c r="I98">
        <v>24.718499999999999</v>
      </c>
      <c r="J98">
        <v>5.2915314999999987</v>
      </c>
      <c r="L98">
        <v>71.750345128242387</v>
      </c>
      <c r="M98" s="4">
        <v>0.88749999999999996</v>
      </c>
      <c r="N98">
        <v>1.321248</v>
      </c>
      <c r="O98" s="28">
        <v>21</v>
      </c>
      <c r="P98">
        <v>-0.86833333333333229</v>
      </c>
      <c r="Q98" s="29">
        <v>49.250454499999996</v>
      </c>
      <c r="R98" s="4">
        <v>57.51</v>
      </c>
      <c r="S98" s="5">
        <v>0.09</v>
      </c>
      <c r="T98">
        <f t="shared" si="1"/>
        <v>0.75686018067766236</v>
      </c>
      <c r="U98">
        <v>48.65</v>
      </c>
      <c r="V98">
        <v>49.197727272727278</v>
      </c>
      <c r="W98" s="4">
        <v>4.9234460000000002</v>
      </c>
    </row>
    <row r="99" spans="1:23" x14ac:dyDescent="0.2">
      <c r="A99" s="11" t="s">
        <v>318</v>
      </c>
      <c r="B99">
        <v>56.7</v>
      </c>
      <c r="C99">
        <v>46.738375403585245</v>
      </c>
      <c r="D99">
        <v>51123</v>
      </c>
      <c r="E99">
        <v>7.8</v>
      </c>
      <c r="F99" s="15">
        <v>0.31939099999999998</v>
      </c>
      <c r="G99" s="6">
        <v>0.28778569999999998</v>
      </c>
      <c r="H99">
        <v>62.71</v>
      </c>
      <c r="I99">
        <v>24.854499999999998</v>
      </c>
      <c r="J99">
        <v>7.7851116000000005</v>
      </c>
      <c r="L99">
        <v>69.090215275272712</v>
      </c>
      <c r="M99" s="4">
        <v>0.87924999999999998</v>
      </c>
      <c r="N99">
        <v>1.3417239999999999</v>
      </c>
      <c r="O99" s="28">
        <v>20</v>
      </c>
      <c r="P99">
        <v>0.39000000000000057</v>
      </c>
      <c r="Q99" s="29">
        <v>54.304545500000003</v>
      </c>
      <c r="R99" s="4">
        <v>62.71</v>
      </c>
      <c r="S99" s="5">
        <v>0.15</v>
      </c>
      <c r="T99">
        <f t="shared" si="1"/>
        <v>0.74530976564479734</v>
      </c>
      <c r="U99">
        <v>55.68</v>
      </c>
      <c r="V99">
        <v>54.24727272727273</v>
      </c>
      <c r="W99" s="4">
        <v>4.1025869999999998</v>
      </c>
    </row>
    <row r="100" spans="1:23" x14ac:dyDescent="0.2">
      <c r="A100" s="11" t="s">
        <v>319</v>
      </c>
      <c r="B100">
        <v>56.43</v>
      </c>
      <c r="C100">
        <v>47.624790342163074</v>
      </c>
      <c r="D100">
        <v>50264</v>
      </c>
      <c r="E100">
        <v>5.8</v>
      </c>
      <c r="F100" s="15">
        <v>0.24637429999999999</v>
      </c>
      <c r="G100" s="6">
        <v>0.35457650000000007</v>
      </c>
      <c r="H100">
        <v>64.37</v>
      </c>
      <c r="I100">
        <v>25.389999999999997</v>
      </c>
      <c r="J100">
        <v>8.954372600000001</v>
      </c>
      <c r="L100">
        <v>70.13873115484013</v>
      </c>
      <c r="M100" s="4">
        <v>0.88790000000000002</v>
      </c>
      <c r="N100">
        <v>1.351607</v>
      </c>
      <c r="O100" s="28">
        <v>12</v>
      </c>
      <c r="P100">
        <v>-0.58166666666666611</v>
      </c>
      <c r="Q100" s="29">
        <v>59.323684200000002</v>
      </c>
      <c r="R100" s="4">
        <v>64.37</v>
      </c>
      <c r="S100" s="5">
        <v>0.01</v>
      </c>
      <c r="T100">
        <f t="shared" si="1"/>
        <v>0.73986003327890426</v>
      </c>
      <c r="U100">
        <v>55.2</v>
      </c>
      <c r="V100">
        <v>59.363684210526323</v>
      </c>
      <c r="W100" s="4">
        <v>2.7514409999999998</v>
      </c>
    </row>
    <row r="101" spans="1:23" x14ac:dyDescent="0.2">
      <c r="A101" s="11" t="s">
        <v>320</v>
      </c>
      <c r="B101">
        <v>48.95</v>
      </c>
      <c r="C101">
        <v>48.799509461792553</v>
      </c>
      <c r="D101">
        <v>43612</v>
      </c>
      <c r="E101">
        <v>6.75</v>
      </c>
      <c r="F101" s="15">
        <v>0.18842809999999999</v>
      </c>
      <c r="G101" s="6">
        <v>0.12981280000000001</v>
      </c>
      <c r="H101">
        <v>69.08</v>
      </c>
      <c r="I101">
        <v>26.452499999999997</v>
      </c>
      <c r="J101">
        <v>9.4257394999999988</v>
      </c>
      <c r="L101">
        <v>63.295252573488888</v>
      </c>
      <c r="M101" s="4">
        <v>0.88229999999999997</v>
      </c>
      <c r="N101">
        <v>1.4155880000000001</v>
      </c>
      <c r="O101" s="28">
        <v>15</v>
      </c>
      <c r="P101">
        <v>-0.2383333333333324</v>
      </c>
      <c r="Q101" s="29">
        <v>51.825909099999997</v>
      </c>
      <c r="R101" s="4">
        <v>69.08</v>
      </c>
      <c r="S101" s="5">
        <v>-0.64</v>
      </c>
      <c r="T101">
        <f t="shared" si="1"/>
        <v>0.70642022961483142</v>
      </c>
      <c r="U101">
        <v>49.96</v>
      </c>
      <c r="V101">
        <v>51.826818181818183</v>
      </c>
      <c r="W101" s="4">
        <v>1.99908</v>
      </c>
    </row>
    <row r="102" spans="1:23" x14ac:dyDescent="0.2">
      <c r="A102" s="11" t="s">
        <v>321</v>
      </c>
      <c r="B102">
        <v>46.67</v>
      </c>
      <c r="C102">
        <v>46.972259615937773</v>
      </c>
      <c r="D102">
        <v>32270</v>
      </c>
      <c r="E102">
        <v>3.65</v>
      </c>
      <c r="F102" s="15">
        <v>0.33369330000000003</v>
      </c>
      <c r="G102" s="6">
        <v>0.62420720000000007</v>
      </c>
      <c r="H102">
        <v>65.319999999999993</v>
      </c>
      <c r="I102">
        <v>27.200499999999998</v>
      </c>
      <c r="J102">
        <v>8.9138660999999981</v>
      </c>
      <c r="L102">
        <v>58.643413528470994</v>
      </c>
      <c r="M102" s="4">
        <v>0.89229999999999998</v>
      </c>
      <c r="N102">
        <v>1.3906080000000001</v>
      </c>
      <c r="O102" s="28">
        <v>15</v>
      </c>
      <c r="P102">
        <v>1.2099999999999991</v>
      </c>
      <c r="Q102" s="29">
        <v>51.625500000000002</v>
      </c>
      <c r="R102" s="4">
        <v>65.319999999999993</v>
      </c>
      <c r="S102" s="5">
        <v>-0.11</v>
      </c>
      <c r="T102">
        <f t="shared" si="1"/>
        <v>0.71910991451221329</v>
      </c>
      <c r="U102">
        <v>54.76</v>
      </c>
      <c r="V102">
        <v>51.923000000000002</v>
      </c>
      <c r="W102" s="4">
        <v>3.7435309999999999</v>
      </c>
    </row>
    <row r="103" spans="1:23" x14ac:dyDescent="0.2">
      <c r="A103" s="11" t="s">
        <v>322</v>
      </c>
      <c r="B103">
        <v>47.36</v>
      </c>
      <c r="C103">
        <v>47.099983662683641</v>
      </c>
      <c r="D103">
        <v>35365</v>
      </c>
      <c r="E103">
        <v>6.4</v>
      </c>
      <c r="F103" s="15">
        <v>0.46522960000000002</v>
      </c>
      <c r="G103" s="6">
        <v>0.58660350000000006</v>
      </c>
      <c r="H103">
        <v>66.02</v>
      </c>
      <c r="I103">
        <v>30.013999999999996</v>
      </c>
      <c r="J103">
        <v>8.8364741000000002</v>
      </c>
      <c r="L103">
        <v>56.716884295415774</v>
      </c>
      <c r="M103" s="4">
        <v>0.88180000000000003</v>
      </c>
      <c r="N103">
        <v>1.401699</v>
      </c>
      <c r="O103" s="28">
        <v>14</v>
      </c>
      <c r="P103">
        <v>-2.3033333333333332</v>
      </c>
      <c r="Q103" s="29">
        <v>49.5485714</v>
      </c>
      <c r="R103" s="4">
        <v>66.02</v>
      </c>
      <c r="S103" s="5">
        <v>0.42</v>
      </c>
      <c r="T103">
        <f t="shared" si="1"/>
        <v>0.71341992824422362</v>
      </c>
      <c r="U103">
        <v>49.79</v>
      </c>
      <c r="V103">
        <v>49.639047619047624</v>
      </c>
      <c r="W103" s="4">
        <v>5.2648780000000004</v>
      </c>
    </row>
    <row r="104" spans="1:23" x14ac:dyDescent="0.2">
      <c r="A104" s="11" t="s">
        <v>323</v>
      </c>
      <c r="B104">
        <v>53.09</v>
      </c>
      <c r="C104">
        <v>52.363396598811853</v>
      </c>
      <c r="D104">
        <v>52493</v>
      </c>
      <c r="E104">
        <v>11.7</v>
      </c>
      <c r="F104" s="15">
        <v>0.48255169999999997</v>
      </c>
      <c r="G104" s="6">
        <v>0.11591560000000001</v>
      </c>
      <c r="H104">
        <v>72.11</v>
      </c>
      <c r="I104">
        <v>30.49</v>
      </c>
      <c r="J104">
        <v>6.1757496000000005</v>
      </c>
      <c r="L104">
        <v>61.868830817067952</v>
      </c>
      <c r="M104" s="4">
        <v>0.88700000000000001</v>
      </c>
      <c r="N104">
        <v>1.3771070000000001</v>
      </c>
      <c r="O104" s="28">
        <v>19</v>
      </c>
      <c r="P104">
        <v>-1.5116666666666658</v>
      </c>
      <c r="Q104" s="29">
        <v>49.795499999999997</v>
      </c>
      <c r="R104" s="4">
        <v>72.11</v>
      </c>
      <c r="S104" s="5">
        <v>0.14000000000000001</v>
      </c>
      <c r="T104">
        <f t="shared" si="1"/>
        <v>0.726159986115821</v>
      </c>
      <c r="U104">
        <v>54.14</v>
      </c>
      <c r="V104">
        <v>49.870500000000007</v>
      </c>
      <c r="W104" s="4">
        <v>7.8136539999999997</v>
      </c>
    </row>
    <row r="105" spans="1:23" x14ac:dyDescent="0.2">
      <c r="A105" s="11" t="s">
        <v>324</v>
      </c>
      <c r="B105">
        <v>57.56</v>
      </c>
      <c r="C105">
        <v>57.951332323563861</v>
      </c>
      <c r="D105">
        <v>69810</v>
      </c>
      <c r="E105">
        <v>15.3</v>
      </c>
      <c r="F105" s="15">
        <v>0.21718019999999999</v>
      </c>
      <c r="G105" s="6">
        <v>0.15715470000000004</v>
      </c>
      <c r="H105">
        <v>76.98</v>
      </c>
      <c r="I105">
        <v>31.815999999999995</v>
      </c>
      <c r="J105">
        <v>4.3293574999999986</v>
      </c>
      <c r="L105">
        <v>71.516972859685197</v>
      </c>
      <c r="M105" s="4">
        <v>0.87409999999999999</v>
      </c>
      <c r="N105">
        <v>1.3283560000000001</v>
      </c>
      <c r="O105" s="28">
        <v>31</v>
      </c>
      <c r="P105">
        <v>1.2033333333333314</v>
      </c>
      <c r="Q105" s="29">
        <v>54.820952400000003</v>
      </c>
      <c r="R105" s="4">
        <v>76.98</v>
      </c>
      <c r="S105" s="5">
        <v>0.45</v>
      </c>
      <c r="T105">
        <f t="shared" si="1"/>
        <v>0.75281024062826529</v>
      </c>
      <c r="U105">
        <v>57.23</v>
      </c>
      <c r="V105">
        <v>54.791428571428568</v>
      </c>
      <c r="W105" s="4">
        <v>5.0164530000000003</v>
      </c>
    </row>
    <row r="106" spans="1:23" x14ac:dyDescent="0.2">
      <c r="A106" s="11" t="s">
        <v>325</v>
      </c>
      <c r="B106">
        <v>55.24</v>
      </c>
      <c r="C106">
        <v>56.328368422805681</v>
      </c>
      <c r="D106">
        <v>50394</v>
      </c>
      <c r="E106">
        <v>18.649999999999999</v>
      </c>
      <c r="F106" s="15">
        <v>0.1642855</v>
      </c>
      <c r="G106" s="6">
        <v>-0.16355380000000003</v>
      </c>
      <c r="H106">
        <v>74.41</v>
      </c>
      <c r="I106">
        <v>32.113500000000002</v>
      </c>
      <c r="J106">
        <v>3.5771775999999993</v>
      </c>
      <c r="L106">
        <v>72.671997965184048</v>
      </c>
      <c r="M106" s="4">
        <v>0.8861</v>
      </c>
      <c r="N106">
        <v>1.3210040000000001</v>
      </c>
      <c r="O106" s="28">
        <v>32</v>
      </c>
      <c r="P106">
        <v>1.5566666666666649</v>
      </c>
      <c r="Q106" s="29">
        <v>54.307619000000003</v>
      </c>
      <c r="R106" s="4">
        <v>74.41</v>
      </c>
      <c r="S106" s="5">
        <v>0.31</v>
      </c>
      <c r="T106">
        <f t="shared" si="1"/>
        <v>0.75699997880400061</v>
      </c>
      <c r="U106">
        <v>53.48</v>
      </c>
      <c r="V106">
        <v>54.203333333333333</v>
      </c>
      <c r="W106" s="4">
        <v>4.5926010000000002</v>
      </c>
    </row>
    <row r="107" spans="1:23" x14ac:dyDescent="0.2">
      <c r="A107" s="11" t="s">
        <v>326</v>
      </c>
      <c r="B107">
        <v>58.55</v>
      </c>
      <c r="C107">
        <v>56.526508839071127</v>
      </c>
      <c r="D107">
        <v>54413</v>
      </c>
      <c r="E107">
        <v>22.35</v>
      </c>
      <c r="F107" s="15">
        <v>0.16827030000000001</v>
      </c>
      <c r="G107" s="6">
        <v>-0.21214879999999997</v>
      </c>
      <c r="H107">
        <v>74.25</v>
      </c>
      <c r="I107">
        <v>34.518999999999998</v>
      </c>
      <c r="J107">
        <v>3.6269659999999995</v>
      </c>
      <c r="L107">
        <v>72.399609300951695</v>
      </c>
      <c r="M107" s="4">
        <v>0.89090000000000003</v>
      </c>
      <c r="N107">
        <v>1.3135429999999999</v>
      </c>
      <c r="O107" s="28">
        <v>18</v>
      </c>
      <c r="P107">
        <v>1.7133333333333276</v>
      </c>
      <c r="Q107" s="29">
        <v>57.713636399999999</v>
      </c>
      <c r="R107" s="4">
        <v>74.25</v>
      </c>
      <c r="S107" s="5">
        <v>0.24</v>
      </c>
      <c r="T107">
        <f t="shared" si="1"/>
        <v>0.76129978234439233</v>
      </c>
      <c r="U107">
        <v>58.16</v>
      </c>
      <c r="V107">
        <v>57.735909090909104</v>
      </c>
      <c r="W107" s="4">
        <v>4.6394229999999999</v>
      </c>
    </row>
    <row r="108" spans="1:23" x14ac:dyDescent="0.2">
      <c r="A108" s="11" t="s">
        <v>327</v>
      </c>
      <c r="B108">
        <v>67.790000000000006</v>
      </c>
      <c r="C108">
        <v>55.745095884178092</v>
      </c>
      <c r="D108">
        <v>74405</v>
      </c>
      <c r="E108">
        <v>19.5</v>
      </c>
      <c r="F108" s="15">
        <v>0.16775229999999999</v>
      </c>
      <c r="G108" s="6">
        <v>-0.11628189999999999</v>
      </c>
      <c r="H108">
        <v>72.53</v>
      </c>
      <c r="I108">
        <v>37.799999999999997</v>
      </c>
      <c r="J108">
        <v>3.4614959999999986</v>
      </c>
      <c r="L108">
        <v>75.243966456101404</v>
      </c>
      <c r="M108" s="4">
        <v>0.89690000000000003</v>
      </c>
      <c r="N108">
        <v>1.3011010000000001</v>
      </c>
      <c r="O108" s="28">
        <v>24</v>
      </c>
      <c r="P108">
        <v>3.2916666666666679</v>
      </c>
      <c r="Q108" s="29">
        <v>63.074090900000002</v>
      </c>
      <c r="R108" s="4">
        <v>72.53</v>
      </c>
      <c r="S108" s="5">
        <v>0.26</v>
      </c>
      <c r="T108">
        <f t="shared" si="1"/>
        <v>0.76857984122677636</v>
      </c>
      <c r="U108">
        <v>68.489999999999995</v>
      </c>
      <c r="V108">
        <v>63.12136363636364</v>
      </c>
      <c r="W108" s="4">
        <v>4.8462370000000004</v>
      </c>
    </row>
    <row r="109" spans="1:23" x14ac:dyDescent="0.2">
      <c r="A109" s="11" t="s">
        <v>328</v>
      </c>
      <c r="B109">
        <v>75.06</v>
      </c>
      <c r="C109">
        <v>60.540203714063601</v>
      </c>
      <c r="D109">
        <v>58325</v>
      </c>
      <c r="E109">
        <v>15.95</v>
      </c>
      <c r="F109" s="15">
        <v>0.15454219999999999</v>
      </c>
      <c r="G109" s="6">
        <v>0.18670690000000001</v>
      </c>
      <c r="H109">
        <v>78.89</v>
      </c>
      <c r="I109">
        <v>39.015499999999996</v>
      </c>
      <c r="J109">
        <v>3.773928699999999</v>
      </c>
      <c r="L109">
        <v>76.855132487811773</v>
      </c>
      <c r="M109" s="4">
        <v>0.89200000000000002</v>
      </c>
      <c r="N109">
        <v>1.3031010000000001</v>
      </c>
      <c r="O109" s="28">
        <v>30</v>
      </c>
      <c r="P109">
        <v>0.82000000000000028</v>
      </c>
      <c r="Q109" s="29">
        <v>73.365499999999997</v>
      </c>
      <c r="R109" s="4">
        <v>78.89</v>
      </c>
      <c r="S109" s="5">
        <v>0.22</v>
      </c>
      <c r="T109">
        <f t="shared" si="1"/>
        <v>0.76740022454130563</v>
      </c>
      <c r="U109">
        <v>71.900000000000006</v>
      </c>
      <c r="V109">
        <v>73.208500000000001</v>
      </c>
      <c r="W109" s="4">
        <v>4.0949949999999999</v>
      </c>
    </row>
    <row r="110" spans="1:23" x14ac:dyDescent="0.2">
      <c r="A110" s="11" t="s">
        <v>329</v>
      </c>
      <c r="B110">
        <v>68.180000000000007</v>
      </c>
      <c r="C110">
        <v>63.758468474848328</v>
      </c>
      <c r="D110">
        <v>44535</v>
      </c>
      <c r="E110">
        <v>12.5</v>
      </c>
      <c r="F110" s="15">
        <v>0.6424145</v>
      </c>
      <c r="G110" s="6">
        <v>-0.229126</v>
      </c>
      <c r="H110">
        <v>81.03</v>
      </c>
      <c r="I110">
        <v>33.796499999999995</v>
      </c>
      <c r="J110">
        <v>5.8330882999999991</v>
      </c>
      <c r="L110">
        <v>76.757233120096927</v>
      </c>
      <c r="M110" s="4">
        <v>0.87760000000000005</v>
      </c>
      <c r="N110">
        <v>1.2708900000000001</v>
      </c>
      <c r="O110" s="28">
        <v>21</v>
      </c>
      <c r="P110">
        <v>-1.8333333333332646E-2</v>
      </c>
      <c r="Q110" s="29">
        <v>70.658695699999996</v>
      </c>
      <c r="R110" s="4">
        <v>81.03</v>
      </c>
      <c r="S110" s="5">
        <v>-0.04</v>
      </c>
      <c r="T110">
        <f t="shared" si="1"/>
        <v>0.78685016012400755</v>
      </c>
      <c r="U110">
        <v>63.78</v>
      </c>
      <c r="V110">
        <v>70.456086956521744</v>
      </c>
      <c r="W110" s="4">
        <v>11.01328</v>
      </c>
    </row>
    <row r="111" spans="1:23" x14ac:dyDescent="0.2">
      <c r="A111" s="11" t="s">
        <v>330</v>
      </c>
      <c r="B111">
        <v>67.540000000000006</v>
      </c>
      <c r="C111">
        <v>50.647466257836669</v>
      </c>
      <c r="D111">
        <v>51114</v>
      </c>
      <c r="E111">
        <v>9</v>
      </c>
      <c r="F111" s="15">
        <v>1.3266800999999999</v>
      </c>
      <c r="G111" s="6">
        <v>9.5318900000000012E-2</v>
      </c>
      <c r="H111">
        <v>64.75</v>
      </c>
      <c r="I111">
        <v>37.375</v>
      </c>
      <c r="J111">
        <v>7.1487560999999991</v>
      </c>
      <c r="L111">
        <v>69.1465021960272</v>
      </c>
      <c r="M111" s="4">
        <v>0.88719999999999999</v>
      </c>
      <c r="N111">
        <v>1.2784450000000001</v>
      </c>
      <c r="O111" s="28">
        <v>17</v>
      </c>
      <c r="P111">
        <v>0.46499999999999986</v>
      </c>
      <c r="Q111" s="29">
        <v>68.102727299999998</v>
      </c>
      <c r="R111" s="4">
        <v>64.75</v>
      </c>
      <c r="S111" s="5">
        <v>-0.04</v>
      </c>
      <c r="T111">
        <f t="shared" si="1"/>
        <v>0.78220025108628055</v>
      </c>
      <c r="U111">
        <v>65.5</v>
      </c>
      <c r="V111">
        <v>67.981818181818184</v>
      </c>
      <c r="W111" s="4">
        <v>18.558199999999999</v>
      </c>
    </row>
    <row r="112" spans="1:23" x14ac:dyDescent="0.2">
      <c r="A112" s="11" t="s">
        <v>331</v>
      </c>
      <c r="B112">
        <v>61.07</v>
      </c>
      <c r="C112">
        <v>45.188197498262902</v>
      </c>
      <c r="D112">
        <v>55243</v>
      </c>
      <c r="E112">
        <v>7.9499999999999993</v>
      </c>
      <c r="F112" s="15">
        <v>1.3906544999999999</v>
      </c>
      <c r="G112" s="6">
        <v>0.20050069999999998</v>
      </c>
      <c r="H112">
        <v>57.36</v>
      </c>
      <c r="I112">
        <v>41.080999999999996</v>
      </c>
      <c r="J112">
        <v>8.0787388000000018</v>
      </c>
      <c r="L112">
        <v>68.302244126558463</v>
      </c>
      <c r="M112" s="4">
        <v>0.89559999999999995</v>
      </c>
      <c r="N112">
        <v>1.269358</v>
      </c>
      <c r="O112" s="28">
        <v>9</v>
      </c>
      <c r="P112">
        <v>0.61833333333333407</v>
      </c>
      <c r="Q112" s="29">
        <v>65.912999999999997</v>
      </c>
      <c r="R112" s="4">
        <v>57.36</v>
      </c>
      <c r="S112" s="5">
        <v>-0.14000000000000001</v>
      </c>
      <c r="T112">
        <f t="shared" si="1"/>
        <v>0.78779981691532253</v>
      </c>
      <c r="U112">
        <v>60.08</v>
      </c>
      <c r="V112">
        <v>65.770526315789468</v>
      </c>
      <c r="W112" s="4">
        <v>17.213760000000001</v>
      </c>
    </row>
    <row r="113" spans="1:23" x14ac:dyDescent="0.2">
      <c r="A113" s="11" t="s">
        <v>332</v>
      </c>
      <c r="B113">
        <v>51.52</v>
      </c>
      <c r="C113">
        <v>45.291816216315112</v>
      </c>
      <c r="D113">
        <v>53999</v>
      </c>
      <c r="E113">
        <v>4.8</v>
      </c>
      <c r="F113" s="15">
        <v>1.5551102999999999</v>
      </c>
      <c r="G113" s="6">
        <v>0.51245569999999996</v>
      </c>
      <c r="H113">
        <v>59.41</v>
      </c>
      <c r="I113">
        <v>38.394999999999996</v>
      </c>
      <c r="J113">
        <v>9.7358774999999991</v>
      </c>
      <c r="L113">
        <v>60.264569464731686</v>
      </c>
      <c r="M113" s="4">
        <v>0.87509999999999999</v>
      </c>
      <c r="N113">
        <v>1.3117160000000001</v>
      </c>
      <c r="O113" s="28">
        <v>12</v>
      </c>
      <c r="P113">
        <v>1.9116666666666671</v>
      </c>
      <c r="Q113" s="29">
        <v>59.176363600000002</v>
      </c>
      <c r="R113" s="4">
        <v>59.41</v>
      </c>
      <c r="S113" s="5">
        <v>-0.26</v>
      </c>
      <c r="T113">
        <f t="shared" si="1"/>
        <v>0.76236014503139393</v>
      </c>
      <c r="U113">
        <v>53.34</v>
      </c>
      <c r="V113">
        <v>59.286818181818177</v>
      </c>
      <c r="W113" s="4">
        <v>15.972989999999999</v>
      </c>
    </row>
    <row r="114" spans="1:23" x14ac:dyDescent="0.2">
      <c r="A114" s="11" t="s">
        <v>333</v>
      </c>
      <c r="B114">
        <v>44.11</v>
      </c>
      <c r="C114">
        <v>48.024363579572082</v>
      </c>
      <c r="D114">
        <v>56256</v>
      </c>
      <c r="E114">
        <v>7.85</v>
      </c>
      <c r="F114" s="15">
        <v>1.3190592000000001</v>
      </c>
      <c r="G114" s="6">
        <v>0.45335440000000005</v>
      </c>
      <c r="H114">
        <v>63.96</v>
      </c>
      <c r="I114">
        <v>37.740499999999997</v>
      </c>
      <c r="J114">
        <v>7.3894844000000015</v>
      </c>
      <c r="L114">
        <v>56.351289659895002</v>
      </c>
      <c r="M114" s="4">
        <v>0.86119999999999997</v>
      </c>
      <c r="N114">
        <v>1.3318239999999999</v>
      </c>
      <c r="O114" s="28">
        <v>14</v>
      </c>
      <c r="P114">
        <v>-0.7400000000000011</v>
      </c>
      <c r="Q114" s="29">
        <v>47.15</v>
      </c>
      <c r="R114" s="4">
        <v>63.96</v>
      </c>
      <c r="S114" s="5">
        <v>-0.28000000000000003</v>
      </c>
      <c r="T114">
        <f t="shared" si="1"/>
        <v>0.75084996215716193</v>
      </c>
      <c r="U114">
        <v>45.02</v>
      </c>
      <c r="V114">
        <v>47.1845</v>
      </c>
      <c r="W114" s="4">
        <v>17.850490000000001</v>
      </c>
    </row>
    <row r="115" spans="1:23" x14ac:dyDescent="0.2">
      <c r="A115" s="11" t="s">
        <v>334</v>
      </c>
      <c r="B115">
        <v>34.61</v>
      </c>
      <c r="C115">
        <v>50.701612501389427</v>
      </c>
      <c r="D115">
        <v>70131</v>
      </c>
      <c r="E115">
        <v>9.4499999999999993</v>
      </c>
      <c r="F115" s="15">
        <v>1.5816593999999999</v>
      </c>
      <c r="G115" s="6">
        <v>0.39669330000000003</v>
      </c>
      <c r="H115">
        <v>66.14</v>
      </c>
      <c r="I115">
        <v>37.476999999999997</v>
      </c>
      <c r="J115">
        <v>7.1796851000000013</v>
      </c>
      <c r="L115">
        <v>53.967244029298698</v>
      </c>
      <c r="M115" s="4">
        <v>0.86119999999999997</v>
      </c>
      <c r="N115">
        <v>1.304495</v>
      </c>
      <c r="O115" s="28">
        <v>18</v>
      </c>
      <c r="P115">
        <v>1.8966666666666665</v>
      </c>
      <c r="Q115" s="29">
        <v>38.967142899999999</v>
      </c>
      <c r="R115" s="4">
        <v>66.14</v>
      </c>
      <c r="S115" s="5">
        <v>0.23</v>
      </c>
      <c r="T115">
        <f t="shared" si="1"/>
        <v>0.76658017087072006</v>
      </c>
      <c r="U115">
        <v>35.46</v>
      </c>
      <c r="V115">
        <v>39.053333333333327</v>
      </c>
      <c r="W115" s="4">
        <v>22.02965</v>
      </c>
    </row>
    <row r="116" spans="1:23" x14ac:dyDescent="0.2">
      <c r="A116" s="11" t="s">
        <v>335</v>
      </c>
      <c r="B116">
        <v>33.659999999999997</v>
      </c>
      <c r="C116">
        <v>55.078589251981263</v>
      </c>
      <c r="D116">
        <v>75005</v>
      </c>
      <c r="E116">
        <v>10.75</v>
      </c>
      <c r="F116" s="15">
        <v>2.2213611000000002</v>
      </c>
      <c r="G116" s="6">
        <v>1.3810806</v>
      </c>
      <c r="H116">
        <v>71.23</v>
      </c>
      <c r="I116">
        <v>41.395499999999998</v>
      </c>
      <c r="J116">
        <v>8.0736590999999986</v>
      </c>
      <c r="L116">
        <v>45.66040566235425</v>
      </c>
      <c r="M116" s="4">
        <v>0.85709999999999997</v>
      </c>
      <c r="N116">
        <v>1.2932429999999999</v>
      </c>
      <c r="O116" s="28">
        <v>18</v>
      </c>
      <c r="P116">
        <v>1.5383333333333331</v>
      </c>
      <c r="Q116" s="29">
        <v>35.915238100000003</v>
      </c>
      <c r="R116" s="4">
        <v>71.23</v>
      </c>
      <c r="S116" s="5">
        <v>1.4</v>
      </c>
      <c r="T116">
        <f t="shared" si="1"/>
        <v>0.77324988420582985</v>
      </c>
      <c r="U116">
        <v>34.24</v>
      </c>
      <c r="V116">
        <v>35.997999999999998</v>
      </c>
      <c r="W116" s="4">
        <v>27.513680000000001</v>
      </c>
    </row>
    <row r="117" spans="1:23" x14ac:dyDescent="0.2">
      <c r="A117" s="11" t="s">
        <v>336</v>
      </c>
      <c r="B117">
        <v>27.57</v>
      </c>
      <c r="C117">
        <v>56.559632663742988</v>
      </c>
      <c r="D117">
        <v>68560</v>
      </c>
      <c r="E117">
        <v>13.5</v>
      </c>
      <c r="F117" s="15">
        <v>2.0557618</v>
      </c>
      <c r="G117" s="6">
        <v>-2.2004999999999941E-3</v>
      </c>
      <c r="H117">
        <v>71.319999999999993</v>
      </c>
      <c r="I117">
        <v>39.712499999999999</v>
      </c>
      <c r="J117">
        <v>5.4084708999999993</v>
      </c>
      <c r="L117">
        <v>45.04468781969436</v>
      </c>
      <c r="M117" s="4">
        <v>0.88270999999999999</v>
      </c>
      <c r="N117">
        <v>1.2609699999999999</v>
      </c>
      <c r="O117" s="28">
        <v>17</v>
      </c>
      <c r="P117">
        <v>0.25333333333333208</v>
      </c>
      <c r="Q117" s="29">
        <v>31.3691304</v>
      </c>
      <c r="R117" s="4">
        <v>71.319999999999993</v>
      </c>
      <c r="S117" s="5">
        <v>0.28999999999999998</v>
      </c>
      <c r="T117">
        <f t="shared" si="1"/>
        <v>0.79304027851574588</v>
      </c>
      <c r="U117">
        <v>27.28</v>
      </c>
      <c r="V117">
        <v>31.270952380952377</v>
      </c>
      <c r="W117" s="4">
        <v>38.010039999999996</v>
      </c>
    </row>
    <row r="118" spans="1:23" x14ac:dyDescent="0.2">
      <c r="A118" s="11" t="s">
        <v>337</v>
      </c>
      <c r="B118">
        <v>25.65</v>
      </c>
      <c r="C118">
        <v>50.582900585145389</v>
      </c>
      <c r="D118">
        <v>54235</v>
      </c>
      <c r="E118">
        <v>16.850000000000001</v>
      </c>
      <c r="F118" s="15">
        <v>0.40196130000000002</v>
      </c>
      <c r="G118" s="6">
        <v>7.7546400000000015E-2</v>
      </c>
      <c r="H118">
        <v>64.22</v>
      </c>
      <c r="I118">
        <v>41.454999999999998</v>
      </c>
      <c r="J118">
        <v>4.4428159000000003</v>
      </c>
      <c r="L118">
        <v>38.476715876430276</v>
      </c>
      <c r="M118" s="4">
        <v>0.89710000000000001</v>
      </c>
      <c r="N118">
        <v>1.2695989999999999</v>
      </c>
      <c r="O118" s="28">
        <v>19</v>
      </c>
      <c r="P118">
        <v>-0.24333333333333584</v>
      </c>
      <c r="Q118" s="29">
        <v>27.3445</v>
      </c>
      <c r="R118" s="4">
        <v>64.22</v>
      </c>
      <c r="S118" s="5">
        <v>0.55000000000000004</v>
      </c>
      <c r="T118">
        <f t="shared" si="1"/>
        <v>0.78765027382661779</v>
      </c>
      <c r="U118">
        <v>23.95</v>
      </c>
      <c r="V118">
        <v>27.196999999999996</v>
      </c>
      <c r="W118" s="4">
        <v>9.0474440000000005</v>
      </c>
    </row>
    <row r="119" spans="1:23" x14ac:dyDescent="0.2">
      <c r="A119" s="11" t="s">
        <v>338</v>
      </c>
      <c r="B119">
        <v>29.76</v>
      </c>
      <c r="C119">
        <v>52.558873832390482</v>
      </c>
      <c r="D119">
        <v>53705</v>
      </c>
      <c r="E119">
        <v>20.2</v>
      </c>
      <c r="F119" s="15">
        <v>0.3945497</v>
      </c>
      <c r="G119" s="6">
        <v>-0.40721000000000002</v>
      </c>
      <c r="H119">
        <v>63.92</v>
      </c>
      <c r="I119">
        <v>43.052999999999997</v>
      </c>
      <c r="J119">
        <v>3.9377978000000007</v>
      </c>
      <c r="L119">
        <v>47.608867254308649</v>
      </c>
      <c r="M119" s="4">
        <v>0.91369</v>
      </c>
      <c r="N119">
        <v>1.2161599999999999</v>
      </c>
      <c r="O119" s="28">
        <v>24</v>
      </c>
      <c r="P119">
        <v>-8.6666666666669556E-2</v>
      </c>
      <c r="Q119" s="29">
        <v>29.633913</v>
      </c>
      <c r="R119" s="4">
        <v>63.92</v>
      </c>
      <c r="S119" s="5">
        <v>0.05</v>
      </c>
      <c r="T119">
        <f t="shared" si="1"/>
        <v>0.82226022891724782</v>
      </c>
      <c r="U119">
        <v>28.64</v>
      </c>
      <c r="V119">
        <v>29.500869565217389</v>
      </c>
      <c r="W119" s="4">
        <v>10.019550000000001</v>
      </c>
    </row>
    <row r="120" spans="1:23" x14ac:dyDescent="0.2">
      <c r="A120" s="11" t="s">
        <v>339</v>
      </c>
      <c r="B120">
        <v>33.03</v>
      </c>
      <c r="C120">
        <v>48.55686433192367</v>
      </c>
      <c r="D120">
        <v>70397</v>
      </c>
      <c r="E120">
        <v>19.649999999999999</v>
      </c>
      <c r="F120" s="15">
        <v>0.2630345</v>
      </c>
      <c r="G120" s="6">
        <v>-0.45587469999999997</v>
      </c>
      <c r="H120">
        <v>59.04</v>
      </c>
      <c r="I120">
        <v>41.344499999999996</v>
      </c>
      <c r="J120">
        <v>3.3926867000000001</v>
      </c>
      <c r="L120">
        <v>45.234206271270359</v>
      </c>
      <c r="M120" s="4">
        <v>0.90749000000000002</v>
      </c>
      <c r="N120">
        <v>1.215894</v>
      </c>
      <c r="O120" s="28">
        <v>22</v>
      </c>
      <c r="P120">
        <v>1.1416666666666657</v>
      </c>
      <c r="Q120" s="29">
        <v>31.4785714</v>
      </c>
      <c r="R120" s="4">
        <v>59.04</v>
      </c>
      <c r="S120" s="5">
        <v>-0.08</v>
      </c>
      <c r="T120">
        <f t="shared" si="1"/>
        <v>0.82244011402309736</v>
      </c>
      <c r="U120">
        <v>27.74</v>
      </c>
      <c r="V120">
        <v>31.186666666666671</v>
      </c>
      <c r="W120" s="4">
        <v>7.7529849999999998</v>
      </c>
    </row>
    <row r="121" spans="1:23" x14ac:dyDescent="0.2">
      <c r="A121" s="11" t="s">
        <v>340</v>
      </c>
      <c r="B121">
        <v>43.18</v>
      </c>
      <c r="C121">
        <v>51.109681229495727</v>
      </c>
      <c r="D121">
        <v>101360</v>
      </c>
      <c r="E121">
        <v>16.5</v>
      </c>
      <c r="F121" s="15">
        <v>0.92868899999999999</v>
      </c>
      <c r="G121" s="6">
        <v>5.7296999999999765E-3</v>
      </c>
      <c r="H121">
        <v>62.83</v>
      </c>
      <c r="I121">
        <v>39.975999999999999</v>
      </c>
      <c r="J121">
        <v>4.0044715999999996</v>
      </c>
      <c r="L121">
        <v>49.53970375419847</v>
      </c>
      <c r="M121" s="4">
        <v>0.88778999999999997</v>
      </c>
      <c r="N121">
        <v>1.229317</v>
      </c>
      <c r="O121" s="28">
        <v>25</v>
      </c>
      <c r="P121">
        <v>0.96999999999999886</v>
      </c>
      <c r="Q121" s="29">
        <v>33.834285700000002</v>
      </c>
      <c r="R121" s="4">
        <v>62.83</v>
      </c>
      <c r="S121" s="5">
        <v>0.04</v>
      </c>
      <c r="T121">
        <f t="shared" si="1"/>
        <v>0.81345983176023762</v>
      </c>
      <c r="U121">
        <v>28.59</v>
      </c>
      <c r="V121">
        <v>33.19761904761905</v>
      </c>
      <c r="W121" s="4">
        <v>23.191299999999998</v>
      </c>
    </row>
    <row r="122" spans="1:23" x14ac:dyDescent="0.2">
      <c r="A122" s="11" t="s">
        <v>341</v>
      </c>
      <c r="B122">
        <v>42.64</v>
      </c>
      <c r="C122">
        <v>46.280615080303185</v>
      </c>
      <c r="D122">
        <v>92295</v>
      </c>
      <c r="E122">
        <v>12.05</v>
      </c>
      <c r="F122" s="15">
        <v>1.8804574999999999</v>
      </c>
      <c r="G122" s="6">
        <v>-9.1452099999999981E-2</v>
      </c>
      <c r="H122">
        <v>59.71</v>
      </c>
      <c r="I122">
        <v>40.477499999999999</v>
      </c>
      <c r="J122">
        <v>6.1173051000000012</v>
      </c>
      <c r="L122">
        <v>43.71506766921955</v>
      </c>
      <c r="M122" s="4">
        <v>0.86280000000000001</v>
      </c>
      <c r="N122">
        <v>1.290173</v>
      </c>
      <c r="O122" s="28">
        <v>14</v>
      </c>
      <c r="P122">
        <v>0.53166666666666806</v>
      </c>
      <c r="Q122" s="29">
        <v>41.037391300000003</v>
      </c>
      <c r="R122" s="4">
        <v>59.71</v>
      </c>
      <c r="S122" s="5">
        <v>0.1</v>
      </c>
      <c r="T122">
        <f t="shared" si="1"/>
        <v>0.77508985229112681</v>
      </c>
      <c r="U122">
        <v>35.19</v>
      </c>
      <c r="V122">
        <v>40.671304347826087</v>
      </c>
      <c r="W122" s="4">
        <v>30.73997</v>
      </c>
    </row>
    <row r="123" spans="1:23" x14ac:dyDescent="0.2">
      <c r="A123" s="11" t="s">
        <v>342</v>
      </c>
      <c r="B123">
        <v>42.76</v>
      </c>
      <c r="C123">
        <v>48.886310904872396</v>
      </c>
      <c r="D123">
        <v>76535</v>
      </c>
      <c r="E123">
        <v>7.3000000000000007</v>
      </c>
      <c r="F123" s="15">
        <v>2.2284961000000001</v>
      </c>
      <c r="G123" s="6">
        <v>0.15338409999999997</v>
      </c>
      <c r="H123">
        <v>63.21</v>
      </c>
      <c r="I123">
        <v>40.128999999999998</v>
      </c>
      <c r="J123">
        <v>7.9897029000000037</v>
      </c>
      <c r="L123">
        <v>43.619489559164734</v>
      </c>
      <c r="M123" s="4">
        <v>0.85129999999999995</v>
      </c>
      <c r="N123">
        <v>1.2929999999999999</v>
      </c>
      <c r="O123" s="28">
        <v>11</v>
      </c>
      <c r="P123">
        <v>1.5000000000000568E-2</v>
      </c>
      <c r="Q123" s="29">
        <v>41.715238100000001</v>
      </c>
      <c r="R123" s="4">
        <v>63.21</v>
      </c>
      <c r="S123" s="5">
        <v>0.02</v>
      </c>
      <c r="T123">
        <f t="shared" si="1"/>
        <v>0.77339520494972935</v>
      </c>
      <c r="U123">
        <v>40.76</v>
      </c>
      <c r="V123">
        <v>41.632857142857141</v>
      </c>
      <c r="W123" s="4">
        <v>27.892099999999999</v>
      </c>
    </row>
    <row r="124" spans="1:23" x14ac:dyDescent="0.2">
      <c r="A124" s="11" t="s">
        <v>343</v>
      </c>
      <c r="B124">
        <v>31.07</v>
      </c>
      <c r="C124">
        <v>51.330623052032976</v>
      </c>
      <c r="D124">
        <v>71225</v>
      </c>
      <c r="E124">
        <v>7.1</v>
      </c>
      <c r="F124" s="15">
        <v>2.4983900999999999</v>
      </c>
      <c r="G124" s="6">
        <v>6.0870900000000006E-2</v>
      </c>
      <c r="H124">
        <v>67.31</v>
      </c>
      <c r="I124">
        <v>39.482999999999997</v>
      </c>
      <c r="J124">
        <v>8.1547231000000018</v>
      </c>
      <c r="L124">
        <v>40.417813426797615</v>
      </c>
      <c r="M124" s="4">
        <v>0.85145000000000004</v>
      </c>
      <c r="N124">
        <v>1.3113030000000001</v>
      </c>
      <c r="O124" s="28">
        <v>10</v>
      </c>
      <c r="P124">
        <v>-1.0816666666666652</v>
      </c>
      <c r="Q124" s="29">
        <v>36.948500000000003</v>
      </c>
      <c r="R124" s="4">
        <v>67.31</v>
      </c>
      <c r="S124" s="5">
        <v>-0.28000000000000003</v>
      </c>
      <c r="T124">
        <f t="shared" si="1"/>
        <v>0.76260025333580406</v>
      </c>
      <c r="U124">
        <v>30.21</v>
      </c>
      <c r="V124">
        <v>36.870999999999995</v>
      </c>
      <c r="W124" s="4">
        <v>30.637339999999998</v>
      </c>
    </row>
    <row r="125" spans="1:23" x14ac:dyDescent="0.2">
      <c r="A125" s="11" t="s">
        <v>344</v>
      </c>
      <c r="B125">
        <v>24.18</v>
      </c>
      <c r="C125">
        <v>48.628619451447783</v>
      </c>
      <c r="D125">
        <v>79720</v>
      </c>
      <c r="E125">
        <v>7.4</v>
      </c>
      <c r="F125" s="15">
        <v>1.42416E-2</v>
      </c>
      <c r="G125" s="6">
        <v>0.55893210000000004</v>
      </c>
      <c r="H125">
        <v>63.65</v>
      </c>
      <c r="I125">
        <v>38.743499999999997</v>
      </c>
      <c r="J125">
        <v>5.6633377000000005</v>
      </c>
      <c r="L125">
        <v>38.467415386966159</v>
      </c>
      <c r="M125" s="4">
        <v>0.83979999999999999</v>
      </c>
      <c r="N125">
        <v>1.3089</v>
      </c>
      <c r="O125" s="28">
        <v>15</v>
      </c>
      <c r="P125">
        <v>1.0616666666666674</v>
      </c>
      <c r="Q125" s="29">
        <v>28.714090899999999</v>
      </c>
      <c r="R125" s="4">
        <v>63.65</v>
      </c>
      <c r="S125" s="5">
        <v>-0.22</v>
      </c>
      <c r="T125">
        <f t="shared" si="1"/>
        <v>0.76400030560012222</v>
      </c>
      <c r="U125">
        <v>25.28</v>
      </c>
      <c r="V125">
        <v>28.761363636363637</v>
      </c>
      <c r="W125" s="4">
        <v>0.25147000000000003</v>
      </c>
    </row>
    <row r="126" spans="1:23" x14ac:dyDescent="0.2">
      <c r="A126" s="11" t="s">
        <v>345</v>
      </c>
      <c r="B126">
        <v>21.7</v>
      </c>
      <c r="C126">
        <v>43.421989813073246</v>
      </c>
      <c r="D126">
        <v>69920</v>
      </c>
      <c r="E126">
        <v>7.6999999999999993</v>
      </c>
      <c r="F126" s="15">
        <v>6.8696599999999997E-2</v>
      </c>
      <c r="G126" s="6">
        <v>0.58138469999999998</v>
      </c>
      <c r="H126">
        <v>55.66</v>
      </c>
      <c r="I126">
        <v>38.497</v>
      </c>
      <c r="J126">
        <v>5.6018573999999992</v>
      </c>
      <c r="L126">
        <v>37.290174507094882</v>
      </c>
      <c r="M126" s="4">
        <v>0.86060000000000003</v>
      </c>
      <c r="N126">
        <v>1.281839</v>
      </c>
      <c r="O126" s="28">
        <v>15</v>
      </c>
      <c r="P126">
        <v>1.8599999999999994</v>
      </c>
      <c r="Q126" s="29">
        <v>22.162500000000001</v>
      </c>
      <c r="R126" s="4">
        <v>55.66</v>
      </c>
      <c r="S126" s="5">
        <v>-0.15</v>
      </c>
      <c r="T126">
        <f t="shared" si="1"/>
        <v>0.78012917378859592</v>
      </c>
      <c r="U126">
        <v>23.34</v>
      </c>
      <c r="V126">
        <v>22.242499999999996</v>
      </c>
      <c r="W126" s="4">
        <v>1.226318</v>
      </c>
    </row>
    <row r="127" spans="1:23" x14ac:dyDescent="0.2">
      <c r="A127" s="11" t="s">
        <v>346</v>
      </c>
      <c r="B127">
        <v>16.329999999999998</v>
      </c>
      <c r="C127">
        <v>25.873691766006772</v>
      </c>
      <c r="D127">
        <v>55435</v>
      </c>
      <c r="E127">
        <v>7.95</v>
      </c>
      <c r="F127" s="15">
        <v>1.6152199999999999E-2</v>
      </c>
      <c r="G127" s="6">
        <v>0.21678050000000001</v>
      </c>
      <c r="H127">
        <v>32.01</v>
      </c>
      <c r="I127">
        <v>33.737000000000002</v>
      </c>
      <c r="J127">
        <v>5.540241599999999</v>
      </c>
      <c r="L127">
        <v>39.849203500910143</v>
      </c>
      <c r="M127" s="4">
        <v>0.87246999999999997</v>
      </c>
      <c r="N127">
        <v>1.2371639999999999</v>
      </c>
      <c r="O127" s="28">
        <v>14</v>
      </c>
      <c r="P127">
        <v>1.7466666666666661</v>
      </c>
      <c r="Q127" s="29">
        <v>21.699090900000002</v>
      </c>
      <c r="R127" s="4">
        <v>32.01</v>
      </c>
      <c r="S127" s="5">
        <v>0.05</v>
      </c>
      <c r="T127">
        <f t="shared" si="1"/>
        <v>0.80830027385213288</v>
      </c>
      <c r="U127">
        <v>16.71</v>
      </c>
      <c r="V127">
        <v>21.613181818181822</v>
      </c>
      <c r="W127" s="4">
        <v>0.291543</v>
      </c>
    </row>
    <row r="128" spans="1:23" x14ac:dyDescent="0.2">
      <c r="A128" s="11" t="s">
        <v>347</v>
      </c>
      <c r="B128">
        <v>13.87</v>
      </c>
      <c r="C128">
        <v>14.737637183106722</v>
      </c>
      <c r="D128">
        <v>48995</v>
      </c>
      <c r="E128">
        <v>12.35</v>
      </c>
      <c r="F128" s="15">
        <v>2.1195887</v>
      </c>
      <c r="G128" s="6">
        <v>-0.55802229999999997</v>
      </c>
      <c r="H128">
        <v>18.38</v>
      </c>
      <c r="I128">
        <v>35.411499999999997</v>
      </c>
      <c r="J128">
        <v>4.5220531000000008</v>
      </c>
      <c r="L128">
        <v>31.952929365984925</v>
      </c>
      <c r="M128" s="4">
        <v>0.89080000000000004</v>
      </c>
      <c r="N128">
        <v>1.247147</v>
      </c>
      <c r="O128" s="28">
        <v>16</v>
      </c>
      <c r="P128">
        <v>3.8333333333333997E-2</v>
      </c>
      <c r="Q128" s="29">
        <v>14.9985</v>
      </c>
      <c r="R128" s="4">
        <v>18.38</v>
      </c>
      <c r="S128" s="5">
        <v>-0.54</v>
      </c>
      <c r="T128">
        <f t="shared" si="1"/>
        <v>0.80183009701342345</v>
      </c>
      <c r="U128">
        <v>13.22</v>
      </c>
      <c r="V128">
        <v>14.940500000000004</v>
      </c>
      <c r="W128" s="4">
        <v>46.872259999999997</v>
      </c>
    </row>
    <row r="129" spans="1:23" x14ac:dyDescent="0.2">
      <c r="A129" s="11" t="s">
        <v>348</v>
      </c>
      <c r="B129">
        <v>9.6300000000000008</v>
      </c>
      <c r="C129">
        <v>23.799128229346479</v>
      </c>
      <c r="D129">
        <v>62166</v>
      </c>
      <c r="E129">
        <v>15.100000000000001</v>
      </c>
      <c r="F129" s="15">
        <v>1.5933310000000001</v>
      </c>
      <c r="G129" s="6">
        <v>-9.1951599999999967E-2</v>
      </c>
      <c r="H129">
        <v>29.38</v>
      </c>
      <c r="I129">
        <v>36.932999999999993</v>
      </c>
      <c r="J129">
        <v>3.832282199999999</v>
      </c>
      <c r="L129">
        <v>31.186740531989091</v>
      </c>
      <c r="M129" s="4">
        <v>0.89531000000000005</v>
      </c>
      <c r="N129">
        <v>1.234499</v>
      </c>
      <c r="O129" s="28">
        <v>13</v>
      </c>
      <c r="P129">
        <v>1.8533333333333317</v>
      </c>
      <c r="Q129" s="29">
        <v>11.584285700000001</v>
      </c>
      <c r="R129" s="4">
        <v>29.38</v>
      </c>
      <c r="S129" s="5">
        <v>0.2</v>
      </c>
      <c r="T129">
        <f t="shared" si="1"/>
        <v>0.81004520862309326</v>
      </c>
      <c r="U129">
        <v>9.52</v>
      </c>
      <c r="V129">
        <v>11.573684210526316</v>
      </c>
      <c r="W129" s="4">
        <v>41.576560000000001</v>
      </c>
    </row>
    <row r="130" spans="1:23" x14ac:dyDescent="0.2">
      <c r="A130" s="11" t="s">
        <v>349</v>
      </c>
      <c r="B130">
        <v>16.22</v>
      </c>
      <c r="C130">
        <v>32.71172658942681</v>
      </c>
      <c r="D130">
        <v>47542</v>
      </c>
      <c r="E130">
        <v>17.55</v>
      </c>
      <c r="F130" s="15">
        <v>1.1610016999999999</v>
      </c>
      <c r="G130" s="6">
        <v>-0.17854</v>
      </c>
      <c r="H130">
        <v>40.270000000000003</v>
      </c>
      <c r="I130">
        <v>41.607999999999997</v>
      </c>
      <c r="J130">
        <v>3.5038513000000004</v>
      </c>
      <c r="L130">
        <v>40.49365707680473</v>
      </c>
      <c r="M130" s="4">
        <v>0.89693000000000001</v>
      </c>
      <c r="N130">
        <v>1.2310570000000001</v>
      </c>
      <c r="O130" s="28">
        <v>18</v>
      </c>
      <c r="P130">
        <v>1.3566666666666656</v>
      </c>
      <c r="Q130" s="29">
        <v>13.364090900000001</v>
      </c>
      <c r="R130" s="4">
        <v>40.270000000000003</v>
      </c>
      <c r="S130" s="5">
        <v>0.3</v>
      </c>
      <c r="T130">
        <f t="shared" si="1"/>
        <v>0.81231007175134862</v>
      </c>
      <c r="U130">
        <v>15.88</v>
      </c>
      <c r="V130">
        <v>13.358181818181817</v>
      </c>
      <c r="W130" s="4">
        <v>33.135019999999997</v>
      </c>
    </row>
    <row r="131" spans="1:23" x14ac:dyDescent="0.2">
      <c r="A131" s="11" t="s">
        <v>350</v>
      </c>
      <c r="B131">
        <v>15.64</v>
      </c>
      <c r="C131">
        <v>32.962718738207862</v>
      </c>
      <c r="D131">
        <v>65757</v>
      </c>
      <c r="E131">
        <v>18.600000000000001</v>
      </c>
      <c r="F131" s="15">
        <v>0.65259619999999996</v>
      </c>
      <c r="G131" s="6">
        <v>-0.14415099999999997</v>
      </c>
      <c r="H131">
        <v>43.24</v>
      </c>
      <c r="I131">
        <v>41.216999999999999</v>
      </c>
      <c r="J131">
        <v>3.7739680999999994</v>
      </c>
      <c r="L131">
        <v>38.039770236738491</v>
      </c>
      <c r="M131" s="4">
        <v>0.90007000000000004</v>
      </c>
      <c r="N131">
        <v>1.311785</v>
      </c>
      <c r="O131" s="28">
        <v>16</v>
      </c>
      <c r="P131">
        <v>0.61333333333332973</v>
      </c>
      <c r="Q131" s="29">
        <v>13.9008696</v>
      </c>
      <c r="R131" s="4">
        <v>43.24</v>
      </c>
      <c r="S131" s="5">
        <v>0.31</v>
      </c>
      <c r="T131">
        <f t="shared" ref="T131:T151" si="2">1/N131</f>
        <v>0.76232004482441862</v>
      </c>
      <c r="U131">
        <v>13.75</v>
      </c>
      <c r="V131">
        <v>13.782608695652174</v>
      </c>
      <c r="W131" s="4">
        <v>17.29204</v>
      </c>
    </row>
    <row r="132" spans="1:23" x14ac:dyDescent="0.2">
      <c r="A132" s="11" t="s">
        <v>351</v>
      </c>
      <c r="B132">
        <v>28.95</v>
      </c>
      <c r="C132">
        <v>33.496849469321262</v>
      </c>
      <c r="D132">
        <v>40720</v>
      </c>
      <c r="E132">
        <v>20.6</v>
      </c>
      <c r="F132" s="15">
        <v>0.82420959999999999</v>
      </c>
      <c r="G132" s="6">
        <v>-6.37660000000001E-3</v>
      </c>
      <c r="H132">
        <v>44.74</v>
      </c>
      <c r="I132">
        <v>43.180499999999995</v>
      </c>
      <c r="J132">
        <v>3.6785353000000001</v>
      </c>
      <c r="L132">
        <v>39.606243561177799</v>
      </c>
      <c r="M132" s="4">
        <v>0.89139999999999997</v>
      </c>
      <c r="N132">
        <v>1.3356479999999999</v>
      </c>
      <c r="O132" s="28">
        <v>17</v>
      </c>
      <c r="P132">
        <v>-0.45833333333333215</v>
      </c>
      <c r="Q132" s="29">
        <v>22.206</v>
      </c>
      <c r="R132" s="4">
        <v>44.74</v>
      </c>
      <c r="S132" s="5">
        <v>0.37</v>
      </c>
      <c r="T132">
        <f t="shared" si="2"/>
        <v>0.74870025635496784</v>
      </c>
      <c r="U132">
        <v>27.11</v>
      </c>
      <c r="V132">
        <v>22.161499999999997</v>
      </c>
      <c r="W132" s="4">
        <v>22.405919999999998</v>
      </c>
    </row>
    <row r="133" spans="1:23" x14ac:dyDescent="0.2">
      <c r="A133" s="11" t="s">
        <v>352</v>
      </c>
      <c r="B133">
        <v>37</v>
      </c>
      <c r="C133">
        <v>31.795649801733799</v>
      </c>
      <c r="D133">
        <v>63025</v>
      </c>
      <c r="E133">
        <v>16.399999999999999</v>
      </c>
      <c r="F133" s="15">
        <v>0.79678439999999995</v>
      </c>
      <c r="G133" s="6">
        <v>0.22263160000000001</v>
      </c>
      <c r="H133">
        <v>40.909999999999997</v>
      </c>
      <c r="I133">
        <v>41.454999999999998</v>
      </c>
      <c r="J133">
        <v>4.1617262000000013</v>
      </c>
      <c r="L133">
        <v>44.456396202864177</v>
      </c>
      <c r="M133" s="4">
        <v>0.90539999999999998</v>
      </c>
      <c r="N133">
        <v>1.286654</v>
      </c>
      <c r="O133" s="28">
        <v>15</v>
      </c>
      <c r="P133">
        <v>1.9200000000000017</v>
      </c>
      <c r="Q133" s="29">
        <v>30.368181799999999</v>
      </c>
      <c r="R133" s="4">
        <v>40.909999999999997</v>
      </c>
      <c r="S133" s="5">
        <v>0.26</v>
      </c>
      <c r="T133">
        <f t="shared" si="2"/>
        <v>0.77720972382629672</v>
      </c>
      <c r="U133">
        <v>33.85</v>
      </c>
      <c r="V133">
        <v>30.243636363636366</v>
      </c>
      <c r="W133" s="4">
        <v>19.145530000000001</v>
      </c>
    </row>
    <row r="134" spans="1:23" x14ac:dyDescent="0.2">
      <c r="A134" s="11" t="s">
        <v>353</v>
      </c>
      <c r="B134">
        <v>41.5</v>
      </c>
      <c r="C134">
        <v>31.037121756798392</v>
      </c>
      <c r="D134">
        <v>60271</v>
      </c>
      <c r="E134">
        <v>11.95</v>
      </c>
      <c r="F134" s="15">
        <v>0.69203570000000003</v>
      </c>
      <c r="G134" s="6">
        <v>-0.22016949999999996</v>
      </c>
      <c r="H134">
        <v>40.19</v>
      </c>
      <c r="I134">
        <v>38.641499999999994</v>
      </c>
      <c r="J134">
        <v>6.1130876999999995</v>
      </c>
      <c r="L134">
        <v>43.285162340595917</v>
      </c>
      <c r="M134" s="4">
        <v>0.90305000000000002</v>
      </c>
      <c r="N134">
        <v>1.2949010000000001</v>
      </c>
      <c r="O134" s="28">
        <v>13</v>
      </c>
      <c r="P134">
        <v>0.43166666666666664</v>
      </c>
      <c r="Q134" s="29">
        <v>39.985909100000001</v>
      </c>
      <c r="R134" s="4">
        <v>40.19</v>
      </c>
      <c r="S134" s="5">
        <v>-0.03</v>
      </c>
      <c r="T134">
        <f t="shared" si="2"/>
        <v>0.77225980982329923</v>
      </c>
      <c r="U134">
        <v>39.700000000000003</v>
      </c>
      <c r="V134">
        <v>39.881818181818183</v>
      </c>
      <c r="W134" s="4">
        <v>11.32056</v>
      </c>
    </row>
    <row r="135" spans="1:23" x14ac:dyDescent="0.2">
      <c r="A135" s="11" t="s">
        <v>354</v>
      </c>
      <c r="B135">
        <v>43.67</v>
      </c>
      <c r="C135">
        <v>32.020918233021376</v>
      </c>
      <c r="D135">
        <v>73710</v>
      </c>
      <c r="E135">
        <v>9.4499999999999993</v>
      </c>
      <c r="F135" s="15">
        <v>1.3169576000000001</v>
      </c>
      <c r="G135" s="6">
        <v>0.11785889999999999</v>
      </c>
      <c r="H135">
        <v>42.69</v>
      </c>
      <c r="I135">
        <v>43.239999999999995</v>
      </c>
      <c r="J135">
        <v>6.7927692999999998</v>
      </c>
      <c r="L135">
        <v>45.867396344559779</v>
      </c>
      <c r="M135" s="4">
        <v>0.90044999999999997</v>
      </c>
      <c r="N135">
        <v>1.333191</v>
      </c>
      <c r="O135" s="28">
        <v>11</v>
      </c>
      <c r="P135">
        <v>-8.5000000000000853E-2</v>
      </c>
      <c r="Q135" s="29">
        <v>39.661428600000001</v>
      </c>
      <c r="R135" s="4">
        <v>42.69</v>
      </c>
      <c r="S135" s="5">
        <v>-0.02</v>
      </c>
      <c r="T135">
        <f t="shared" si="2"/>
        <v>0.75008007104758434</v>
      </c>
      <c r="U135">
        <v>42.86</v>
      </c>
      <c r="V135">
        <v>39.617619047619044</v>
      </c>
      <c r="W135" s="4">
        <v>19.387640000000001</v>
      </c>
    </row>
    <row r="136" spans="1:23" x14ac:dyDescent="0.2">
      <c r="A136" s="11" t="s">
        <v>355</v>
      </c>
      <c r="B136">
        <v>56.4</v>
      </c>
      <c r="C136">
        <v>36.674673126613087</v>
      </c>
      <c r="D136">
        <v>75583</v>
      </c>
      <c r="E136">
        <v>6</v>
      </c>
      <c r="F136" s="15">
        <v>1.7604776</v>
      </c>
      <c r="G136" s="6">
        <v>0.20852669999999998</v>
      </c>
      <c r="H136">
        <v>49.99</v>
      </c>
      <c r="I136">
        <v>46.078999999999994</v>
      </c>
      <c r="J136">
        <v>8.6191615000000006</v>
      </c>
      <c r="L136">
        <v>50.621173149355933</v>
      </c>
      <c r="M136" s="4">
        <v>0.88441999999999998</v>
      </c>
      <c r="N136">
        <v>1.3630660000000001</v>
      </c>
      <c r="O136" s="28">
        <v>9</v>
      </c>
      <c r="P136">
        <v>1.0683333333333334</v>
      </c>
      <c r="Q136" s="29">
        <v>47.415714299999998</v>
      </c>
      <c r="R136" s="4">
        <v>49.99</v>
      </c>
      <c r="S136" s="5">
        <v>-0.13</v>
      </c>
      <c r="T136">
        <f t="shared" si="2"/>
        <v>0.73364019057037588</v>
      </c>
      <c r="U136">
        <v>56.69</v>
      </c>
      <c r="V136">
        <v>47.360952380952376</v>
      </c>
      <c r="W136" s="4">
        <v>20.425160000000002</v>
      </c>
    </row>
    <row r="137" spans="1:23" x14ac:dyDescent="0.2">
      <c r="A137" s="11" t="s">
        <v>356</v>
      </c>
      <c r="B137">
        <v>53.15</v>
      </c>
      <c r="C137">
        <v>39.960572041024342</v>
      </c>
      <c r="D137">
        <v>64760</v>
      </c>
      <c r="E137">
        <v>4.1500000000000004</v>
      </c>
      <c r="F137" s="15">
        <v>0.90060229999999997</v>
      </c>
      <c r="G137" s="6">
        <v>0.38417090000000004</v>
      </c>
      <c r="H137">
        <v>54.77</v>
      </c>
      <c r="I137">
        <v>46.283000000000001</v>
      </c>
      <c r="J137">
        <v>9.8308906999999994</v>
      </c>
      <c r="L137">
        <v>49.467350454289758</v>
      </c>
      <c r="M137" s="4">
        <v>0.87917999999999996</v>
      </c>
      <c r="N137">
        <v>1.370601</v>
      </c>
      <c r="O137" s="28">
        <v>7</v>
      </c>
      <c r="P137">
        <v>-3.833333333333222E-2</v>
      </c>
      <c r="Q137" s="29">
        <v>58.975000000000001</v>
      </c>
      <c r="R137" s="4">
        <v>54.77</v>
      </c>
      <c r="S137" s="5">
        <v>-0.39</v>
      </c>
      <c r="T137">
        <f t="shared" si="2"/>
        <v>0.72960693885383132</v>
      </c>
      <c r="U137">
        <v>55.45</v>
      </c>
      <c r="V137">
        <v>59.069000000000017</v>
      </c>
      <c r="W137" s="4">
        <v>9.1609429999999996</v>
      </c>
    </row>
    <row r="138" spans="1:23" x14ac:dyDescent="0.2">
      <c r="A138" s="11" t="s">
        <v>357</v>
      </c>
      <c r="B138">
        <v>39.79</v>
      </c>
      <c r="C138">
        <v>44.709260588657571</v>
      </c>
      <c r="D138">
        <v>41235</v>
      </c>
      <c r="E138">
        <v>6.1</v>
      </c>
      <c r="F138" s="15">
        <v>1.8972361</v>
      </c>
      <c r="G138" s="6">
        <v>0.65824589999999994</v>
      </c>
      <c r="H138">
        <v>62.28</v>
      </c>
      <c r="I138">
        <v>50.04</v>
      </c>
      <c r="J138">
        <v>7.9286480999999984</v>
      </c>
      <c r="L138">
        <v>47.48743718592965</v>
      </c>
      <c r="M138" s="4">
        <v>0.86262000000000005</v>
      </c>
      <c r="N138">
        <v>1.393</v>
      </c>
      <c r="O138" s="28">
        <v>8</v>
      </c>
      <c r="P138">
        <v>-1.3900000000000006</v>
      </c>
      <c r="Q138" s="29">
        <v>44.695999999999998</v>
      </c>
      <c r="R138" s="4">
        <v>62.28</v>
      </c>
      <c r="S138" s="5">
        <v>-7.0000000000000007E-2</v>
      </c>
      <c r="T138">
        <f t="shared" si="2"/>
        <v>0.71787508973438618</v>
      </c>
      <c r="U138">
        <v>40.33</v>
      </c>
      <c r="V138">
        <v>44.614499999999992</v>
      </c>
      <c r="W138" s="4">
        <v>23.92887</v>
      </c>
    </row>
    <row r="139" spans="1:23" x14ac:dyDescent="0.2">
      <c r="A139" s="11" t="s">
        <v>358</v>
      </c>
      <c r="B139">
        <v>46.8</v>
      </c>
      <c r="C139">
        <v>47.582501918649271</v>
      </c>
      <c r="D139">
        <v>44325</v>
      </c>
      <c r="E139">
        <v>8.1</v>
      </c>
      <c r="F139" s="15">
        <v>2.3212229</v>
      </c>
      <c r="G139" s="6">
        <v>-0.11655750000000004</v>
      </c>
      <c r="H139">
        <v>65.41</v>
      </c>
      <c r="I139">
        <v>54.536499999999997</v>
      </c>
      <c r="J139">
        <v>7.645703199999998</v>
      </c>
      <c r="L139">
        <v>50.957869735535567</v>
      </c>
      <c r="M139" s="4">
        <v>0.85026000000000002</v>
      </c>
      <c r="N139">
        <v>1.374665</v>
      </c>
      <c r="O139" s="28">
        <v>8</v>
      </c>
      <c r="P139">
        <v>0.1466666666666665</v>
      </c>
      <c r="Q139" s="29">
        <v>44.480869599999998</v>
      </c>
      <c r="R139" s="4">
        <v>65.41</v>
      </c>
      <c r="S139" s="5">
        <v>-0.28999999999999998</v>
      </c>
      <c r="T139">
        <f t="shared" si="2"/>
        <v>0.72744996053583966</v>
      </c>
      <c r="U139">
        <v>49.1</v>
      </c>
      <c r="V139">
        <v>44.514782608695661</v>
      </c>
      <c r="W139" s="4">
        <v>30.359839999999998</v>
      </c>
    </row>
    <row r="140" spans="1:23" x14ac:dyDescent="0.2">
      <c r="A140" s="11" t="s">
        <v>359</v>
      </c>
      <c r="B140">
        <v>60.24</v>
      </c>
      <c r="C140">
        <v>46.449325011968895</v>
      </c>
      <c r="D140">
        <v>37515</v>
      </c>
      <c r="E140">
        <v>8</v>
      </c>
      <c r="F140" s="15">
        <v>2.1119043</v>
      </c>
      <c r="G140" s="6">
        <v>0.53845239999999994</v>
      </c>
      <c r="H140">
        <v>64.81</v>
      </c>
      <c r="I140">
        <v>59.993499999999997</v>
      </c>
      <c r="J140">
        <v>6.8450702000000003</v>
      </c>
      <c r="L140">
        <v>51.530727794484854</v>
      </c>
      <c r="M140" s="4">
        <v>0.86838000000000004</v>
      </c>
      <c r="N140">
        <v>1.395284</v>
      </c>
      <c r="O140" s="28">
        <v>8</v>
      </c>
      <c r="P140">
        <v>0.18833333333333346</v>
      </c>
      <c r="Q140" s="29">
        <v>51.430500000000002</v>
      </c>
      <c r="R140" s="4">
        <v>64.81</v>
      </c>
      <c r="S140" s="5">
        <v>0.56000000000000005</v>
      </c>
      <c r="T140">
        <f t="shared" si="2"/>
        <v>0.71669996932524138</v>
      </c>
      <c r="U140">
        <v>60.06</v>
      </c>
      <c r="V140">
        <v>51.413999999999987</v>
      </c>
      <c r="W140" s="4">
        <v>30.852920000000001</v>
      </c>
    </row>
    <row r="141" spans="1:23" x14ac:dyDescent="0.2">
      <c r="A141" s="11" t="s">
        <v>360</v>
      </c>
      <c r="B141">
        <v>60.68</v>
      </c>
      <c r="C141">
        <v>48.327370865499276</v>
      </c>
      <c r="D141">
        <v>35298</v>
      </c>
      <c r="E141">
        <v>11.85</v>
      </c>
      <c r="F141" s="15">
        <v>1.4289556999999999</v>
      </c>
      <c r="G141" s="6">
        <v>-3.4490599999999982E-2</v>
      </c>
      <c r="H141">
        <v>68.53</v>
      </c>
      <c r="I141">
        <v>66.33</v>
      </c>
      <c r="J141">
        <v>5.5786284999999989</v>
      </c>
      <c r="L141">
        <v>65.724660216905491</v>
      </c>
      <c r="M141" s="4">
        <v>0.85624</v>
      </c>
      <c r="N141">
        <v>1.418037</v>
      </c>
      <c r="O141" s="28">
        <v>9</v>
      </c>
      <c r="P141">
        <v>-2.4966666666666679</v>
      </c>
      <c r="Q141" s="29">
        <v>63.611578899999998</v>
      </c>
      <c r="R141" s="4">
        <v>68.53</v>
      </c>
      <c r="S141" s="5">
        <v>0.25</v>
      </c>
      <c r="T141">
        <f t="shared" si="2"/>
        <v>0.70520021691958668</v>
      </c>
      <c r="U141">
        <v>61.69</v>
      </c>
      <c r="V141">
        <v>63.430526315789479</v>
      </c>
      <c r="W141" s="4">
        <v>25.614820000000002</v>
      </c>
    </row>
    <row r="142" spans="1:23" x14ac:dyDescent="0.2">
      <c r="A142" s="11" t="s">
        <v>361</v>
      </c>
      <c r="B142">
        <v>85.87</v>
      </c>
      <c r="C142">
        <v>52.850770258799734</v>
      </c>
      <c r="D142">
        <v>35409</v>
      </c>
      <c r="E142">
        <v>17.899999999999999</v>
      </c>
      <c r="F142" s="15">
        <v>1.0167358</v>
      </c>
      <c r="G142" s="6">
        <v>-7.9826199999999986E-2</v>
      </c>
      <c r="H142">
        <v>73.16</v>
      </c>
      <c r="I142">
        <v>64.13</v>
      </c>
      <c r="J142">
        <v>4.3668028999999997</v>
      </c>
      <c r="L142">
        <v>87.229777320257895</v>
      </c>
      <c r="M142" s="4">
        <v>0.85468999999999995</v>
      </c>
      <c r="N142">
        <v>1.3842749999999999</v>
      </c>
      <c r="O142" s="28">
        <v>12</v>
      </c>
      <c r="P142">
        <v>-1.8933333333333362</v>
      </c>
      <c r="Q142" s="29">
        <v>71.395909099999997</v>
      </c>
      <c r="R142" s="4">
        <v>73.16</v>
      </c>
      <c r="S142" s="5">
        <v>0.4</v>
      </c>
      <c r="T142">
        <f t="shared" si="2"/>
        <v>0.72239981217604887</v>
      </c>
      <c r="U142">
        <v>86.81</v>
      </c>
      <c r="V142">
        <v>71.36727272727272</v>
      </c>
      <c r="W142" s="4">
        <v>23.283300000000001</v>
      </c>
    </row>
    <row r="143" spans="1:23" x14ac:dyDescent="0.2">
      <c r="A143" s="11" t="s">
        <v>362</v>
      </c>
      <c r="B143">
        <v>103.75</v>
      </c>
      <c r="C143">
        <v>54.063539942793483</v>
      </c>
      <c r="D143">
        <v>31580</v>
      </c>
      <c r="E143">
        <v>19.55</v>
      </c>
      <c r="F143" s="15">
        <v>0.1697668</v>
      </c>
      <c r="G143" s="6">
        <v>-0.2497673</v>
      </c>
      <c r="H143">
        <v>75.17</v>
      </c>
      <c r="I143">
        <v>61.76</v>
      </c>
      <c r="J143">
        <v>3.3982362999999998</v>
      </c>
      <c r="L143">
        <v>95.583935857353381</v>
      </c>
      <c r="M143" s="4">
        <v>0.84770999999999996</v>
      </c>
      <c r="N143">
        <v>1.390401</v>
      </c>
      <c r="O143" s="28">
        <v>11</v>
      </c>
      <c r="P143">
        <v>0.9633333333333276</v>
      </c>
      <c r="Q143" s="29">
        <v>89.737727300000003</v>
      </c>
      <c r="R143" s="4">
        <v>75.17</v>
      </c>
      <c r="S143" s="5">
        <v>0.21</v>
      </c>
      <c r="T143">
        <f t="shared" si="2"/>
        <v>0.71921697409596219</v>
      </c>
      <c r="U143">
        <v>104.5</v>
      </c>
      <c r="V143">
        <v>89.549090909090921</v>
      </c>
      <c r="W143" s="4">
        <v>4.9957330000000004</v>
      </c>
    </row>
    <row r="144" spans="1:23" x14ac:dyDescent="0.2">
      <c r="A144" s="11" t="s">
        <v>363</v>
      </c>
      <c r="B144">
        <v>127.71</v>
      </c>
      <c r="C144">
        <v>51.415432332930727</v>
      </c>
      <c r="D144">
        <v>42865</v>
      </c>
      <c r="E144">
        <v>17.649999999999999</v>
      </c>
      <c r="F144" s="15">
        <v>0.17290849999999999</v>
      </c>
      <c r="G144" s="6">
        <v>-0.7504478</v>
      </c>
      <c r="H144">
        <v>70.75</v>
      </c>
      <c r="I144">
        <v>70.09</v>
      </c>
      <c r="J144">
        <v>3.308153400000001</v>
      </c>
      <c r="L144">
        <v>111.73318333834769</v>
      </c>
      <c r="M144" s="4">
        <v>0.84914999999999996</v>
      </c>
      <c r="N144">
        <v>1.3760460000000001</v>
      </c>
      <c r="O144" s="28">
        <v>9</v>
      </c>
      <c r="P144">
        <v>0.49166666666666714</v>
      </c>
      <c r="Q144" s="29">
        <v>111.28</v>
      </c>
      <c r="R144" s="4">
        <v>70.75</v>
      </c>
      <c r="S144" s="5">
        <v>-0.38</v>
      </c>
      <c r="T144">
        <f t="shared" si="2"/>
        <v>0.72671989163152972</v>
      </c>
      <c r="U144">
        <v>126.75</v>
      </c>
      <c r="V144">
        <v>111.42190476190477</v>
      </c>
      <c r="W144" s="4">
        <v>5.2267380000000001</v>
      </c>
    </row>
    <row r="145" spans="1:23" x14ac:dyDescent="0.2">
      <c r="A145" s="11" t="s">
        <v>364</v>
      </c>
      <c r="B145">
        <v>251.18</v>
      </c>
      <c r="C145">
        <v>55.480165226471392</v>
      </c>
      <c r="D145">
        <v>51091</v>
      </c>
      <c r="E145">
        <v>17.8</v>
      </c>
      <c r="F145" s="15">
        <v>0.211866</v>
      </c>
      <c r="G145" s="6">
        <v>-0.17848710000000001</v>
      </c>
      <c r="H145">
        <v>74.489999999999995</v>
      </c>
      <c r="I145">
        <v>92.08</v>
      </c>
      <c r="J145">
        <v>3.7180209999999998</v>
      </c>
      <c r="L145">
        <v>162.85055882357324</v>
      </c>
      <c r="M145" s="4">
        <v>0.85138999999999998</v>
      </c>
      <c r="N145">
        <v>1.3426419999999999</v>
      </c>
      <c r="O145" s="28">
        <v>11</v>
      </c>
      <c r="P145">
        <v>-1.0300000000000011</v>
      </c>
      <c r="Q145" s="29">
        <v>166.550455</v>
      </c>
      <c r="R145" s="4">
        <v>74.489999999999995</v>
      </c>
      <c r="S145" s="5">
        <v>-0.14000000000000001</v>
      </c>
      <c r="T145">
        <f t="shared" si="2"/>
        <v>0.74480017756036243</v>
      </c>
      <c r="U145">
        <v>227.62</v>
      </c>
      <c r="V145">
        <v>164.96181818181819</v>
      </c>
      <c r="W145" s="4">
        <v>5.6983540000000001</v>
      </c>
    </row>
    <row r="146" spans="1:23" x14ac:dyDescent="0.2">
      <c r="A146" s="11" t="s">
        <v>365</v>
      </c>
      <c r="B146">
        <v>165.98</v>
      </c>
      <c r="C146">
        <v>61.022644265887514</v>
      </c>
      <c r="D146">
        <v>40990</v>
      </c>
      <c r="E146">
        <v>13.299999999999999</v>
      </c>
      <c r="F146" s="15">
        <v>0.64303299999999997</v>
      </c>
      <c r="G146" s="6">
        <v>-9.8548299999999978E-2</v>
      </c>
      <c r="H146">
        <v>83.54</v>
      </c>
      <c r="I146">
        <v>71.599999999999994</v>
      </c>
      <c r="J146">
        <v>4.8428945999999984</v>
      </c>
      <c r="L146">
        <v>169.94156318480643</v>
      </c>
      <c r="M146" s="4">
        <v>0.84297</v>
      </c>
      <c r="N146">
        <v>1.369</v>
      </c>
      <c r="O146" s="28">
        <v>7</v>
      </c>
      <c r="P146">
        <v>1.8316666666666688</v>
      </c>
      <c r="Q146" s="29">
        <v>230.60809499999999</v>
      </c>
      <c r="R146" s="4">
        <v>83.54</v>
      </c>
      <c r="S146" s="5">
        <v>0.1</v>
      </c>
      <c r="T146">
        <f t="shared" si="2"/>
        <v>0.73046018991964934</v>
      </c>
      <c r="U146">
        <v>161.5</v>
      </c>
      <c r="V146">
        <v>228.93047619047618</v>
      </c>
      <c r="W146" s="4">
        <v>13.27786</v>
      </c>
    </row>
    <row r="147" spans="1:23" x14ac:dyDescent="0.2">
      <c r="A147" s="11" t="s">
        <v>366</v>
      </c>
      <c r="B147">
        <v>238.31</v>
      </c>
      <c r="C147">
        <v>60.870969316675492</v>
      </c>
      <c r="D147">
        <v>45540</v>
      </c>
      <c r="E147">
        <v>7.95</v>
      </c>
      <c r="F147" s="15">
        <v>1.3877706999999999</v>
      </c>
      <c r="G147" s="6">
        <v>0.20728410000000003</v>
      </c>
      <c r="H147">
        <v>81.05</v>
      </c>
      <c r="I147">
        <v>91</v>
      </c>
      <c r="J147">
        <v>7.0332574999999995</v>
      </c>
      <c r="L147">
        <v>83.439416299600822</v>
      </c>
      <c r="M147" s="4">
        <v>0.85489999999999999</v>
      </c>
      <c r="N147">
        <v>1.3315049999999999</v>
      </c>
      <c r="O147" s="28">
        <v>5</v>
      </c>
      <c r="P147">
        <v>1.2649999999999988</v>
      </c>
      <c r="Q147" s="29">
        <v>210.206818</v>
      </c>
      <c r="R147" s="4">
        <v>81.05</v>
      </c>
      <c r="S147" s="5">
        <v>7.0000000000000007E-2</v>
      </c>
      <c r="T147">
        <f t="shared" si="2"/>
        <v>0.75102984968137565</v>
      </c>
      <c r="U147">
        <v>232.88</v>
      </c>
      <c r="V147">
        <v>210.2804545454546</v>
      </c>
      <c r="W147" s="4">
        <v>19.731549999999999</v>
      </c>
    </row>
    <row r="148" spans="1:23" x14ac:dyDescent="0.2">
      <c r="A148" s="11" t="s">
        <v>367</v>
      </c>
      <c r="B148">
        <v>170.64</v>
      </c>
      <c r="C148">
        <v>54.9473751275154</v>
      </c>
      <c r="D148">
        <v>45135</v>
      </c>
      <c r="E148">
        <v>7.6999999999999993</v>
      </c>
      <c r="F148" s="15">
        <v>2.0119585999999998</v>
      </c>
      <c r="G148" s="6">
        <v>0.10889570000000004</v>
      </c>
      <c r="H148">
        <v>74.17</v>
      </c>
      <c r="I148">
        <v>91.179999999999993</v>
      </c>
      <c r="J148">
        <v>8.0400150000000021</v>
      </c>
      <c r="L148">
        <v>101.90119251435544</v>
      </c>
      <c r="M148" s="4">
        <v>0.84060000000000001</v>
      </c>
      <c r="N148">
        <v>1.349837</v>
      </c>
      <c r="O148" s="28">
        <v>5</v>
      </c>
      <c r="P148">
        <v>-0.43166666666666575</v>
      </c>
      <c r="Q148" s="29">
        <v>289.24954500000001</v>
      </c>
      <c r="R148" s="4">
        <v>74.17</v>
      </c>
      <c r="S148" s="5">
        <v>-0.23</v>
      </c>
      <c r="T148">
        <f t="shared" si="2"/>
        <v>0.74083018912653897</v>
      </c>
      <c r="U148">
        <v>156.25</v>
      </c>
      <c r="V148">
        <v>284.80571428571426</v>
      </c>
      <c r="W148" s="4">
        <v>25.02431</v>
      </c>
    </row>
    <row r="149" spans="1:23" x14ac:dyDescent="0.2">
      <c r="A149" s="11" t="s">
        <v>368</v>
      </c>
      <c r="B149">
        <v>203.08</v>
      </c>
      <c r="C149">
        <v>64.543372982506668</v>
      </c>
      <c r="D149">
        <v>37335</v>
      </c>
      <c r="E149">
        <v>5.4</v>
      </c>
      <c r="F149" s="15">
        <v>3.1466875999999999</v>
      </c>
      <c r="G149" s="6">
        <v>0.43766649999999996</v>
      </c>
      <c r="H149">
        <v>86.51</v>
      </c>
      <c r="I149">
        <v>100.75</v>
      </c>
      <c r="J149">
        <v>8.7225663000000004</v>
      </c>
      <c r="L149">
        <v>132.98874389240333</v>
      </c>
      <c r="M149" s="4">
        <v>0.84375</v>
      </c>
      <c r="N149">
        <v>1.3403389999999999</v>
      </c>
      <c r="O149" s="28">
        <v>6</v>
      </c>
      <c r="P149">
        <v>1.6616666666666671</v>
      </c>
      <c r="Q149" s="29">
        <v>205.607</v>
      </c>
      <c r="R149" s="4">
        <v>86.51</v>
      </c>
      <c r="S149" s="5">
        <v>-0.34</v>
      </c>
      <c r="T149">
        <f t="shared" si="2"/>
        <v>0.74607990963480142</v>
      </c>
      <c r="U149">
        <v>200</v>
      </c>
      <c r="V149">
        <v>205.26599999999999</v>
      </c>
      <c r="W149" s="4">
        <v>36.075249999999997</v>
      </c>
    </row>
    <row r="150" spans="1:23" x14ac:dyDescent="0.2">
      <c r="A150" s="11" t="s">
        <v>369</v>
      </c>
      <c r="B150">
        <v>237.78</v>
      </c>
      <c r="C150">
        <v>72.62995512690614</v>
      </c>
      <c r="D150">
        <v>33040</v>
      </c>
      <c r="E150">
        <v>7.65</v>
      </c>
      <c r="F150" s="15">
        <v>2.0512907999999999</v>
      </c>
      <c r="G150" s="6">
        <v>6.2064500000000022E-2</v>
      </c>
      <c r="H150">
        <v>97.13</v>
      </c>
      <c r="I150">
        <v>95.89</v>
      </c>
      <c r="J150">
        <v>6.5282299999999998</v>
      </c>
      <c r="L150">
        <v>190.11804891399038</v>
      </c>
      <c r="M150" s="4">
        <v>0.81552999999999998</v>
      </c>
      <c r="N150">
        <v>1.3373269999999999</v>
      </c>
      <c r="O150" s="28">
        <v>7</v>
      </c>
      <c r="P150">
        <v>-0.14000000000000057</v>
      </c>
      <c r="Q150" s="29">
        <v>196.57300000000001</v>
      </c>
      <c r="R150" s="4">
        <v>97.13</v>
      </c>
      <c r="S150" s="5">
        <v>-0.67</v>
      </c>
      <c r="T150">
        <f t="shared" si="2"/>
        <v>0.74776027104814313</v>
      </c>
      <c r="U150">
        <v>230.24</v>
      </c>
      <c r="V150">
        <v>193.15049999999997</v>
      </c>
      <c r="W150" s="4">
        <v>31.421849999999999</v>
      </c>
    </row>
    <row r="151" spans="1:23" x14ac:dyDescent="0.2">
      <c r="A151" s="11" t="s">
        <v>370</v>
      </c>
      <c r="B151">
        <v>299.32</v>
      </c>
      <c r="C151">
        <v>89.238961007330914</v>
      </c>
      <c r="D151">
        <v>25101</v>
      </c>
      <c r="E151">
        <v>9.0500000000000007</v>
      </c>
      <c r="F151" s="15">
        <v>2.1545969</v>
      </c>
      <c r="G151" s="6">
        <v>0.33093050000000002</v>
      </c>
      <c r="H151">
        <v>117.25</v>
      </c>
      <c r="I151">
        <v>91.25</v>
      </c>
      <c r="J151">
        <v>6.6278505999999995</v>
      </c>
      <c r="L151">
        <v>207.78026742005409</v>
      </c>
      <c r="M151" s="4">
        <v>0.84094999999999998</v>
      </c>
      <c r="N151">
        <v>1.3138879999999999</v>
      </c>
      <c r="O151" s="28">
        <v>9</v>
      </c>
      <c r="P151">
        <v>1.6966666666666672</v>
      </c>
      <c r="Q151" s="29">
        <v>311.84087</v>
      </c>
      <c r="R151" s="4">
        <v>117.25</v>
      </c>
      <c r="S151" s="5">
        <v>0.16</v>
      </c>
      <c r="T151">
        <f t="shared" si="2"/>
        <v>0.76109988065953871</v>
      </c>
      <c r="U151">
        <v>294.92</v>
      </c>
      <c r="V151">
        <v>308.0539130434783</v>
      </c>
      <c r="W151" s="4">
        <v>32.508229999999998</v>
      </c>
    </row>
    <row r="152" spans="1:23" x14ac:dyDescent="0.2">
      <c r="Q152" s="29">
        <v>196.314211</v>
      </c>
      <c r="R152" s="4">
        <v>104.58</v>
      </c>
      <c r="W152" s="4"/>
    </row>
    <row r="153" spans="1:23" x14ac:dyDescent="0.2">
      <c r="Q153" s="29">
        <v>156.740667</v>
      </c>
      <c r="R153" s="4">
        <v>113.34</v>
      </c>
      <c r="W153" s="4"/>
    </row>
    <row r="154" spans="1:23" x14ac:dyDescent="0.2">
      <c r="W154" s="4"/>
    </row>
  </sheetData>
  <conditionalFormatting sqref="F29">
    <cfRule type="cellIs" dxfId="35" priority="4" stopIfTrue="1" operator="lessThan">
      <formula>0</formula>
    </cfRule>
  </conditionalFormatting>
  <conditionalFormatting sqref="F27:F28">
    <cfRule type="cellIs" dxfId="34" priority="3" stopIfTrue="1" operator="lessThan">
      <formula>0</formula>
    </cfRule>
  </conditionalFormatting>
  <conditionalFormatting sqref="F30">
    <cfRule type="cellIs" dxfId="33" priority="2" stopIfTrue="1" operator="lessThan">
      <formula>0</formula>
    </cfRule>
  </conditionalFormatting>
  <conditionalFormatting sqref="F31">
    <cfRule type="cellIs" dxfId="32" priority="1" stopIfTrue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351F-8CFD-A642-B75B-2C9DB6A5B224}">
  <dimension ref="A1:I98"/>
  <sheetViews>
    <sheetView topLeftCell="A18" zoomScale="75" workbookViewId="0">
      <selection activeCell="L24" sqref="L24"/>
    </sheetView>
  </sheetViews>
  <sheetFormatPr baseColWidth="10" defaultRowHeight="16" x14ac:dyDescent="0.2"/>
  <cols>
    <col min="1" max="1" width="24.83203125" style="18" customWidth="1"/>
    <col min="2" max="2" width="24.83203125" customWidth="1"/>
    <col min="3" max="3" width="29.83203125" customWidth="1"/>
    <col min="4" max="4" width="25.5" customWidth="1"/>
    <col min="5" max="5" width="14.6640625" customWidth="1"/>
    <col min="7" max="7" width="14" customWidth="1"/>
  </cols>
  <sheetData>
    <row r="1" spans="1:9" x14ac:dyDescent="0.2">
      <c r="A1" s="18" t="s">
        <v>10</v>
      </c>
      <c r="B1" t="s">
        <v>375</v>
      </c>
      <c r="C1" t="s">
        <v>16</v>
      </c>
      <c r="D1" t="s">
        <v>17</v>
      </c>
      <c r="E1" t="s">
        <v>215</v>
      </c>
      <c r="F1" t="s">
        <v>216</v>
      </c>
      <c r="G1" s="4" t="s">
        <v>217</v>
      </c>
      <c r="H1" t="s">
        <v>218</v>
      </c>
      <c r="I1" t="s">
        <v>219</v>
      </c>
    </row>
    <row r="2" spans="1:9" ht="17" x14ac:dyDescent="0.2">
      <c r="A2" s="19" t="s">
        <v>19</v>
      </c>
      <c r="B2" s="16" t="e" cm="1">
        <f t="array" ref="B2">TEXT</f>
        <v>#NAME?</v>
      </c>
      <c r="C2" s="7">
        <v>33.680799999999998</v>
      </c>
      <c r="D2" s="7">
        <v>29.712900000000001</v>
      </c>
      <c r="E2" s="4">
        <f>'prices quaterly'!C2</f>
        <v>12.152974504249293</v>
      </c>
      <c r="F2">
        <f>'prices quaterly'!I2</f>
        <v>20.19830028328612</v>
      </c>
      <c r="G2">
        <v>1975</v>
      </c>
      <c r="I2">
        <v>7.5999999999999988</v>
      </c>
    </row>
    <row r="3" spans="1:9" ht="17" x14ac:dyDescent="0.2">
      <c r="A3" s="19" t="s">
        <v>20</v>
      </c>
      <c r="B3" s="16"/>
      <c r="C3" s="7">
        <v>27.160900000000002</v>
      </c>
      <c r="D3" s="7">
        <v>26.378399999999999</v>
      </c>
      <c r="E3" s="4">
        <f>'prices quaterly'!C3</f>
        <v>13.011204481792715</v>
      </c>
      <c r="F3">
        <f>'prices quaterly'!I3</f>
        <v>18.739495798319325</v>
      </c>
      <c r="G3">
        <v>875</v>
      </c>
      <c r="I3">
        <v>13.35</v>
      </c>
    </row>
    <row r="4" spans="1:9" ht="17" x14ac:dyDescent="0.2">
      <c r="A4" s="19" t="s">
        <v>21</v>
      </c>
      <c r="B4" s="16"/>
      <c r="C4" s="7">
        <v>25.99</v>
      </c>
      <c r="D4" s="7">
        <v>27.554500000000001</v>
      </c>
      <c r="E4" s="4">
        <f>'prices quaterly'!C4</f>
        <v>19.397759103641455</v>
      </c>
      <c r="F4">
        <f>'prices quaterly'!I4</f>
        <v>20.560224089635852</v>
      </c>
      <c r="G4">
        <v>3360</v>
      </c>
      <c r="I4">
        <v>17.283333333333331</v>
      </c>
    </row>
    <row r="5" spans="1:9" ht="17" x14ac:dyDescent="0.2">
      <c r="A5" s="19" t="s">
        <v>22</v>
      </c>
      <c r="B5" s="16"/>
      <c r="C5" s="7">
        <v>30.203199999999999</v>
      </c>
      <c r="D5" s="7">
        <v>32.643799999999999</v>
      </c>
      <c r="E5" s="4">
        <f>'prices quaterly'!C5</f>
        <v>16.545961002785518</v>
      </c>
      <c r="F5">
        <f>'prices quaterly'!I5</f>
        <v>14.665738161559888</v>
      </c>
      <c r="G5">
        <v>6490</v>
      </c>
      <c r="I5">
        <v>8.2999999999999989</v>
      </c>
    </row>
    <row r="6" spans="1:9" ht="17" x14ac:dyDescent="0.2">
      <c r="A6" s="19" t="s">
        <v>23</v>
      </c>
      <c r="B6" s="16"/>
      <c r="C6" s="7">
        <v>29.122900000000001</v>
      </c>
      <c r="D6" s="7">
        <v>35.981699999999996</v>
      </c>
      <c r="E6" s="4">
        <f>'prices quaterly'!C6</f>
        <v>12.819444444444445</v>
      </c>
      <c r="F6">
        <f>'prices quaterly'!I6</f>
        <v>21.166666666666668</v>
      </c>
      <c r="G6">
        <v>2425</v>
      </c>
      <c r="I6">
        <v>7</v>
      </c>
    </row>
    <row r="7" spans="1:9" ht="17" x14ac:dyDescent="0.2">
      <c r="A7" s="19" t="s">
        <v>24</v>
      </c>
      <c r="B7" s="16"/>
      <c r="C7" s="7">
        <v>21.5152</v>
      </c>
      <c r="D7" s="7">
        <v>32.002200000000002</v>
      </c>
      <c r="E7" s="4">
        <f>'prices quaterly'!C7</f>
        <v>13.645116918844566</v>
      </c>
      <c r="F7">
        <f>'prices quaterly'!I7</f>
        <v>24.085281980742781</v>
      </c>
      <c r="G7">
        <v>2455</v>
      </c>
      <c r="I7">
        <v>13.633333333333333</v>
      </c>
    </row>
    <row r="8" spans="1:9" ht="17" x14ac:dyDescent="0.2">
      <c r="A8" s="19" t="s">
        <v>25</v>
      </c>
      <c r="B8" s="16"/>
      <c r="C8" s="7">
        <v>21.723800000000001</v>
      </c>
      <c r="D8" s="7">
        <v>32.837800000000001</v>
      </c>
      <c r="E8" s="4">
        <f>'prices quaterly'!C8</f>
        <v>16.225895316804408</v>
      </c>
      <c r="F8">
        <f>'prices quaterly'!I8</f>
        <v>32.47933884297521</v>
      </c>
      <c r="G8">
        <v>5060</v>
      </c>
      <c r="I8">
        <v>18.416666666666668</v>
      </c>
    </row>
    <row r="9" spans="1:9" ht="17" x14ac:dyDescent="0.2">
      <c r="A9" s="19" t="s">
        <v>26</v>
      </c>
      <c r="B9" s="16"/>
      <c r="C9" s="7">
        <v>28.895499999999998</v>
      </c>
      <c r="D9" s="7">
        <v>38.850200000000001</v>
      </c>
      <c r="E9" s="4">
        <f>'prices quaterly'!C9</f>
        <v>17.832647462277091</v>
      </c>
      <c r="F9">
        <f>'prices quaterly'!I9</f>
        <v>34.403292181069958</v>
      </c>
      <c r="G9">
        <v>385</v>
      </c>
      <c r="I9">
        <v>8.6333333333333346</v>
      </c>
    </row>
    <row r="10" spans="1:9" ht="17" x14ac:dyDescent="0.2">
      <c r="A10" s="19" t="s">
        <v>27</v>
      </c>
      <c r="B10" s="16"/>
      <c r="C10" s="7">
        <v>31.1479</v>
      </c>
      <c r="D10" s="7">
        <v>39.9587</v>
      </c>
      <c r="E10" s="4">
        <f>'prices quaterly'!C10</f>
        <v>16.263736263736263</v>
      </c>
      <c r="F10">
        <f>'prices quaterly'!I10</f>
        <v>34.024725274725277</v>
      </c>
      <c r="G10">
        <v>2470</v>
      </c>
      <c r="I10">
        <v>7.0333333333333341</v>
      </c>
    </row>
    <row r="11" spans="1:9" ht="17" x14ac:dyDescent="0.2">
      <c r="A11" s="19" t="s">
        <v>28</v>
      </c>
      <c r="B11" s="16"/>
      <c r="C11" s="7">
        <v>25.413399999999999</v>
      </c>
      <c r="D11" s="7">
        <v>34.632899999999999</v>
      </c>
      <c r="E11" s="4">
        <f>'prices quaterly'!C11</f>
        <v>23.292517006802722</v>
      </c>
      <c r="F11">
        <f>'prices quaterly'!I11</f>
        <v>41.591836734693878</v>
      </c>
      <c r="G11">
        <v>3000</v>
      </c>
      <c r="I11">
        <v>13.283333333333333</v>
      </c>
    </row>
    <row r="12" spans="1:9" ht="17" x14ac:dyDescent="0.2">
      <c r="A12" s="19" t="s">
        <v>29</v>
      </c>
      <c r="B12" s="16"/>
      <c r="C12" s="7">
        <v>24.220600000000001</v>
      </c>
      <c r="D12" s="7">
        <v>34.032800000000002</v>
      </c>
      <c r="E12" s="4">
        <f>'prices quaterly'!C12</f>
        <v>31.591836734693878</v>
      </c>
      <c r="F12">
        <f>'prices quaterly'!I12</f>
        <v>40.598639455782312</v>
      </c>
      <c r="G12">
        <v>4200</v>
      </c>
      <c r="I12">
        <v>17.266666666666666</v>
      </c>
    </row>
    <row r="13" spans="1:9" ht="17" x14ac:dyDescent="0.2">
      <c r="A13" s="19" t="s">
        <v>30</v>
      </c>
      <c r="B13" s="16"/>
      <c r="C13" s="7">
        <v>33.954599999999999</v>
      </c>
      <c r="D13" s="7">
        <v>36.2667</v>
      </c>
      <c r="E13" s="4">
        <f>'prices quaterly'!C13</f>
        <v>36.414073071718533</v>
      </c>
      <c r="F13">
        <f>'prices quaterly'!I13</f>
        <v>32.300405953991877</v>
      </c>
      <c r="G13">
        <v>7495</v>
      </c>
      <c r="I13">
        <v>8.7166666666666668</v>
      </c>
    </row>
    <row r="14" spans="1:9" ht="17" x14ac:dyDescent="0.2">
      <c r="A14" s="19" t="s">
        <v>31</v>
      </c>
      <c r="B14" s="16"/>
      <c r="C14" s="7">
        <v>39.125999999999998</v>
      </c>
      <c r="D14" s="7">
        <v>36.6554</v>
      </c>
      <c r="E14" s="4">
        <f>'prices quaterly'!C14</f>
        <v>28.710990502035276</v>
      </c>
      <c r="F14">
        <f>'prices quaterly'!I14</f>
        <v>33.568521031207595</v>
      </c>
      <c r="G14">
        <v>5435</v>
      </c>
      <c r="I14">
        <v>5.7</v>
      </c>
    </row>
    <row r="15" spans="1:9" ht="17" x14ac:dyDescent="0.2">
      <c r="A15" s="19" t="s">
        <v>32</v>
      </c>
      <c r="B15" s="16"/>
      <c r="C15" s="7">
        <v>27.790500000000002</v>
      </c>
      <c r="D15" s="7">
        <v>35.096800000000002</v>
      </c>
      <c r="E15" s="4">
        <f>'prices quaterly'!C15</f>
        <v>23.342245989304814</v>
      </c>
      <c r="F15">
        <f>'prices quaterly'!I15</f>
        <v>34.866310160427808</v>
      </c>
      <c r="G15">
        <v>3495</v>
      </c>
      <c r="I15">
        <v>13.033333333333333</v>
      </c>
    </row>
    <row r="16" spans="1:9" ht="17" x14ac:dyDescent="0.2">
      <c r="A16" s="19" t="s">
        <v>33</v>
      </c>
      <c r="B16" s="16"/>
      <c r="C16" s="7">
        <v>24.804300000000001</v>
      </c>
      <c r="D16" s="7">
        <v>32.165100000000002</v>
      </c>
      <c r="E16" s="4">
        <f>'prices quaterly'!C16</f>
        <v>30.494652406417114</v>
      </c>
      <c r="F16">
        <f>'prices quaterly'!I16</f>
        <v>31.09625668449198</v>
      </c>
      <c r="G16">
        <v>4965</v>
      </c>
      <c r="I16">
        <v>17.616666666666667</v>
      </c>
    </row>
    <row r="17" spans="1:9" ht="17" x14ac:dyDescent="0.2">
      <c r="A17" s="19" t="s">
        <v>34</v>
      </c>
      <c r="B17" s="16"/>
      <c r="C17" s="7">
        <v>33.681199999999997</v>
      </c>
      <c r="D17" s="7">
        <v>34.800199999999997</v>
      </c>
      <c r="E17" s="4">
        <f>'prices quaterly'!C17</f>
        <v>36.395193591455268</v>
      </c>
      <c r="F17">
        <f>'prices quaterly'!I17</f>
        <v>26.568758344459273</v>
      </c>
      <c r="G17">
        <v>4485</v>
      </c>
      <c r="I17">
        <v>8.2666666666666675</v>
      </c>
    </row>
    <row r="18" spans="1:9" ht="17" x14ac:dyDescent="0.2">
      <c r="A18" s="19" t="s">
        <v>35</v>
      </c>
      <c r="B18" s="16"/>
      <c r="C18" s="7">
        <v>35.614100000000001</v>
      </c>
      <c r="D18" s="7">
        <v>37.467100000000002</v>
      </c>
      <c r="E18" s="4">
        <f>'prices quaterly'!C18</f>
        <v>18.386666666666667</v>
      </c>
      <c r="F18">
        <f>'prices quaterly'!I18</f>
        <v>34.56</v>
      </c>
      <c r="G18">
        <v>3580</v>
      </c>
      <c r="I18">
        <v>7.7666666666666666</v>
      </c>
    </row>
    <row r="19" spans="1:9" ht="17" x14ac:dyDescent="0.2">
      <c r="A19" s="19" t="s">
        <v>36</v>
      </c>
      <c r="B19" s="16"/>
      <c r="C19" s="7">
        <v>23.140999999999998</v>
      </c>
      <c r="D19" s="7">
        <v>37.807200000000002</v>
      </c>
      <c r="E19" s="4">
        <f>'prices quaterly'!C19</f>
        <v>17.899603698811095</v>
      </c>
      <c r="F19">
        <f>'prices quaterly'!I19</f>
        <v>33.791281373844122</v>
      </c>
      <c r="G19">
        <v>5170</v>
      </c>
      <c r="I19">
        <v>13.366666666666667</v>
      </c>
    </row>
    <row r="20" spans="1:9" ht="17" x14ac:dyDescent="0.2">
      <c r="A20" s="19" t="s">
        <v>37</v>
      </c>
      <c r="B20" s="16"/>
      <c r="C20" s="7">
        <v>23.715699999999998</v>
      </c>
      <c r="D20" s="7">
        <v>36.997500000000002</v>
      </c>
      <c r="E20" s="4">
        <f>'prices quaterly'!C20</f>
        <v>27.453825857519789</v>
      </c>
      <c r="F20">
        <f>'prices quaterly'!I20</f>
        <v>37.928759894459105</v>
      </c>
      <c r="G20">
        <v>2715</v>
      </c>
      <c r="I20">
        <v>17.599999999999998</v>
      </c>
    </row>
    <row r="21" spans="1:9" ht="17" x14ac:dyDescent="0.2">
      <c r="A21" s="19" t="s">
        <v>38</v>
      </c>
      <c r="B21" s="16"/>
      <c r="C21" s="7">
        <v>36.004600000000003</v>
      </c>
      <c r="D21" s="7">
        <v>36.5989</v>
      </c>
      <c r="E21" s="4">
        <f>'prices quaterly'!C21</f>
        <v>29.566929133858267</v>
      </c>
      <c r="F21">
        <f>'prices quaterly'!I21</f>
        <v>37.611548556430442</v>
      </c>
      <c r="G21">
        <v>5490</v>
      </c>
      <c r="I21">
        <v>9.5499999999999989</v>
      </c>
    </row>
    <row r="22" spans="1:9" ht="17" x14ac:dyDescent="0.2">
      <c r="A22" s="19" t="s">
        <v>39</v>
      </c>
      <c r="B22" s="16"/>
      <c r="C22" s="7">
        <v>38.7517</v>
      </c>
      <c r="D22" s="7">
        <v>35.963500000000003</v>
      </c>
      <c r="E22" s="4">
        <f>'prices quaterly'!C22</f>
        <v>21.287779237844944</v>
      </c>
      <c r="F22">
        <f>'prices quaterly'!I22</f>
        <v>35.716162943495405</v>
      </c>
      <c r="G22">
        <v>5510</v>
      </c>
      <c r="I22">
        <v>6.416666666666667</v>
      </c>
    </row>
    <row r="23" spans="1:9" ht="17" x14ac:dyDescent="0.2">
      <c r="A23" s="19" t="s">
        <v>40</v>
      </c>
      <c r="B23" s="16"/>
      <c r="C23" s="7">
        <v>28.6904</v>
      </c>
      <c r="D23" s="7">
        <v>34.387900000000002</v>
      </c>
      <c r="E23" s="4">
        <f>'prices quaterly'!C23</f>
        <v>21.914062499999996</v>
      </c>
      <c r="F23">
        <f>'prices quaterly'!I23</f>
        <v>36.888020833333336</v>
      </c>
      <c r="G23">
        <v>5910</v>
      </c>
      <c r="I23">
        <v>14.300000000000002</v>
      </c>
    </row>
    <row r="24" spans="1:9" ht="17" x14ac:dyDescent="0.2">
      <c r="A24" s="19" t="s">
        <v>41</v>
      </c>
      <c r="B24" s="16"/>
      <c r="C24" s="7">
        <v>25.9116</v>
      </c>
      <c r="D24" s="7">
        <v>36.6738</v>
      </c>
      <c r="E24" s="4">
        <f>'prices quaterly'!C24</f>
        <v>31.458333333333336</v>
      </c>
      <c r="F24">
        <f>'prices quaterly'!I24</f>
        <v>35.950520833333336</v>
      </c>
      <c r="G24">
        <v>4960</v>
      </c>
      <c r="I24">
        <v>18.95</v>
      </c>
    </row>
    <row r="25" spans="1:9" ht="17" x14ac:dyDescent="0.2">
      <c r="A25" s="19" t="s">
        <v>42</v>
      </c>
      <c r="B25" s="16"/>
      <c r="C25" s="7">
        <v>38.406799999999997</v>
      </c>
      <c r="D25" s="7">
        <v>38.110700000000001</v>
      </c>
      <c r="E25" s="4">
        <f>'prices quaterly'!C25</f>
        <v>41.750972762645915</v>
      </c>
      <c r="F25">
        <f>'prices quaterly'!I25</f>
        <v>39.130998702983142</v>
      </c>
      <c r="G25">
        <v>3450</v>
      </c>
      <c r="I25">
        <v>8.7000000000000011</v>
      </c>
    </row>
    <row r="26" spans="1:9" ht="17" x14ac:dyDescent="0.2">
      <c r="A26" s="19" t="s">
        <v>43</v>
      </c>
      <c r="B26" s="16"/>
      <c r="C26" s="7">
        <v>39.5685</v>
      </c>
      <c r="D26" s="7">
        <v>38.450200000000002</v>
      </c>
      <c r="E26" s="4">
        <f>'prices quaterly'!C26</f>
        <v>24.430051813471501</v>
      </c>
      <c r="F26">
        <f>'prices quaterly'!I26</f>
        <v>40.816062176165801</v>
      </c>
      <c r="G26">
        <v>3840</v>
      </c>
      <c r="I26">
        <v>6.5166666666666666</v>
      </c>
    </row>
    <row r="27" spans="1:9" ht="17" x14ac:dyDescent="0.2">
      <c r="A27" s="19" t="s">
        <v>44</v>
      </c>
      <c r="B27" s="16"/>
      <c r="C27" s="7">
        <v>24.553699999999999</v>
      </c>
      <c r="D27" s="7">
        <v>36.959299999999999</v>
      </c>
      <c r="E27" s="4">
        <f>'prices quaterly'!C27</f>
        <v>28.714652956298202</v>
      </c>
      <c r="F27">
        <f>'prices quaterly'!I27</f>
        <v>44.344473007712082</v>
      </c>
      <c r="G27">
        <v>4274</v>
      </c>
      <c r="I27">
        <v>13.933333333333332</v>
      </c>
    </row>
    <row r="28" spans="1:9" ht="17" x14ac:dyDescent="0.2">
      <c r="A28" s="19" t="s">
        <v>45</v>
      </c>
      <c r="B28" s="16"/>
      <c r="C28" s="7">
        <v>24.7883</v>
      </c>
      <c r="D28" s="7">
        <v>38.502800000000001</v>
      </c>
      <c r="E28" s="4">
        <f>'prices quaterly'!C28</f>
        <v>50.411311053984576</v>
      </c>
      <c r="F28">
        <f>'prices quaterly'!I28</f>
        <v>59.614395886889461</v>
      </c>
      <c r="G28">
        <v>3985</v>
      </c>
      <c r="I28">
        <v>18.033333333333335</v>
      </c>
    </row>
    <row r="29" spans="1:9" ht="17" x14ac:dyDescent="0.2">
      <c r="A29" s="19" t="s">
        <v>46</v>
      </c>
      <c r="B29" s="16"/>
      <c r="C29" s="7">
        <v>36.779200000000003</v>
      </c>
      <c r="D29" s="7">
        <v>39.821199999999997</v>
      </c>
      <c r="E29" s="4">
        <f>'prices quaterly'!C29</f>
        <v>43.14176245210728</v>
      </c>
      <c r="F29">
        <f>'prices quaterly'!I29</f>
        <v>51.673052362707537</v>
      </c>
      <c r="G29">
        <v>5720</v>
      </c>
      <c r="I29">
        <v>8.9166666666666661</v>
      </c>
    </row>
    <row r="30" spans="1:9" ht="17" x14ac:dyDescent="0.2">
      <c r="A30" s="19" t="s">
        <v>47</v>
      </c>
      <c r="B30" s="16"/>
      <c r="C30" s="7">
        <v>40.604300000000002</v>
      </c>
      <c r="D30" s="7">
        <v>35.739400000000003</v>
      </c>
      <c r="E30" s="4">
        <f>'prices quaterly'!C30</f>
        <v>38.191082802547768</v>
      </c>
      <c r="F30">
        <f>'prices quaterly'!I30</f>
        <v>69.159235668789805</v>
      </c>
      <c r="G30">
        <v>2345</v>
      </c>
      <c r="I30">
        <v>6.5166666666666666</v>
      </c>
    </row>
    <row r="31" spans="1:9" ht="17" x14ac:dyDescent="0.2">
      <c r="A31" s="19" t="s">
        <v>48</v>
      </c>
      <c r="B31" s="16"/>
      <c r="C31" s="7">
        <v>26.2544</v>
      </c>
      <c r="D31" s="7">
        <v>38.857500000000002</v>
      </c>
      <c r="E31" s="4">
        <f>'prices quaterly'!C31</f>
        <v>40.390920554854979</v>
      </c>
      <c r="F31">
        <f>'prices quaterly'!I31</f>
        <v>70.088272383354351</v>
      </c>
      <c r="G31">
        <v>2862</v>
      </c>
      <c r="I31">
        <v>13.783333333333333</v>
      </c>
    </row>
    <row r="32" spans="1:9" ht="17" x14ac:dyDescent="0.2">
      <c r="A32" s="19" t="s">
        <v>49</v>
      </c>
      <c r="B32" s="16"/>
      <c r="C32" s="7">
        <v>21.157499999999999</v>
      </c>
      <c r="D32" s="7">
        <v>40.051699999999997</v>
      </c>
      <c r="E32" s="4">
        <f>'prices quaterly'!C32</f>
        <v>60.878293601003762</v>
      </c>
      <c r="F32">
        <f>'prices quaterly'!I32</f>
        <v>79.648682559598498</v>
      </c>
      <c r="G32">
        <v>2845</v>
      </c>
      <c r="I32">
        <v>17.95</v>
      </c>
    </row>
    <row r="33" spans="1:9" ht="17" x14ac:dyDescent="0.2">
      <c r="A33" s="19" t="s">
        <v>50</v>
      </c>
      <c r="B33" s="16"/>
      <c r="C33" s="7">
        <v>40.496899999999997</v>
      </c>
      <c r="D33" s="7">
        <v>34.563899999999997</v>
      </c>
      <c r="E33" s="4">
        <f>'prices quaterly'!C33</f>
        <v>102.12234706616729</v>
      </c>
      <c r="F33">
        <f>'prices quaterly'!I33</f>
        <v>73.632958801498134</v>
      </c>
      <c r="G33">
        <v>3750</v>
      </c>
      <c r="I33">
        <v>8.3666666666666654</v>
      </c>
    </row>
    <row r="34" spans="1:9" ht="17" x14ac:dyDescent="0.2">
      <c r="A34" s="19" t="s">
        <v>51</v>
      </c>
      <c r="B34" s="16"/>
      <c r="C34" s="7">
        <v>47.564</v>
      </c>
      <c r="D34" s="7">
        <v>29.975999999999999</v>
      </c>
      <c r="E34" s="4">
        <f>'prices quaterly'!C34</f>
        <v>54.538653366583539</v>
      </c>
      <c r="F34">
        <f>'prices quaterly'!I34</f>
        <v>82.182044887780549</v>
      </c>
      <c r="G34">
        <v>1775</v>
      </c>
      <c r="I34">
        <v>5.2666666666666666</v>
      </c>
    </row>
    <row r="35" spans="1:9" ht="17" x14ac:dyDescent="0.2">
      <c r="A35" s="19" t="s">
        <v>52</v>
      </c>
      <c r="B35" s="16"/>
      <c r="C35" s="7">
        <v>28.546099999999999</v>
      </c>
      <c r="D35" s="7">
        <v>33.685000000000002</v>
      </c>
      <c r="E35" s="4">
        <f>'prices quaterly'!C35</f>
        <v>48.731527093596057</v>
      </c>
      <c r="F35">
        <f>'prices quaterly'!I35</f>
        <v>90.52955665024632</v>
      </c>
      <c r="G35">
        <v>2100</v>
      </c>
      <c r="I35">
        <v>14.083333333333334</v>
      </c>
    </row>
    <row r="36" spans="1:9" ht="17" x14ac:dyDescent="0.2">
      <c r="A36" s="19" t="s">
        <v>53</v>
      </c>
      <c r="B36" s="16"/>
      <c r="C36" s="7">
        <v>26.863800000000001</v>
      </c>
      <c r="D36" s="7">
        <v>35.3645</v>
      </c>
      <c r="E36" s="4">
        <f>'prices quaterly'!C36</f>
        <v>67.099143206854336</v>
      </c>
      <c r="F36">
        <f>'prices quaterly'!I36</f>
        <v>76.47490820073439</v>
      </c>
      <c r="G36">
        <v>5005</v>
      </c>
      <c r="I36">
        <v>19.633333333333333</v>
      </c>
    </row>
    <row r="37" spans="1:9" ht="17" x14ac:dyDescent="0.2">
      <c r="A37" s="19" t="s">
        <v>54</v>
      </c>
      <c r="B37" s="16"/>
      <c r="C37" s="7">
        <v>38.5212</v>
      </c>
      <c r="D37" s="7">
        <v>38.7288</v>
      </c>
      <c r="E37" s="4">
        <f>'prices quaterly'!C37</f>
        <v>39.149453219927096</v>
      </c>
      <c r="F37">
        <f>'prices quaterly'!I37</f>
        <v>73.948967193195628</v>
      </c>
      <c r="G37">
        <v>5465</v>
      </c>
      <c r="I37">
        <v>10.008333333333333</v>
      </c>
    </row>
    <row r="38" spans="1:9" ht="17" x14ac:dyDescent="0.2">
      <c r="A38" s="19" t="s">
        <v>55</v>
      </c>
      <c r="B38" s="16"/>
      <c r="C38" s="7">
        <v>37.0169</v>
      </c>
      <c r="D38" s="7">
        <v>42.8157</v>
      </c>
      <c r="E38" s="4">
        <f>'prices quaterly'!C38</f>
        <v>24.623786407766989</v>
      </c>
      <c r="F38">
        <f>'prices quaterly'!I38</f>
        <v>82.645631067961148</v>
      </c>
      <c r="G38">
        <v>4500</v>
      </c>
      <c r="I38">
        <v>7.7166666666666659</v>
      </c>
    </row>
    <row r="39" spans="1:9" ht="17" x14ac:dyDescent="0.2">
      <c r="A39" s="19" t="s">
        <v>56</v>
      </c>
      <c r="B39" s="16"/>
      <c r="C39" s="7">
        <v>24.100999999999999</v>
      </c>
      <c r="D39" s="7">
        <v>43.474400000000003</v>
      </c>
      <c r="E39" s="4">
        <f>'prices quaterly'!C39</f>
        <v>25.642256902761105</v>
      </c>
      <c r="F39">
        <f>'prices quaterly'!I39</f>
        <v>85.72629051620649</v>
      </c>
      <c r="G39">
        <v>3055</v>
      </c>
      <c r="I39">
        <v>14.666666666666666</v>
      </c>
    </row>
    <row r="40" spans="1:9" ht="17" x14ac:dyDescent="0.2">
      <c r="A40" s="19" t="s">
        <v>57</v>
      </c>
      <c r="B40" s="16"/>
      <c r="C40" s="7">
        <v>25.624700000000001</v>
      </c>
      <c r="D40" s="7">
        <v>36.554299999999998</v>
      </c>
      <c r="E40" s="4">
        <f>'prices quaterly'!C40</f>
        <v>51.080432172869152</v>
      </c>
      <c r="F40">
        <f>'prices quaterly'!I40</f>
        <v>95.042016806722685</v>
      </c>
      <c r="G40">
        <v>6520</v>
      </c>
      <c r="H40" s="4">
        <v>15.115296000000001</v>
      </c>
      <c r="I40">
        <v>16.7</v>
      </c>
    </row>
    <row r="41" spans="1:9" ht="17" x14ac:dyDescent="0.2">
      <c r="A41" s="19" t="s">
        <v>58</v>
      </c>
      <c r="B41" s="16"/>
      <c r="C41" s="7">
        <v>42.287599999999998</v>
      </c>
      <c r="D41" s="7">
        <v>39.545099999999998</v>
      </c>
      <c r="E41" s="4">
        <f>'prices quaterly'!C41</f>
        <v>62.164090368608804</v>
      </c>
      <c r="F41">
        <f>'prices quaterly'!I41</f>
        <v>111.59334126040429</v>
      </c>
      <c r="G41">
        <v>6790</v>
      </c>
      <c r="H41" s="4">
        <v>16.473590999999999</v>
      </c>
      <c r="I41">
        <v>8.65</v>
      </c>
    </row>
    <row r="42" spans="1:9" ht="17" x14ac:dyDescent="0.2">
      <c r="A42" s="19" t="s">
        <v>59</v>
      </c>
      <c r="B42" s="16"/>
      <c r="C42" s="7">
        <v>33.424900000000001</v>
      </c>
      <c r="D42" s="7">
        <v>47.612400000000001</v>
      </c>
      <c r="E42" s="4">
        <f>'prices quaterly'!C42</f>
        <v>68.556213017751475</v>
      </c>
      <c r="F42">
        <f>'prices quaterly'!I42</f>
        <v>118.69822485207101</v>
      </c>
      <c r="G42">
        <v>6330</v>
      </c>
      <c r="H42" s="4">
        <v>17.715785</v>
      </c>
      <c r="I42">
        <v>7.0666666666666673</v>
      </c>
    </row>
    <row r="43" spans="1:9" ht="17" x14ac:dyDescent="0.2">
      <c r="A43" s="19" t="s">
        <v>60</v>
      </c>
      <c r="B43" s="16"/>
      <c r="C43" s="7">
        <v>26.293099999999999</v>
      </c>
      <c r="D43" s="7">
        <v>41.9255</v>
      </c>
      <c r="E43" s="4">
        <f>'prices quaterly'!C43</f>
        <v>85.133565621370508</v>
      </c>
      <c r="F43">
        <f>'prices quaterly'!I43</f>
        <v>162.40418118466903</v>
      </c>
      <c r="G43">
        <v>5655</v>
      </c>
      <c r="H43" s="4">
        <v>22.742685000000002</v>
      </c>
      <c r="I43">
        <v>13.65</v>
      </c>
    </row>
    <row r="44" spans="1:9" ht="17" x14ac:dyDescent="0.2">
      <c r="A44" s="19" t="s">
        <v>61</v>
      </c>
      <c r="B44" s="16"/>
      <c r="C44" s="7">
        <v>22.006599999999999</v>
      </c>
      <c r="D44" s="7">
        <v>43.280099999999997</v>
      </c>
      <c r="E44" s="4">
        <f>'prices quaterly'!C44</f>
        <v>97.887485648679686</v>
      </c>
      <c r="F44">
        <f>'prices quaterly'!I44</f>
        <v>112.70952927669346</v>
      </c>
      <c r="G44">
        <v>7414</v>
      </c>
      <c r="H44" s="4">
        <v>17.698965000000001</v>
      </c>
      <c r="I44">
        <v>16.983333333333334</v>
      </c>
    </row>
    <row r="45" spans="1:9" ht="17" x14ac:dyDescent="0.2">
      <c r="A45" s="19" t="s">
        <v>62</v>
      </c>
      <c r="B45" s="16"/>
      <c r="C45" s="7">
        <v>36.328499999999998</v>
      </c>
      <c r="D45" s="7">
        <v>40.169600000000003</v>
      </c>
      <c r="E45" s="4">
        <f>'prices quaterly'!C45</f>
        <v>67.121559633027516</v>
      </c>
      <c r="F45">
        <f>'prices quaterly'!I45</f>
        <v>52.282110091743121</v>
      </c>
      <c r="G45">
        <v>4380</v>
      </c>
      <c r="H45" s="4">
        <v>14.765565</v>
      </c>
      <c r="I45">
        <v>7.7833333333333341</v>
      </c>
    </row>
    <row r="46" spans="1:9" ht="17" x14ac:dyDescent="0.2">
      <c r="A46" s="19" t="s">
        <v>63</v>
      </c>
      <c r="B46" s="16"/>
      <c r="C46" s="7">
        <v>37.806800000000003</v>
      </c>
      <c r="D46" s="7">
        <v>37.268799999999999</v>
      </c>
      <c r="E46" s="4">
        <f>'prices quaterly'!C46</f>
        <v>36.747126436781606</v>
      </c>
      <c r="F46">
        <f>'prices quaterly'!I46</f>
        <v>56.586206896551722</v>
      </c>
      <c r="G46">
        <v>11140</v>
      </c>
      <c r="H46" s="4">
        <v>10.592395</v>
      </c>
      <c r="I46">
        <v>5.6000000000000005</v>
      </c>
    </row>
    <row r="47" spans="1:9" ht="17" x14ac:dyDescent="0.2">
      <c r="A47" s="19" t="s">
        <v>64</v>
      </c>
      <c r="B47" s="16"/>
      <c r="C47" s="7">
        <v>19.102599999999999</v>
      </c>
      <c r="D47" s="7">
        <v>38.1096</v>
      </c>
      <c r="E47" s="4">
        <f>'prices quaterly'!C47</f>
        <v>29.601366742596813</v>
      </c>
      <c r="F47">
        <f>'prices quaterly'!I47</f>
        <v>78.929384965831431</v>
      </c>
      <c r="G47">
        <v>10595</v>
      </c>
      <c r="H47" s="4">
        <v>10.651249999999999</v>
      </c>
      <c r="I47">
        <v>14.399999999999999</v>
      </c>
    </row>
    <row r="48" spans="1:9" ht="17" x14ac:dyDescent="0.2">
      <c r="A48" s="19" t="s">
        <v>65</v>
      </c>
      <c r="B48" s="16"/>
      <c r="C48" s="7">
        <v>15.5716</v>
      </c>
      <c r="D48" s="7">
        <v>42.070999999999998</v>
      </c>
      <c r="E48" s="4">
        <f>'prices quaterly'!C48</f>
        <v>36.75736961451247</v>
      </c>
      <c r="F48">
        <f>'prices quaterly'!I48</f>
        <v>78.310657596371868</v>
      </c>
      <c r="G48">
        <v>18195</v>
      </c>
      <c r="H48" s="4">
        <v>12.215047999999999</v>
      </c>
      <c r="I48">
        <v>17.866666666666667</v>
      </c>
    </row>
    <row r="49" spans="1:9" ht="17" x14ac:dyDescent="0.2">
      <c r="A49" s="19" t="s">
        <v>66</v>
      </c>
      <c r="B49" s="16"/>
      <c r="C49" s="7">
        <v>25.3169</v>
      </c>
      <c r="D49" s="7">
        <v>46.005899999999997</v>
      </c>
      <c r="E49" s="4">
        <f>'prices quaterly'!C49</f>
        <v>38.058690744920995</v>
      </c>
      <c r="F49">
        <f>'prices quaterly'!I49</f>
        <v>87.957110609480821</v>
      </c>
      <c r="G49">
        <v>12590</v>
      </c>
      <c r="H49" s="4">
        <v>10.909122</v>
      </c>
      <c r="I49">
        <v>8.9833333333333343</v>
      </c>
    </row>
    <row r="50" spans="1:9" ht="17" x14ac:dyDescent="0.2">
      <c r="A50" s="19" t="s">
        <v>67</v>
      </c>
      <c r="B50" s="16"/>
      <c r="C50" s="7">
        <v>30.9666</v>
      </c>
      <c r="D50" s="7">
        <v>47.329099999999997</v>
      </c>
      <c r="E50" s="4">
        <f>'prices quaterly'!C50</f>
        <v>33.344556677890012</v>
      </c>
      <c r="F50">
        <f>'prices quaterly'!I50</f>
        <v>92.817059483726155</v>
      </c>
      <c r="G50">
        <v>18530</v>
      </c>
      <c r="H50" s="4">
        <v>11.409800000000001</v>
      </c>
      <c r="I50">
        <v>4.6000000000000005</v>
      </c>
    </row>
    <row r="51" spans="1:9" ht="17" x14ac:dyDescent="0.2">
      <c r="A51" s="19" t="s">
        <v>68</v>
      </c>
      <c r="B51" s="16"/>
      <c r="C51" s="7">
        <v>18.547799999999999</v>
      </c>
      <c r="D51" s="7">
        <v>44.679000000000002</v>
      </c>
      <c r="E51" s="4">
        <f>'prices quaterly'!C51</f>
        <v>50.544444444444444</v>
      </c>
      <c r="F51">
        <f>'prices quaterly'!I51</f>
        <v>83.344444444444449</v>
      </c>
      <c r="G51">
        <v>16700</v>
      </c>
      <c r="H51" s="4">
        <v>12.433014999999999</v>
      </c>
      <c r="I51">
        <v>13.666666666666666</v>
      </c>
    </row>
    <row r="52" spans="1:9" ht="17" x14ac:dyDescent="0.2">
      <c r="A52" s="19" t="s">
        <v>69</v>
      </c>
      <c r="B52" s="16"/>
      <c r="C52" s="7">
        <v>18.805099999999999</v>
      </c>
      <c r="D52" s="7">
        <v>40.1098</v>
      </c>
      <c r="E52" s="4">
        <f>'prices quaterly'!C52</f>
        <v>52.403100775193799</v>
      </c>
      <c r="F52">
        <f>'prices quaterly'!I52</f>
        <v>91.151716500553718</v>
      </c>
      <c r="G52">
        <v>22145</v>
      </c>
      <c r="H52" s="4">
        <v>13.371257</v>
      </c>
      <c r="I52">
        <v>17.583333333333332</v>
      </c>
    </row>
    <row r="53" spans="1:9" ht="17" x14ac:dyDescent="0.2">
      <c r="A53" s="19" t="s">
        <v>70</v>
      </c>
      <c r="B53" s="16"/>
      <c r="C53" s="7">
        <v>33.8568</v>
      </c>
      <c r="D53" s="7">
        <v>40.335299999999997</v>
      </c>
      <c r="E53" s="4">
        <f>'prices quaterly'!C53</f>
        <v>67.036223929747536</v>
      </c>
      <c r="F53">
        <f>'prices quaterly'!I53</f>
        <v>104.00658616904501</v>
      </c>
      <c r="G53">
        <v>23810</v>
      </c>
      <c r="H53" s="4">
        <v>12.02215</v>
      </c>
      <c r="I53">
        <v>6.5</v>
      </c>
    </row>
    <row r="54" spans="1:9" ht="17" x14ac:dyDescent="0.2">
      <c r="A54" s="19" t="s">
        <v>71</v>
      </c>
      <c r="B54" s="16"/>
      <c r="C54" s="7">
        <v>33.357799999999997</v>
      </c>
      <c r="D54" s="7">
        <v>37.591000000000001</v>
      </c>
      <c r="E54" s="4">
        <f>'prices quaterly'!C54</f>
        <v>69.479392624728845</v>
      </c>
      <c r="F54">
        <f>'prices quaterly'!I54</f>
        <v>127.28850325379609</v>
      </c>
      <c r="G54">
        <v>19575</v>
      </c>
      <c r="H54" s="4">
        <v>14.910104</v>
      </c>
      <c r="I54">
        <v>6.8833333333333329</v>
      </c>
    </row>
    <row r="55" spans="1:9" ht="17" x14ac:dyDescent="0.2">
      <c r="A55" s="19" t="s">
        <v>72</v>
      </c>
      <c r="B55" s="16"/>
      <c r="C55" s="7">
        <v>18.0886</v>
      </c>
      <c r="D55" s="7">
        <v>36.252899999999997</v>
      </c>
      <c r="E55" s="4">
        <f>'prices quaterly'!C55</f>
        <v>61.33832976445396</v>
      </c>
      <c r="F55">
        <f>'prices quaterly'!I55</f>
        <v>120.42826552462526</v>
      </c>
      <c r="G55">
        <v>22840</v>
      </c>
      <c r="H55" s="4">
        <v>12.073432</v>
      </c>
      <c r="I55">
        <v>14.799999999999999</v>
      </c>
    </row>
    <row r="56" spans="1:9" ht="17" x14ac:dyDescent="0.2">
      <c r="A56" s="19" t="s">
        <v>73</v>
      </c>
      <c r="B56" s="16"/>
      <c r="C56" s="7">
        <v>18.149799999999999</v>
      </c>
      <c r="D56" s="7">
        <v>37.915399999999998</v>
      </c>
      <c r="E56" s="4">
        <f>'prices quaterly'!C56</f>
        <v>70.82002129925452</v>
      </c>
      <c r="F56">
        <f>'prices quaterly'!I56</f>
        <v>109.43556975505857</v>
      </c>
      <c r="G56">
        <v>31540</v>
      </c>
      <c r="H56" s="4">
        <v>9.1537419999999994</v>
      </c>
      <c r="I56">
        <v>17.2</v>
      </c>
    </row>
    <row r="57" spans="1:9" ht="17" x14ac:dyDescent="0.2">
      <c r="A57" s="19" t="s">
        <v>74</v>
      </c>
      <c r="B57" s="16"/>
      <c r="C57" s="7">
        <v>33.410200000000003</v>
      </c>
      <c r="D57" s="7">
        <v>32.046300000000002</v>
      </c>
      <c r="E57" s="4">
        <f>'prices quaterly'!C57</f>
        <v>57.34952481520591</v>
      </c>
      <c r="F57">
        <f>'prices quaterly'!I57</f>
        <v>113.389651531151</v>
      </c>
      <c r="G57">
        <v>24880</v>
      </c>
      <c r="H57" s="4">
        <v>5.8046160000000002</v>
      </c>
      <c r="I57">
        <v>10.424999999999999</v>
      </c>
    </row>
    <row r="58" spans="1:9" ht="17" x14ac:dyDescent="0.2">
      <c r="A58" s="19" t="s">
        <v>75</v>
      </c>
      <c r="B58" s="16"/>
      <c r="C58" s="7">
        <v>39.906500000000001</v>
      </c>
      <c r="D58" s="7">
        <v>26.705400000000001</v>
      </c>
      <c r="E58" s="4">
        <f>'prices quaterly'!C58</f>
        <v>64.668769716088335</v>
      </c>
      <c r="F58">
        <f>'prices quaterly'!I58</f>
        <v>129.21135646687699</v>
      </c>
      <c r="G58">
        <v>29910</v>
      </c>
      <c r="H58" s="4">
        <v>5.8150380000000004</v>
      </c>
      <c r="I58">
        <v>6.9833333333333334</v>
      </c>
    </row>
    <row r="59" spans="1:9" ht="17" x14ac:dyDescent="0.2">
      <c r="A59" s="19" t="s">
        <v>76</v>
      </c>
      <c r="B59" s="16"/>
      <c r="C59" s="7">
        <v>29.6341</v>
      </c>
      <c r="D59" s="7">
        <v>24.7651</v>
      </c>
      <c r="E59" s="4">
        <f>'prices quaterly'!C59</f>
        <v>58.006263048016706</v>
      </c>
      <c r="F59">
        <f>'prices quaterly'!I59</f>
        <v>102.08768267223383</v>
      </c>
      <c r="G59">
        <v>29470</v>
      </c>
      <c r="H59" s="4">
        <v>6.6059200000000002</v>
      </c>
      <c r="I59">
        <v>12.85</v>
      </c>
    </row>
    <row r="60" spans="1:9" ht="17" x14ac:dyDescent="0.2">
      <c r="A60" s="19" t="s">
        <v>77</v>
      </c>
      <c r="B60" s="16"/>
      <c r="C60" s="7">
        <v>27.3111</v>
      </c>
      <c r="D60" s="7">
        <v>22.540800000000001</v>
      </c>
      <c r="E60" s="4">
        <f>'prices quaterly'!C60</f>
        <v>64.588969823100939</v>
      </c>
      <c r="F60">
        <f>'prices quaterly'!I60</f>
        <v>116.95109261186265</v>
      </c>
      <c r="G60">
        <v>32259</v>
      </c>
      <c r="H60" s="4">
        <v>6.3043500000000003</v>
      </c>
      <c r="I60">
        <v>17.099999999999998</v>
      </c>
    </row>
    <row r="61" spans="1:9" ht="17" x14ac:dyDescent="0.2">
      <c r="A61" s="19" t="s">
        <v>78</v>
      </c>
      <c r="B61" s="16"/>
      <c r="C61" s="7">
        <v>38.669899999999998</v>
      </c>
      <c r="D61" s="7">
        <v>24.252199999999998</v>
      </c>
      <c r="E61" s="4">
        <f>'prices quaterly'!C61</f>
        <v>66.505154639175274</v>
      </c>
      <c r="F61">
        <f>'prices quaterly'!I61</f>
        <v>114.54639175257732</v>
      </c>
      <c r="G61">
        <v>27275</v>
      </c>
      <c r="H61" s="4">
        <v>5.2419149999999997</v>
      </c>
      <c r="I61">
        <v>8.2333333333333325</v>
      </c>
    </row>
    <row r="62" spans="1:9" ht="17" x14ac:dyDescent="0.2">
      <c r="A62" s="19" t="s">
        <v>79</v>
      </c>
      <c r="B62" s="17"/>
      <c r="C62" s="7">
        <v>39.301600000000001</v>
      </c>
      <c r="D62" s="7">
        <v>26.714700000000001</v>
      </c>
      <c r="E62" s="4">
        <f>'prices quaterly'!C62</f>
        <v>69.558521560574945</v>
      </c>
      <c r="F62">
        <f>'prices quaterly'!I62</f>
        <v>112.95687885010267</v>
      </c>
      <c r="G62">
        <v>24125</v>
      </c>
      <c r="H62" s="4">
        <v>13.544397999999999</v>
      </c>
      <c r="I62">
        <v>4.083333333333333</v>
      </c>
    </row>
    <row r="63" spans="1:9" ht="17" x14ac:dyDescent="0.2">
      <c r="A63" s="19" t="s">
        <v>80</v>
      </c>
      <c r="B63" s="17"/>
      <c r="C63" s="7">
        <v>27.357600000000001</v>
      </c>
      <c r="D63" s="7">
        <v>23.702400000000001</v>
      </c>
      <c r="E63" s="4">
        <f>'prices quaterly'!C63</f>
        <v>66.279306829765545</v>
      </c>
      <c r="F63">
        <f>'prices quaterly'!I63</f>
        <v>104.13863404689093</v>
      </c>
      <c r="G63">
        <v>21915</v>
      </c>
      <c r="H63" s="4">
        <v>13.123900000000001</v>
      </c>
      <c r="I63">
        <v>12.299999999999999</v>
      </c>
    </row>
    <row r="64" spans="1:9" ht="17" x14ac:dyDescent="0.2">
      <c r="A64" s="19" t="s">
        <v>81</v>
      </c>
      <c r="B64" s="17"/>
      <c r="C64" s="7">
        <v>25.190300000000001</v>
      </c>
      <c r="D64" s="7">
        <v>20.951799999999999</v>
      </c>
      <c r="E64" s="4">
        <f>'prices quaterly'!C64</f>
        <v>68.932926829268283</v>
      </c>
      <c r="F64">
        <f>'prices quaterly'!I64</f>
        <v>110.1321138211382</v>
      </c>
      <c r="G64">
        <v>24815</v>
      </c>
      <c r="H64" s="4">
        <v>13.744210000000001</v>
      </c>
      <c r="I64">
        <v>18.600000000000001</v>
      </c>
    </row>
    <row r="65" spans="1:9" ht="17" x14ac:dyDescent="0.2">
      <c r="A65" s="19" t="s">
        <v>82</v>
      </c>
      <c r="B65" s="17"/>
      <c r="C65" s="7">
        <v>31.726299999999998</v>
      </c>
      <c r="D65" s="7">
        <v>22.663599999999999</v>
      </c>
      <c r="E65" s="4">
        <f>'prices quaterly'!C65</f>
        <v>69.676440849342768</v>
      </c>
      <c r="F65">
        <f>'prices quaterly'!I65</f>
        <v>112.03235591506572</v>
      </c>
      <c r="G65">
        <v>29590</v>
      </c>
      <c r="H65" s="4">
        <v>13.5589</v>
      </c>
      <c r="I65">
        <v>8.3166666666666682</v>
      </c>
    </row>
    <row r="66" spans="1:9" ht="17" x14ac:dyDescent="0.2">
      <c r="A66" s="19" t="s">
        <v>83</v>
      </c>
      <c r="B66" s="16"/>
      <c r="C66" s="7">
        <v>32.773499999999999</v>
      </c>
      <c r="D66" s="7">
        <v>21.314800000000002</v>
      </c>
      <c r="E66" s="4">
        <f>'prices quaterly'!C66</f>
        <v>51.787878787878789</v>
      </c>
      <c r="F66">
        <f>'prices quaterly'!I66</f>
        <v>108.84848484848484</v>
      </c>
      <c r="G66">
        <v>25185</v>
      </c>
      <c r="H66" s="4">
        <v>13.384031999999999</v>
      </c>
      <c r="I66">
        <v>7.8833333333333329</v>
      </c>
    </row>
    <row r="67" spans="1:9" ht="17" x14ac:dyDescent="0.2">
      <c r="A67" s="19" t="s">
        <v>84</v>
      </c>
      <c r="B67" s="16"/>
      <c r="C67" s="7">
        <v>20.957999999999998</v>
      </c>
      <c r="D67" s="7">
        <v>23.331600000000002</v>
      </c>
      <c r="E67" s="4">
        <f>'prices quaterly'!C67</f>
        <v>39.719157472417251</v>
      </c>
      <c r="F67">
        <f>'prices quaterly'!I67</f>
        <v>112.69809428284854</v>
      </c>
      <c r="G67">
        <v>30490</v>
      </c>
      <c r="H67" s="4">
        <v>14.199743</v>
      </c>
      <c r="I67">
        <v>14.333333333333334</v>
      </c>
    </row>
    <row r="68" spans="1:9" ht="17" x14ac:dyDescent="0.2">
      <c r="A68" s="19" t="s">
        <v>85</v>
      </c>
      <c r="B68" s="16"/>
      <c r="C68" s="7">
        <v>15.0779</v>
      </c>
      <c r="D68" s="7">
        <v>28.616700000000002</v>
      </c>
      <c r="E68" s="4">
        <f>'prices quaterly'!C68</f>
        <v>55.901803607214433</v>
      </c>
      <c r="F68">
        <f>'prices quaterly'!I68</f>
        <v>94.859719438877761</v>
      </c>
      <c r="G68">
        <v>42010</v>
      </c>
      <c r="H68" s="4">
        <v>14.083780000000001</v>
      </c>
      <c r="I68">
        <v>18.249999999999996</v>
      </c>
    </row>
    <row r="69" spans="1:9" ht="17" x14ac:dyDescent="0.2">
      <c r="A69" s="19" t="s">
        <v>86</v>
      </c>
      <c r="B69" s="16"/>
      <c r="C69" s="7">
        <v>26.272200000000002</v>
      </c>
      <c r="D69" s="7">
        <v>25.737200000000001</v>
      </c>
      <c r="E69" s="4">
        <f>'prices quaterly'!C69</f>
        <v>49.81</v>
      </c>
      <c r="F69">
        <f>'prices quaterly'!I69</f>
        <v>57.33</v>
      </c>
      <c r="G69">
        <v>51385</v>
      </c>
      <c r="H69" s="4">
        <v>15.180350000000001</v>
      </c>
      <c r="I69">
        <v>9.8416666666666668</v>
      </c>
    </row>
    <row r="70" spans="1:9" ht="17" x14ac:dyDescent="0.2">
      <c r="A70" s="19" t="s">
        <v>87</v>
      </c>
      <c r="B70" s="16"/>
      <c r="C70" s="7">
        <v>28.035399999999999</v>
      </c>
      <c r="D70" s="7">
        <v>23.194199999999999</v>
      </c>
      <c r="E70" s="4">
        <f>'prices quaterly'!C70</f>
        <v>46.16700201207243</v>
      </c>
      <c r="F70">
        <f>'prices quaterly'!I70</f>
        <v>55.442655935613679</v>
      </c>
      <c r="G70">
        <v>31400</v>
      </c>
      <c r="H70" s="4">
        <v>23.010079999999999</v>
      </c>
      <c r="I70">
        <v>5.9833333333333343</v>
      </c>
    </row>
    <row r="71" spans="1:9" ht="17" x14ac:dyDescent="0.2">
      <c r="A71" s="19" t="s">
        <v>88</v>
      </c>
      <c r="B71" s="16"/>
      <c r="C71" s="7">
        <v>15.192600000000001</v>
      </c>
      <c r="D71" s="7">
        <v>23.020199999999999</v>
      </c>
      <c r="E71" s="4">
        <f>'prices quaterly'!C71</f>
        <v>42.13</v>
      </c>
      <c r="F71">
        <f>'prices quaterly'!I71</f>
        <v>63.59</v>
      </c>
      <c r="G71">
        <v>41010</v>
      </c>
      <c r="H71" s="4">
        <v>23.257812000000001</v>
      </c>
      <c r="I71">
        <v>13.716666666666669</v>
      </c>
    </row>
    <row r="72" spans="1:9" ht="17" x14ac:dyDescent="0.2">
      <c r="A72" s="19" t="s">
        <v>89</v>
      </c>
      <c r="B72" s="16"/>
      <c r="C72" s="7">
        <v>12.1724</v>
      </c>
      <c r="D72" s="7">
        <v>26.063199999999998</v>
      </c>
      <c r="E72" s="4">
        <f>'prices quaterly'!C72</f>
        <v>41.616766467065865</v>
      </c>
      <c r="F72">
        <f>'prices quaterly'!I72</f>
        <v>48.273453093812371</v>
      </c>
      <c r="G72">
        <v>56285</v>
      </c>
      <c r="H72" s="4">
        <v>24.004818</v>
      </c>
      <c r="I72">
        <v>17.099999999999998</v>
      </c>
    </row>
    <row r="73" spans="1:9" ht="17" x14ac:dyDescent="0.2">
      <c r="A73" s="19" t="s">
        <v>90</v>
      </c>
      <c r="B73" s="16"/>
      <c r="C73" s="7">
        <v>16.584700000000002</v>
      </c>
      <c r="D73" s="7">
        <v>25.726900000000001</v>
      </c>
      <c r="E73" s="4">
        <f>'prices quaterly'!C73</f>
        <v>32.998007968127496</v>
      </c>
      <c r="F73">
        <f>'prices quaterly'!I73</f>
        <v>37.131474103585653</v>
      </c>
      <c r="G73">
        <v>53685</v>
      </c>
      <c r="H73" s="4">
        <v>24.056495999999999</v>
      </c>
      <c r="I73">
        <v>11.516666666666666</v>
      </c>
    </row>
    <row r="74" spans="1:9" ht="17" x14ac:dyDescent="0.2">
      <c r="A74" s="19" t="s">
        <v>91</v>
      </c>
      <c r="B74" s="16"/>
      <c r="C74" s="7">
        <v>13.9376</v>
      </c>
      <c r="D74" s="7">
        <v>33.552199999999999</v>
      </c>
      <c r="E74" s="4">
        <f>'prices quaterly'!C74</f>
        <v>27.992007992007995</v>
      </c>
      <c r="F74">
        <f>'prices quaterly'!I74</f>
        <v>39.560439560439562</v>
      </c>
      <c r="G74">
        <v>46380</v>
      </c>
      <c r="H74" s="4">
        <v>22.118919999999999</v>
      </c>
      <c r="I74">
        <v>6.45</v>
      </c>
    </row>
    <row r="75" spans="1:9" ht="17" x14ac:dyDescent="0.2">
      <c r="A75" s="19" t="s">
        <v>92</v>
      </c>
      <c r="B75" s="16"/>
      <c r="C75" s="7">
        <v>4.3414999999999999</v>
      </c>
      <c r="D75" s="7">
        <v>33.872999999999998</v>
      </c>
      <c r="E75" s="4">
        <f>'prices quaterly'!C75</f>
        <v>34.43452380952381</v>
      </c>
      <c r="F75">
        <f>'prices quaterly'!I75</f>
        <v>49.285714285714285</v>
      </c>
      <c r="G75">
        <v>47928</v>
      </c>
      <c r="H75" s="4">
        <v>21.720085999999998</v>
      </c>
      <c r="I75">
        <v>13.416666666666666</v>
      </c>
    </row>
    <row r="76" spans="1:9" ht="17" x14ac:dyDescent="0.2">
      <c r="A76" s="19" t="s">
        <v>93</v>
      </c>
      <c r="B76" s="16"/>
      <c r="C76" s="7">
        <v>2.5729000000000002</v>
      </c>
      <c r="D76" s="7">
        <v>32.070300000000003</v>
      </c>
      <c r="E76" s="4">
        <f>'prices quaterly'!C76</f>
        <v>40.51383399209486</v>
      </c>
      <c r="F76">
        <f>'prices quaterly'!I76</f>
        <v>48.478260869565219</v>
      </c>
      <c r="G76">
        <v>49850</v>
      </c>
      <c r="H76" s="4">
        <v>22.294864</v>
      </c>
      <c r="I76">
        <v>18.983333333333331</v>
      </c>
    </row>
    <row r="77" spans="1:9" ht="17" x14ac:dyDescent="0.2">
      <c r="A77" s="19" t="s">
        <v>94</v>
      </c>
      <c r="B77" s="16"/>
      <c r="C77" s="7">
        <v>8.2453000000000003</v>
      </c>
      <c r="D77" s="7">
        <v>41.336100000000002</v>
      </c>
      <c r="E77" s="4">
        <f>'prices quaterly'!C77</f>
        <v>52.630029440628064</v>
      </c>
      <c r="F77">
        <f>'prices quaterly'!I77</f>
        <v>55.760549558390579</v>
      </c>
      <c r="G77">
        <v>48935</v>
      </c>
      <c r="H77" s="4">
        <v>23.571425999999999</v>
      </c>
      <c r="I77">
        <v>8.7500000000000018</v>
      </c>
    </row>
    <row r="78" spans="1:9" ht="17" x14ac:dyDescent="0.2">
      <c r="A78" s="19" t="s">
        <v>95</v>
      </c>
      <c r="B78" s="16"/>
      <c r="C78" s="7">
        <v>9.8958999999999993</v>
      </c>
      <c r="D78" s="7">
        <v>37.158299999999997</v>
      </c>
      <c r="E78" s="4">
        <f>'prices quaterly'!C78</f>
        <v>38.758553274682306</v>
      </c>
      <c r="F78">
        <f>'prices quaterly'!I78</f>
        <v>51.642228739002931</v>
      </c>
      <c r="G78">
        <v>51787</v>
      </c>
      <c r="H78" s="4">
        <v>22.275431999999999</v>
      </c>
      <c r="I78">
        <v>7.2333333333333334</v>
      </c>
    </row>
    <row r="79" spans="1:9" ht="17" x14ac:dyDescent="0.2">
      <c r="A79" s="19" t="s">
        <v>96</v>
      </c>
      <c r="B79" s="16"/>
      <c r="C79" s="7">
        <v>1.4601999999999999</v>
      </c>
      <c r="D79" s="7">
        <v>31.1996</v>
      </c>
      <c r="E79" s="4">
        <f>'prices quaterly'!C79</f>
        <v>35.009671179883945</v>
      </c>
      <c r="F79">
        <f>'prices quaterly'!I79</f>
        <v>46.34429400386847</v>
      </c>
      <c r="G79">
        <v>68726</v>
      </c>
      <c r="H79" s="4">
        <v>22.751714</v>
      </c>
      <c r="I79">
        <v>14.966666666666669</v>
      </c>
    </row>
    <row r="80" spans="1:9" ht="17" x14ac:dyDescent="0.2">
      <c r="A80" s="19" t="s">
        <v>97</v>
      </c>
      <c r="B80" s="16"/>
      <c r="C80" s="7">
        <v>2.0501999999999998</v>
      </c>
      <c r="D80" s="7">
        <v>29.583200000000001</v>
      </c>
      <c r="E80" s="4">
        <f>'prices quaterly'!C80</f>
        <v>45.543792107795959</v>
      </c>
      <c r="F80">
        <f>'prices quaterly'!I80</f>
        <v>55.380173243503364</v>
      </c>
      <c r="G80">
        <v>48680</v>
      </c>
      <c r="H80" s="4">
        <v>24.691344000000001</v>
      </c>
      <c r="I80">
        <v>17.400000000000002</v>
      </c>
    </row>
    <row r="81" spans="1:9" ht="17" x14ac:dyDescent="0.2">
      <c r="A81" s="19" t="s">
        <v>98</v>
      </c>
      <c r="B81" s="16"/>
      <c r="C81" s="8">
        <v>7.9683000000000002</v>
      </c>
      <c r="D81" s="8">
        <v>36.301900000000003</v>
      </c>
      <c r="E81" s="4">
        <f>'prices quaterly'!C81</f>
        <v>53.896848137535812</v>
      </c>
      <c r="F81">
        <f>'prices quaterly'!I81</f>
        <v>63.868194842406872</v>
      </c>
      <c r="G81">
        <v>50264</v>
      </c>
      <c r="H81" s="4">
        <v>25.6325</v>
      </c>
      <c r="I81">
        <v>8.6750000000000007</v>
      </c>
    </row>
    <row r="82" spans="1:9" ht="17" x14ac:dyDescent="0.2">
      <c r="A82" s="19" t="s">
        <v>99</v>
      </c>
      <c r="B82" s="16"/>
      <c r="C82" s="8">
        <v>8.2638999999999996</v>
      </c>
      <c r="D82" s="8">
        <v>36.2288</v>
      </c>
      <c r="E82" s="4">
        <f>'prices quaterly'!C82</f>
        <v>45.190839694656489</v>
      </c>
      <c r="F82">
        <f>'prices quaterly'!I82</f>
        <v>67.051526717557252</v>
      </c>
      <c r="G82">
        <v>35365</v>
      </c>
      <c r="H82" s="4">
        <v>30.338352</v>
      </c>
      <c r="I82">
        <v>5.6000000000000005</v>
      </c>
    </row>
    <row r="83" spans="1:9" ht="17" x14ac:dyDescent="0.2">
      <c r="A83" s="19" t="s">
        <v>100</v>
      </c>
      <c r="B83" s="16"/>
      <c r="C83" s="8">
        <v>1.1474</v>
      </c>
      <c r="D83" s="8">
        <v>31.524799999999999</v>
      </c>
      <c r="E83" s="4">
        <f>'prices quaterly'!C83</f>
        <v>52.211720226843099</v>
      </c>
      <c r="F83">
        <f>'prices quaterly'!I83</f>
        <v>75.085066162570897</v>
      </c>
      <c r="G83">
        <v>50394</v>
      </c>
      <c r="H83" s="4">
        <v>32.601444000000001</v>
      </c>
      <c r="I83">
        <v>15.216666666666667</v>
      </c>
    </row>
    <row r="84" spans="1:9" ht="17" x14ac:dyDescent="0.2">
      <c r="A84" s="19" t="s">
        <v>101</v>
      </c>
      <c r="B84" s="17"/>
      <c r="C84" s="8">
        <v>1.7586999999999999</v>
      </c>
      <c r="D84" s="8">
        <v>28.522099999999998</v>
      </c>
      <c r="E84" s="4">
        <f>'prices quaterly'!C84</f>
        <v>70.611476952022585</v>
      </c>
      <c r="F84">
        <f>'prices quaterly'!I84</f>
        <v>77.81749764816557</v>
      </c>
      <c r="G84">
        <v>58325</v>
      </c>
      <c r="H84" s="4">
        <v>39.937941000000002</v>
      </c>
      <c r="I84">
        <v>19.266666666666666</v>
      </c>
    </row>
    <row r="85" spans="1:9" ht="17" x14ac:dyDescent="0.2">
      <c r="A85" s="19" t="s">
        <v>102</v>
      </c>
      <c r="B85" s="17"/>
      <c r="C85" s="8">
        <v>4.7960000000000003</v>
      </c>
      <c r="D85" s="8">
        <v>32.805</v>
      </c>
      <c r="E85" s="4">
        <f>'prices quaterly'!C85</f>
        <v>57.128157156220766</v>
      </c>
      <c r="F85">
        <f>'prices quaterly'!I85</f>
        <v>50.32740879326473</v>
      </c>
      <c r="G85">
        <v>55243</v>
      </c>
      <c r="H85" s="4">
        <v>42.318821999999997</v>
      </c>
      <c r="I85">
        <v>9.8166666666666664</v>
      </c>
    </row>
    <row r="86" spans="1:9" ht="17" x14ac:dyDescent="0.2">
      <c r="A86" s="19" t="s">
        <v>103</v>
      </c>
      <c r="B86" s="17"/>
      <c r="C86" s="8">
        <v>2.9075000000000002</v>
      </c>
      <c r="D86" s="8">
        <v>35.940199999999997</v>
      </c>
      <c r="E86" s="4">
        <f>'prices quaterly'!C86</f>
        <v>32.436738519212746</v>
      </c>
      <c r="F86">
        <f>'prices quaterly'!I86</f>
        <v>64.095595126522966</v>
      </c>
      <c r="G86">
        <v>70131</v>
      </c>
      <c r="H86" s="4">
        <v>37.636609999999997</v>
      </c>
      <c r="I86">
        <v>7.3666666666666663</v>
      </c>
    </row>
    <row r="87" spans="1:9" ht="17" x14ac:dyDescent="0.2">
      <c r="A87" s="19" t="s">
        <v>104</v>
      </c>
      <c r="B87" s="17"/>
      <c r="C87" s="8">
        <v>0.44779999999999998</v>
      </c>
      <c r="D87" s="8">
        <v>32.504800000000003</v>
      </c>
      <c r="E87" s="4">
        <f>'prices quaterly'!C87</f>
        <v>23.794063079777366</v>
      </c>
      <c r="F87">
        <f>'prices quaterly'!I87</f>
        <v>61.734693877551024</v>
      </c>
      <c r="G87">
        <v>54235</v>
      </c>
      <c r="H87" s="4">
        <v>42.620750000000001</v>
      </c>
      <c r="I87">
        <v>13.700000000000001</v>
      </c>
    </row>
    <row r="88" spans="1:9" ht="17" x14ac:dyDescent="0.2">
      <c r="A88" s="19" t="s">
        <v>105</v>
      </c>
      <c r="B88" s="17"/>
      <c r="C88" s="8">
        <v>0.70379999999999998</v>
      </c>
      <c r="D88" s="8">
        <v>28.061199999999999</v>
      </c>
      <c r="E88" s="4">
        <f>'prices quaterly'!C88</f>
        <v>39.907578558225509</v>
      </c>
      <c r="F88">
        <f>'prices quaterly'!I88</f>
        <v>56.173752310536045</v>
      </c>
      <c r="G88">
        <v>101360</v>
      </c>
      <c r="H88" s="4">
        <v>40.833663999999999</v>
      </c>
      <c r="I88">
        <v>18.783333333333331</v>
      </c>
    </row>
    <row r="89" spans="1:9" ht="17" x14ac:dyDescent="0.2">
      <c r="A89" s="19" t="s">
        <v>106</v>
      </c>
      <c r="B89" s="16"/>
      <c r="C89" s="8">
        <v>2.5371000000000001</v>
      </c>
      <c r="D89" s="8">
        <v>32.986400000000003</v>
      </c>
      <c r="E89" s="4">
        <f>'prices quaterly'!C89</f>
        <v>28.662361623616235</v>
      </c>
      <c r="F89">
        <f>'prices quaterly'!I89</f>
        <v>60.88560885608856</v>
      </c>
      <c r="G89">
        <v>71225</v>
      </c>
      <c r="H89" s="4">
        <v>39.269545999999998</v>
      </c>
      <c r="I89">
        <v>8.8166666666666682</v>
      </c>
    </row>
    <row r="90" spans="1:9" ht="17" x14ac:dyDescent="0.2">
      <c r="A90" s="19" t="s">
        <v>107</v>
      </c>
      <c r="B90" s="16"/>
      <c r="C90" s="8">
        <v>3.1276000000000002</v>
      </c>
      <c r="D90" s="8">
        <v>26.281400000000001</v>
      </c>
      <c r="E90" s="4">
        <f>'prices quaterly'!C90</f>
        <v>15.05069124423963</v>
      </c>
      <c r="F90">
        <f>'prices quaterly'!I90</f>
        <v>20.958525345622121</v>
      </c>
      <c r="G90">
        <v>55435</v>
      </c>
      <c r="H90" s="4">
        <v>34.355117999999997</v>
      </c>
      <c r="I90">
        <v>7.6833333333333336</v>
      </c>
    </row>
    <row r="91" spans="1:9" ht="17" x14ac:dyDescent="0.2">
      <c r="A91" s="19" t="s">
        <v>108</v>
      </c>
      <c r="B91" s="16"/>
      <c r="C91" s="8">
        <v>0.36120000000000002</v>
      </c>
      <c r="D91" s="8">
        <v>22.198399999999999</v>
      </c>
      <c r="E91" s="4">
        <f>'prices quaterly'!C91</f>
        <v>14.921803127874885</v>
      </c>
      <c r="F91">
        <f>'prices quaterly'!I91</f>
        <v>37.856485740570378</v>
      </c>
      <c r="G91">
        <v>47542</v>
      </c>
      <c r="H91" s="4">
        <v>43.064239999999998</v>
      </c>
      <c r="I91">
        <v>15</v>
      </c>
    </row>
    <row r="92" spans="1:9" ht="17" x14ac:dyDescent="0.2">
      <c r="A92" s="19" t="s">
        <v>109</v>
      </c>
      <c r="B92" s="17"/>
      <c r="C92" s="8">
        <v>0.50760000000000005</v>
      </c>
      <c r="D92" s="8">
        <v>29.692699999999999</v>
      </c>
      <c r="E92" s="4">
        <f>'prices quaterly'!C92</f>
        <v>33.913840513290559</v>
      </c>
      <c r="F92">
        <f>'prices quaterly'!I92</f>
        <v>37.534372135655367</v>
      </c>
      <c r="G92">
        <v>63025</v>
      </c>
      <c r="H92" s="4">
        <v>42.936999999999998</v>
      </c>
      <c r="I92">
        <v>18.533333333333335</v>
      </c>
    </row>
    <row r="93" spans="1:9" ht="17" x14ac:dyDescent="0.2">
      <c r="A93" s="19" t="s">
        <v>110</v>
      </c>
      <c r="B93" s="17"/>
      <c r="C93" s="8">
        <v>1.2245999999999999</v>
      </c>
      <c r="D93" s="8">
        <v>31.1309</v>
      </c>
      <c r="E93" s="4">
        <f>'prices quaterly'!C93</f>
        <v>51.601097895699908</v>
      </c>
      <c r="F93">
        <f>'prices quaterly'!I93</f>
        <v>47.392497712717294</v>
      </c>
      <c r="G93">
        <v>75583</v>
      </c>
      <c r="H93" s="4">
        <v>47.412126000000001</v>
      </c>
      <c r="I93">
        <v>9.1333333333333329</v>
      </c>
    </row>
    <row r="94" spans="1:9" ht="17" x14ac:dyDescent="0.2">
      <c r="A94" s="19" t="s">
        <v>111</v>
      </c>
      <c r="B94" s="17"/>
      <c r="C94" s="8">
        <v>2.1945000000000001</v>
      </c>
      <c r="D94" s="8">
        <v>32.396000000000001</v>
      </c>
      <c r="E94" s="4">
        <f>'prices quaterly'!C94</f>
        <v>42.739726027397261</v>
      </c>
      <c r="F94">
        <f>'prices quaterly'!I94</f>
        <v>58.027397260273972</v>
      </c>
      <c r="G94">
        <v>44325</v>
      </c>
      <c r="H94" s="4">
        <v>54.486522999999998</v>
      </c>
      <c r="I94">
        <v>6.1166666666666671</v>
      </c>
    </row>
    <row r="95" spans="1:9" ht="17" x14ac:dyDescent="0.2">
      <c r="A95" s="19" t="s">
        <v>112</v>
      </c>
      <c r="B95" s="17"/>
      <c r="C95" s="8">
        <v>0.69889999999999997</v>
      </c>
      <c r="D95" s="8">
        <v>30.7469</v>
      </c>
      <c r="E95" s="4">
        <f>'prices quaterly'!C95</f>
        <v>77.430117222723169</v>
      </c>
      <c r="F95">
        <f>'prices quaterly'!I95</f>
        <v>67.745716862037867</v>
      </c>
      <c r="G95">
        <v>35409</v>
      </c>
      <c r="H95" s="4">
        <v>66.666138000000004</v>
      </c>
      <c r="I95">
        <v>12.583333333333334</v>
      </c>
    </row>
    <row r="96" spans="1:9" ht="17" x14ac:dyDescent="0.2">
      <c r="A96" s="19" t="s">
        <v>113</v>
      </c>
      <c r="B96" s="17"/>
      <c r="C96" s="8">
        <v>1.3825000000000001</v>
      </c>
      <c r="D96" s="8">
        <v>28.900400000000001</v>
      </c>
      <c r="E96" s="4">
        <f>'prices quaterly'!C96</f>
        <v>224.26785714285714</v>
      </c>
      <c r="F96">
        <f>'prices quaterly'!I96</f>
        <v>70.107142857142861</v>
      </c>
      <c r="G96">
        <v>51091</v>
      </c>
      <c r="H96" s="4">
        <v>71.420304000000002</v>
      </c>
      <c r="I96">
        <v>18.333333333333332</v>
      </c>
    </row>
    <row r="97" spans="1:9" ht="17" x14ac:dyDescent="0.2">
      <c r="A97" s="19" t="s">
        <v>114</v>
      </c>
      <c r="B97" s="17"/>
      <c r="C97" s="8">
        <v>1.7048000000000001</v>
      </c>
      <c r="D97" s="8">
        <v>29.782399999999999</v>
      </c>
      <c r="E97" s="4">
        <f>'prices quaterly'!C97</f>
        <v>149.55302366345313</v>
      </c>
      <c r="F97">
        <f>'prices quaterly'!I97</f>
        <v>68.168273444347065</v>
      </c>
      <c r="G97">
        <v>45135</v>
      </c>
      <c r="H97" s="4">
        <v>85.745999999999995</v>
      </c>
      <c r="I97">
        <v>9.65</v>
      </c>
    </row>
    <row r="98" spans="1:9" x14ac:dyDescent="0.2">
      <c r="H98" s="4"/>
    </row>
  </sheetData>
  <conditionalFormatting sqref="G29">
    <cfRule type="cellIs" dxfId="31" priority="4" stopIfTrue="1" operator="lessThan">
      <formula>0</formula>
    </cfRule>
  </conditionalFormatting>
  <conditionalFormatting sqref="G27:G28">
    <cfRule type="cellIs" dxfId="30" priority="3" stopIfTrue="1" operator="lessThan">
      <formula>0</formula>
    </cfRule>
  </conditionalFormatting>
  <conditionalFormatting sqref="G30">
    <cfRule type="cellIs" dxfId="29" priority="2" stopIfTrue="1" operator="lessThan">
      <formula>0</formula>
    </cfRule>
  </conditionalFormatting>
  <conditionalFormatting sqref="G31">
    <cfRule type="cellIs" dxfId="28" priority="1" stopIfTrue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75A-90C1-E343-881B-9412D22E232A}">
  <dimension ref="A1:F97"/>
  <sheetViews>
    <sheetView topLeftCell="D1" zoomScale="75" workbookViewId="0">
      <selection activeCell="H36" sqref="H36"/>
    </sheetView>
  </sheetViews>
  <sheetFormatPr baseColWidth="10" defaultRowHeight="16" x14ac:dyDescent="0.2"/>
  <cols>
    <col min="1" max="1" width="24.83203125" customWidth="1"/>
    <col min="2" max="2" width="29.83203125" customWidth="1"/>
    <col min="3" max="3" width="25.5" customWidth="1"/>
    <col min="4" max="4" width="27.33203125" customWidth="1"/>
  </cols>
  <sheetData>
    <row r="1" spans="1:6" x14ac:dyDescent="0.2">
      <c r="A1" t="s">
        <v>0</v>
      </c>
      <c r="B1" t="s">
        <v>115</v>
      </c>
      <c r="C1" t="s">
        <v>1</v>
      </c>
      <c r="D1" t="s">
        <v>9</v>
      </c>
      <c r="E1" t="s">
        <v>216</v>
      </c>
    </row>
    <row r="2" spans="1:6" ht="17" x14ac:dyDescent="0.2">
      <c r="A2" s="9" t="s">
        <v>19</v>
      </c>
      <c r="B2" s="7">
        <v>33.680799999999998</v>
      </c>
      <c r="C2" s="7">
        <v>29.712900000000001</v>
      </c>
      <c r="D2" s="4">
        <f>'prices quaterly'!C2</f>
        <v>12.152974504249293</v>
      </c>
      <c r="E2">
        <f>'prices quaterly'!I2</f>
        <v>20.19830028328612</v>
      </c>
      <c r="F2" s="3"/>
    </row>
    <row r="3" spans="1:6" ht="17" x14ac:dyDescent="0.2">
      <c r="A3" s="9" t="s">
        <v>20</v>
      </c>
      <c r="B3" s="7">
        <v>27.160900000000002</v>
      </c>
      <c r="C3" s="7">
        <v>26.378399999999999</v>
      </c>
      <c r="D3" s="4">
        <f>'prices quaterly'!C3</f>
        <v>13.011204481792715</v>
      </c>
      <c r="E3">
        <f>'prices quaterly'!I3</f>
        <v>18.739495798319325</v>
      </c>
      <c r="F3" s="3"/>
    </row>
    <row r="4" spans="1:6" ht="17" x14ac:dyDescent="0.2">
      <c r="A4" s="9" t="s">
        <v>21</v>
      </c>
      <c r="B4" s="7">
        <v>25.99</v>
      </c>
      <c r="C4" s="7">
        <v>27.554500000000001</v>
      </c>
      <c r="D4" s="4">
        <f>'prices quaterly'!C4</f>
        <v>19.397759103641455</v>
      </c>
      <c r="E4">
        <f>'prices quaterly'!I4</f>
        <v>20.560224089635852</v>
      </c>
      <c r="F4" s="3"/>
    </row>
    <row r="5" spans="1:6" ht="17" x14ac:dyDescent="0.2">
      <c r="A5" s="9" t="s">
        <v>22</v>
      </c>
      <c r="B5" s="7">
        <v>30.203199999999999</v>
      </c>
      <c r="C5" s="7">
        <v>32.643799999999999</v>
      </c>
      <c r="D5" s="4">
        <f>'prices quaterly'!C5</f>
        <v>16.545961002785518</v>
      </c>
      <c r="E5">
        <f>'prices quaterly'!I5</f>
        <v>14.665738161559888</v>
      </c>
      <c r="F5" s="3"/>
    </row>
    <row r="6" spans="1:6" ht="17" x14ac:dyDescent="0.2">
      <c r="A6" s="9" t="s">
        <v>23</v>
      </c>
      <c r="B6" s="7">
        <v>29.122900000000001</v>
      </c>
      <c r="C6" s="7">
        <v>35.981699999999996</v>
      </c>
      <c r="D6" s="4">
        <f>'prices quaterly'!C6</f>
        <v>12.819444444444445</v>
      </c>
      <c r="E6">
        <f>'prices quaterly'!I6</f>
        <v>21.166666666666668</v>
      </c>
      <c r="F6" s="3"/>
    </row>
    <row r="7" spans="1:6" ht="17" x14ac:dyDescent="0.2">
      <c r="A7" s="9" t="s">
        <v>24</v>
      </c>
      <c r="B7" s="7">
        <v>21.5152</v>
      </c>
      <c r="C7" s="7">
        <v>32.002200000000002</v>
      </c>
      <c r="D7" s="4">
        <f>'prices quaterly'!C7</f>
        <v>13.645116918844566</v>
      </c>
      <c r="E7">
        <f>'prices quaterly'!I7</f>
        <v>24.085281980742781</v>
      </c>
      <c r="F7" s="3"/>
    </row>
    <row r="8" spans="1:6" ht="17" x14ac:dyDescent="0.2">
      <c r="A8" s="9" t="s">
        <v>25</v>
      </c>
      <c r="B8" s="7">
        <v>21.723800000000001</v>
      </c>
      <c r="C8" s="7">
        <v>32.837800000000001</v>
      </c>
      <c r="D8" s="4">
        <f>'prices quaterly'!C8</f>
        <v>16.225895316804408</v>
      </c>
      <c r="E8">
        <f>'prices quaterly'!I8</f>
        <v>32.47933884297521</v>
      </c>
      <c r="F8" s="3"/>
    </row>
    <row r="9" spans="1:6" ht="17" x14ac:dyDescent="0.2">
      <c r="A9" s="9" t="s">
        <v>26</v>
      </c>
      <c r="B9" s="7">
        <v>28.895499999999998</v>
      </c>
      <c r="C9" s="7">
        <v>38.850200000000001</v>
      </c>
      <c r="D9" s="4">
        <f>'prices quaterly'!C9</f>
        <v>17.832647462277091</v>
      </c>
      <c r="E9">
        <f>'prices quaterly'!I9</f>
        <v>34.403292181069958</v>
      </c>
      <c r="F9" s="3"/>
    </row>
    <row r="10" spans="1:6" ht="17" x14ac:dyDescent="0.2">
      <c r="A10" s="9" t="s">
        <v>27</v>
      </c>
      <c r="B10" s="7">
        <v>31.1479</v>
      </c>
      <c r="C10" s="7">
        <v>39.9587</v>
      </c>
      <c r="D10" s="4">
        <f>'prices quaterly'!C10</f>
        <v>16.263736263736263</v>
      </c>
      <c r="E10">
        <f>'prices quaterly'!I10</f>
        <v>34.024725274725277</v>
      </c>
      <c r="F10" s="3"/>
    </row>
    <row r="11" spans="1:6" ht="17" x14ac:dyDescent="0.2">
      <c r="A11" s="9" t="s">
        <v>28</v>
      </c>
      <c r="B11" s="7">
        <v>25.413399999999999</v>
      </c>
      <c r="C11" s="7">
        <v>34.632899999999999</v>
      </c>
      <c r="D11" s="4">
        <f>'prices quaterly'!C11</f>
        <v>23.292517006802722</v>
      </c>
      <c r="E11">
        <f>'prices quaterly'!I11</f>
        <v>41.591836734693878</v>
      </c>
      <c r="F11" s="3"/>
    </row>
    <row r="12" spans="1:6" ht="17" x14ac:dyDescent="0.2">
      <c r="A12" s="9" t="s">
        <v>29</v>
      </c>
      <c r="B12" s="7">
        <v>24.220600000000001</v>
      </c>
      <c r="C12" s="7">
        <v>34.032800000000002</v>
      </c>
      <c r="D12" s="4">
        <f>'prices quaterly'!C12</f>
        <v>31.591836734693878</v>
      </c>
      <c r="E12">
        <f>'prices quaterly'!I12</f>
        <v>40.598639455782312</v>
      </c>
      <c r="F12" s="3"/>
    </row>
    <row r="13" spans="1:6" ht="17" x14ac:dyDescent="0.2">
      <c r="A13" s="9" t="s">
        <v>30</v>
      </c>
      <c r="B13" s="7">
        <v>33.954599999999999</v>
      </c>
      <c r="C13" s="7">
        <v>36.2667</v>
      </c>
      <c r="D13" s="4">
        <f>'prices quaterly'!C13</f>
        <v>36.414073071718533</v>
      </c>
      <c r="E13">
        <f>'prices quaterly'!I13</f>
        <v>32.300405953991877</v>
      </c>
      <c r="F13" s="3"/>
    </row>
    <row r="14" spans="1:6" ht="17" x14ac:dyDescent="0.2">
      <c r="A14" s="9" t="s">
        <v>31</v>
      </c>
      <c r="B14" s="7">
        <v>39.125999999999998</v>
      </c>
      <c r="C14" s="7">
        <v>36.6554</v>
      </c>
      <c r="D14" s="4">
        <f>'prices quaterly'!C14</f>
        <v>28.710990502035276</v>
      </c>
      <c r="E14">
        <f>'prices quaterly'!I14</f>
        <v>33.568521031207595</v>
      </c>
      <c r="F14" s="3"/>
    </row>
    <row r="15" spans="1:6" ht="17" x14ac:dyDescent="0.2">
      <c r="A15" s="9" t="s">
        <v>32</v>
      </c>
      <c r="B15" s="7">
        <v>27.790500000000002</v>
      </c>
      <c r="C15" s="7">
        <v>35.096800000000002</v>
      </c>
      <c r="D15" s="4">
        <f>'prices quaterly'!C15</f>
        <v>23.342245989304814</v>
      </c>
      <c r="E15">
        <f>'prices quaterly'!I15</f>
        <v>34.866310160427808</v>
      </c>
      <c r="F15" s="3"/>
    </row>
    <row r="16" spans="1:6" ht="17" x14ac:dyDescent="0.2">
      <c r="A16" s="9" t="s">
        <v>33</v>
      </c>
      <c r="B16" s="7">
        <v>24.804300000000001</v>
      </c>
      <c r="C16" s="7">
        <v>32.165100000000002</v>
      </c>
      <c r="D16" s="4">
        <f>'prices quaterly'!C16</f>
        <v>30.494652406417114</v>
      </c>
      <c r="E16">
        <f>'prices quaterly'!I16</f>
        <v>31.09625668449198</v>
      </c>
      <c r="F16" s="3"/>
    </row>
    <row r="17" spans="1:6" ht="17" x14ac:dyDescent="0.2">
      <c r="A17" s="9" t="s">
        <v>34</v>
      </c>
      <c r="B17" s="7">
        <v>33.681199999999997</v>
      </c>
      <c r="C17" s="7">
        <v>34.800199999999997</v>
      </c>
      <c r="D17" s="4">
        <f>'prices quaterly'!C17</f>
        <v>36.395193591455268</v>
      </c>
      <c r="E17">
        <f>'prices quaterly'!I17</f>
        <v>26.568758344459273</v>
      </c>
      <c r="F17" s="3"/>
    </row>
    <row r="18" spans="1:6" ht="17" x14ac:dyDescent="0.2">
      <c r="A18" s="9" t="s">
        <v>35</v>
      </c>
      <c r="B18" s="7">
        <v>35.614100000000001</v>
      </c>
      <c r="C18" s="7">
        <v>37.467100000000002</v>
      </c>
      <c r="D18" s="4">
        <f>'prices quaterly'!C18</f>
        <v>18.386666666666667</v>
      </c>
      <c r="E18">
        <f>'prices quaterly'!I18</f>
        <v>34.56</v>
      </c>
      <c r="F18" s="3"/>
    </row>
    <row r="19" spans="1:6" ht="17" x14ac:dyDescent="0.2">
      <c r="A19" s="9" t="s">
        <v>36</v>
      </c>
      <c r="B19" s="7">
        <v>23.140999999999998</v>
      </c>
      <c r="C19" s="7">
        <v>37.807200000000002</v>
      </c>
      <c r="D19" s="4">
        <f>'prices quaterly'!C19</f>
        <v>17.899603698811095</v>
      </c>
      <c r="E19">
        <f>'prices quaterly'!I19</f>
        <v>33.791281373844122</v>
      </c>
      <c r="F19" s="3"/>
    </row>
    <row r="20" spans="1:6" ht="17" x14ac:dyDescent="0.2">
      <c r="A20" s="9" t="s">
        <v>37</v>
      </c>
      <c r="B20" s="7">
        <v>23.715699999999998</v>
      </c>
      <c r="C20" s="7">
        <v>36.997500000000002</v>
      </c>
      <c r="D20" s="4">
        <f>'prices quaterly'!C20</f>
        <v>27.453825857519789</v>
      </c>
      <c r="E20">
        <f>'prices quaterly'!I20</f>
        <v>37.928759894459105</v>
      </c>
      <c r="F20" s="3"/>
    </row>
    <row r="21" spans="1:6" ht="17" x14ac:dyDescent="0.2">
      <c r="A21" s="9" t="s">
        <v>38</v>
      </c>
      <c r="B21" s="7">
        <v>36.004600000000003</v>
      </c>
      <c r="C21" s="7">
        <v>36.5989</v>
      </c>
      <c r="D21" s="4">
        <f>'prices quaterly'!C21</f>
        <v>29.566929133858267</v>
      </c>
      <c r="E21">
        <f>'prices quaterly'!I21</f>
        <v>37.611548556430442</v>
      </c>
      <c r="F21" s="3"/>
    </row>
    <row r="22" spans="1:6" ht="17" x14ac:dyDescent="0.2">
      <c r="A22" s="9" t="s">
        <v>39</v>
      </c>
      <c r="B22" s="7">
        <v>38.7517</v>
      </c>
      <c r="C22" s="7">
        <v>35.963500000000003</v>
      </c>
      <c r="D22" s="4">
        <f>'prices quaterly'!C22</f>
        <v>21.287779237844944</v>
      </c>
      <c r="E22">
        <f>'prices quaterly'!I22</f>
        <v>35.716162943495405</v>
      </c>
      <c r="F22" s="3"/>
    </row>
    <row r="23" spans="1:6" ht="17" x14ac:dyDescent="0.2">
      <c r="A23" s="9" t="s">
        <v>40</v>
      </c>
      <c r="B23" s="7">
        <v>28.6904</v>
      </c>
      <c r="C23" s="7">
        <v>34.387900000000002</v>
      </c>
      <c r="D23" s="4">
        <f>'prices quaterly'!C23</f>
        <v>21.914062499999996</v>
      </c>
      <c r="E23">
        <f>'prices quaterly'!I23</f>
        <v>36.888020833333336</v>
      </c>
      <c r="F23" s="3"/>
    </row>
    <row r="24" spans="1:6" ht="17" x14ac:dyDescent="0.2">
      <c r="A24" s="9" t="s">
        <v>41</v>
      </c>
      <c r="B24" s="7">
        <v>25.9116</v>
      </c>
      <c r="C24" s="7">
        <v>36.6738</v>
      </c>
      <c r="D24" s="4">
        <f>'prices quaterly'!C24</f>
        <v>31.458333333333336</v>
      </c>
      <c r="E24">
        <f>'prices quaterly'!I24</f>
        <v>35.950520833333336</v>
      </c>
      <c r="F24" s="3"/>
    </row>
    <row r="25" spans="1:6" ht="17" x14ac:dyDescent="0.2">
      <c r="A25" s="9" t="s">
        <v>42</v>
      </c>
      <c r="B25" s="7">
        <v>38.406799999999997</v>
      </c>
      <c r="C25" s="7">
        <v>38.110700000000001</v>
      </c>
      <c r="D25" s="4">
        <f>'prices quaterly'!C25</f>
        <v>41.750972762645915</v>
      </c>
      <c r="E25">
        <f>'prices quaterly'!I25</f>
        <v>39.130998702983142</v>
      </c>
      <c r="F25" s="3"/>
    </row>
    <row r="26" spans="1:6" ht="17" x14ac:dyDescent="0.2">
      <c r="A26" s="9" t="s">
        <v>43</v>
      </c>
      <c r="B26" s="7">
        <v>39.5685</v>
      </c>
      <c r="C26" s="7">
        <v>38.450200000000002</v>
      </c>
      <c r="D26" s="4">
        <f>'prices quaterly'!C26</f>
        <v>24.430051813471501</v>
      </c>
      <c r="E26">
        <f>'prices quaterly'!I26</f>
        <v>40.816062176165801</v>
      </c>
      <c r="F26" s="3"/>
    </row>
    <row r="27" spans="1:6" ht="17" x14ac:dyDescent="0.2">
      <c r="A27" s="9" t="s">
        <v>44</v>
      </c>
      <c r="B27" s="7">
        <v>24.553699999999999</v>
      </c>
      <c r="C27" s="7">
        <v>36.959299999999999</v>
      </c>
      <c r="D27" s="4">
        <f>'prices quaterly'!C27</f>
        <v>28.714652956298202</v>
      </c>
      <c r="E27">
        <f>'prices quaterly'!I27</f>
        <v>44.344473007712082</v>
      </c>
      <c r="F27" s="1"/>
    </row>
    <row r="28" spans="1:6" ht="17" x14ac:dyDescent="0.2">
      <c r="A28" s="9" t="s">
        <v>45</v>
      </c>
      <c r="B28" s="7">
        <v>24.7883</v>
      </c>
      <c r="C28" s="7">
        <v>38.502800000000001</v>
      </c>
      <c r="D28" s="4">
        <f>'prices quaterly'!C28</f>
        <v>50.411311053984576</v>
      </c>
      <c r="E28">
        <f>'prices quaterly'!I28</f>
        <v>59.614395886889461</v>
      </c>
      <c r="F28" s="1"/>
    </row>
    <row r="29" spans="1:6" ht="17" x14ac:dyDescent="0.2">
      <c r="A29" s="9" t="s">
        <v>46</v>
      </c>
      <c r="B29" s="7">
        <v>36.779200000000003</v>
      </c>
      <c r="C29" s="7">
        <v>39.821199999999997</v>
      </c>
      <c r="D29" s="4">
        <f>'prices quaterly'!C29</f>
        <v>43.14176245210728</v>
      </c>
      <c r="E29">
        <f>'prices quaterly'!I29</f>
        <v>51.673052362707537</v>
      </c>
      <c r="F29" s="1"/>
    </row>
    <row r="30" spans="1:6" ht="17" x14ac:dyDescent="0.2">
      <c r="A30" s="9" t="s">
        <v>47</v>
      </c>
      <c r="B30" s="7">
        <v>40.604300000000002</v>
      </c>
      <c r="C30" s="7">
        <v>35.739400000000003</v>
      </c>
      <c r="D30" s="4">
        <f>'prices quaterly'!C30</f>
        <v>38.191082802547768</v>
      </c>
      <c r="E30">
        <f>'prices quaterly'!I30</f>
        <v>69.159235668789805</v>
      </c>
      <c r="F30" s="1"/>
    </row>
    <row r="31" spans="1:6" ht="17" x14ac:dyDescent="0.2">
      <c r="A31" s="9" t="s">
        <v>48</v>
      </c>
      <c r="B31" s="7">
        <v>26.2544</v>
      </c>
      <c r="C31" s="7">
        <v>38.857500000000002</v>
      </c>
      <c r="D31" s="4">
        <f>'prices quaterly'!C31</f>
        <v>40.390920554854979</v>
      </c>
      <c r="E31">
        <f>'prices quaterly'!I31</f>
        <v>70.088272383354351</v>
      </c>
      <c r="F31" s="1"/>
    </row>
    <row r="32" spans="1:6" ht="17" x14ac:dyDescent="0.2">
      <c r="A32" s="9" t="s">
        <v>49</v>
      </c>
      <c r="B32" s="7">
        <v>21.157499999999999</v>
      </c>
      <c r="C32" s="7">
        <v>40.051699999999997</v>
      </c>
      <c r="D32" s="4">
        <f>'prices quaterly'!C32</f>
        <v>60.878293601003762</v>
      </c>
      <c r="E32">
        <f>'prices quaterly'!I32</f>
        <v>79.648682559598498</v>
      </c>
    </row>
    <row r="33" spans="1:5" ht="17" x14ac:dyDescent="0.2">
      <c r="A33" s="9" t="s">
        <v>50</v>
      </c>
      <c r="B33" s="7">
        <v>40.496899999999997</v>
      </c>
      <c r="C33" s="7">
        <v>34.563899999999997</v>
      </c>
      <c r="D33" s="4">
        <f>'prices quaterly'!C33</f>
        <v>102.12234706616729</v>
      </c>
      <c r="E33">
        <f>'prices quaterly'!I33</f>
        <v>73.632958801498134</v>
      </c>
    </row>
    <row r="34" spans="1:5" ht="17" x14ac:dyDescent="0.2">
      <c r="A34" s="9" t="s">
        <v>51</v>
      </c>
      <c r="B34" s="7">
        <v>47.564</v>
      </c>
      <c r="C34" s="7">
        <v>29.975999999999999</v>
      </c>
      <c r="D34" s="4">
        <f>'prices quaterly'!C34</f>
        <v>54.538653366583539</v>
      </c>
      <c r="E34">
        <f>'prices quaterly'!I34</f>
        <v>82.182044887780549</v>
      </c>
    </row>
    <row r="35" spans="1:5" ht="17" x14ac:dyDescent="0.2">
      <c r="A35" s="9" t="s">
        <v>52</v>
      </c>
      <c r="B35" s="7">
        <v>28.546099999999999</v>
      </c>
      <c r="C35" s="7">
        <v>33.685000000000002</v>
      </c>
      <c r="D35" s="4">
        <f>'prices quaterly'!C35</f>
        <v>48.731527093596057</v>
      </c>
      <c r="E35">
        <f>'prices quaterly'!I35</f>
        <v>90.52955665024632</v>
      </c>
    </row>
    <row r="36" spans="1:5" ht="17" x14ac:dyDescent="0.2">
      <c r="A36" s="9" t="s">
        <v>53</v>
      </c>
      <c r="B36" s="7">
        <v>26.863800000000001</v>
      </c>
      <c r="C36" s="7">
        <v>35.3645</v>
      </c>
      <c r="D36" s="4">
        <f>'prices quaterly'!C36</f>
        <v>67.099143206854336</v>
      </c>
      <c r="E36">
        <f>'prices quaterly'!I36</f>
        <v>76.47490820073439</v>
      </c>
    </row>
    <row r="37" spans="1:5" ht="17" x14ac:dyDescent="0.2">
      <c r="A37" s="9" t="s">
        <v>54</v>
      </c>
      <c r="B37" s="7">
        <v>38.5212</v>
      </c>
      <c r="C37" s="7">
        <v>38.7288</v>
      </c>
      <c r="D37" s="4">
        <f>'prices quaterly'!C37</f>
        <v>39.149453219927096</v>
      </c>
      <c r="E37">
        <f>'prices quaterly'!I37</f>
        <v>73.948967193195628</v>
      </c>
    </row>
    <row r="38" spans="1:5" ht="17" x14ac:dyDescent="0.2">
      <c r="A38" s="9" t="s">
        <v>55</v>
      </c>
      <c r="B38" s="7">
        <v>37.0169</v>
      </c>
      <c r="C38" s="7">
        <v>42.8157</v>
      </c>
      <c r="D38" s="4">
        <f>'prices quaterly'!C38</f>
        <v>24.623786407766989</v>
      </c>
      <c r="E38">
        <f>'prices quaterly'!I38</f>
        <v>82.645631067961148</v>
      </c>
    </row>
    <row r="39" spans="1:5" ht="17" x14ac:dyDescent="0.2">
      <c r="A39" s="9" t="s">
        <v>56</v>
      </c>
      <c r="B39" s="7">
        <v>24.100999999999999</v>
      </c>
      <c r="C39" s="7">
        <v>43.474400000000003</v>
      </c>
      <c r="D39" s="4">
        <f>'prices quaterly'!C39</f>
        <v>25.642256902761105</v>
      </c>
      <c r="E39">
        <f>'prices quaterly'!I39</f>
        <v>85.72629051620649</v>
      </c>
    </row>
    <row r="40" spans="1:5" ht="17" x14ac:dyDescent="0.2">
      <c r="A40" s="9" t="s">
        <v>57</v>
      </c>
      <c r="B40" s="7">
        <v>25.624700000000001</v>
      </c>
      <c r="C40" s="7">
        <v>36.554299999999998</v>
      </c>
      <c r="D40" s="4">
        <f>'prices quaterly'!C40</f>
        <v>51.080432172869152</v>
      </c>
      <c r="E40">
        <f>'prices quaterly'!I40</f>
        <v>95.042016806722685</v>
      </c>
    </row>
    <row r="41" spans="1:5" ht="17" x14ac:dyDescent="0.2">
      <c r="A41" s="9" t="s">
        <v>58</v>
      </c>
      <c r="B41" s="7">
        <v>42.287599999999998</v>
      </c>
      <c r="C41" s="7">
        <v>39.545099999999998</v>
      </c>
      <c r="D41" s="4">
        <f>'prices quaterly'!C41</f>
        <v>62.164090368608804</v>
      </c>
      <c r="E41">
        <f>'prices quaterly'!I41</f>
        <v>111.59334126040429</v>
      </c>
    </row>
    <row r="42" spans="1:5" ht="17" x14ac:dyDescent="0.2">
      <c r="A42" s="9" t="s">
        <v>59</v>
      </c>
      <c r="B42" s="7">
        <v>33.424900000000001</v>
      </c>
      <c r="C42" s="7">
        <v>47.612400000000001</v>
      </c>
      <c r="D42" s="4">
        <f>'prices quaterly'!C42</f>
        <v>68.556213017751475</v>
      </c>
      <c r="E42">
        <f>'prices quaterly'!I42</f>
        <v>118.69822485207101</v>
      </c>
    </row>
    <row r="43" spans="1:5" ht="17" x14ac:dyDescent="0.2">
      <c r="A43" s="9" t="s">
        <v>60</v>
      </c>
      <c r="B43" s="7">
        <v>26.293099999999999</v>
      </c>
      <c r="C43" s="7">
        <v>41.9255</v>
      </c>
      <c r="D43" s="4">
        <f>'prices quaterly'!C43</f>
        <v>85.133565621370508</v>
      </c>
      <c r="E43">
        <f>'prices quaterly'!I43</f>
        <v>162.40418118466903</v>
      </c>
    </row>
    <row r="44" spans="1:5" ht="17" x14ac:dyDescent="0.2">
      <c r="A44" s="9" t="s">
        <v>61</v>
      </c>
      <c r="B44" s="7">
        <v>22.006599999999999</v>
      </c>
      <c r="C44" s="7">
        <v>43.280099999999997</v>
      </c>
      <c r="D44" s="4">
        <f>'prices quaterly'!C44</f>
        <v>97.887485648679686</v>
      </c>
      <c r="E44">
        <f>'prices quaterly'!I44</f>
        <v>112.70952927669346</v>
      </c>
    </row>
    <row r="45" spans="1:5" ht="17" x14ac:dyDescent="0.2">
      <c r="A45" s="9" t="s">
        <v>62</v>
      </c>
      <c r="B45" s="7">
        <v>36.328499999999998</v>
      </c>
      <c r="C45" s="7">
        <v>40.169600000000003</v>
      </c>
      <c r="D45" s="4">
        <f>'prices quaterly'!C45</f>
        <v>67.121559633027516</v>
      </c>
      <c r="E45">
        <f>'prices quaterly'!I45</f>
        <v>52.282110091743121</v>
      </c>
    </row>
    <row r="46" spans="1:5" ht="17" x14ac:dyDescent="0.2">
      <c r="A46" s="9" t="s">
        <v>63</v>
      </c>
      <c r="B46" s="7">
        <v>37.806800000000003</v>
      </c>
      <c r="C46" s="7">
        <v>37.268799999999999</v>
      </c>
      <c r="D46" s="4">
        <f>'prices quaterly'!C46</f>
        <v>36.747126436781606</v>
      </c>
      <c r="E46">
        <f>'prices quaterly'!I46</f>
        <v>56.586206896551722</v>
      </c>
    </row>
    <row r="47" spans="1:5" ht="17" x14ac:dyDescent="0.2">
      <c r="A47" s="9" t="s">
        <v>64</v>
      </c>
      <c r="B47" s="7">
        <v>19.102599999999999</v>
      </c>
      <c r="C47" s="7">
        <v>38.1096</v>
      </c>
      <c r="D47" s="4">
        <f>'prices quaterly'!C47</f>
        <v>29.601366742596813</v>
      </c>
      <c r="E47">
        <f>'prices quaterly'!I47</f>
        <v>78.929384965831431</v>
      </c>
    </row>
    <row r="48" spans="1:5" ht="17" x14ac:dyDescent="0.2">
      <c r="A48" s="9" t="s">
        <v>65</v>
      </c>
      <c r="B48" s="7">
        <v>15.5716</v>
      </c>
      <c r="C48" s="7">
        <v>42.070999999999998</v>
      </c>
      <c r="D48" s="4">
        <f>'prices quaterly'!C48</f>
        <v>36.75736961451247</v>
      </c>
      <c r="E48">
        <f>'prices quaterly'!I48</f>
        <v>78.310657596371868</v>
      </c>
    </row>
    <row r="49" spans="1:5" ht="17" x14ac:dyDescent="0.2">
      <c r="A49" s="9" t="s">
        <v>66</v>
      </c>
      <c r="B49" s="7">
        <v>25.3169</v>
      </c>
      <c r="C49" s="7">
        <v>46.005899999999997</v>
      </c>
      <c r="D49" s="4">
        <f>'prices quaterly'!C49</f>
        <v>38.058690744920995</v>
      </c>
      <c r="E49">
        <f>'prices quaterly'!I49</f>
        <v>87.957110609480821</v>
      </c>
    </row>
    <row r="50" spans="1:5" ht="17" x14ac:dyDescent="0.2">
      <c r="A50" s="9" t="s">
        <v>67</v>
      </c>
      <c r="B50" s="7">
        <v>30.9666</v>
      </c>
      <c r="C50" s="7">
        <v>47.329099999999997</v>
      </c>
      <c r="D50" s="4">
        <f>'prices quaterly'!C50</f>
        <v>33.344556677890012</v>
      </c>
      <c r="E50">
        <f>'prices quaterly'!I50</f>
        <v>92.817059483726155</v>
      </c>
    </row>
    <row r="51" spans="1:5" ht="17" x14ac:dyDescent="0.2">
      <c r="A51" s="9" t="s">
        <v>68</v>
      </c>
      <c r="B51" s="7">
        <v>18.547799999999999</v>
      </c>
      <c r="C51" s="7">
        <v>44.679000000000002</v>
      </c>
      <c r="D51" s="4">
        <f>'prices quaterly'!C51</f>
        <v>50.544444444444444</v>
      </c>
      <c r="E51">
        <f>'prices quaterly'!I51</f>
        <v>83.344444444444449</v>
      </c>
    </row>
    <row r="52" spans="1:5" ht="17" x14ac:dyDescent="0.2">
      <c r="A52" s="9" t="s">
        <v>69</v>
      </c>
      <c r="B52" s="7">
        <v>18.805099999999999</v>
      </c>
      <c r="C52" s="7">
        <v>40.1098</v>
      </c>
      <c r="D52" s="4">
        <f>'prices quaterly'!C52</f>
        <v>52.403100775193799</v>
      </c>
      <c r="E52">
        <f>'prices quaterly'!I52</f>
        <v>91.151716500553718</v>
      </c>
    </row>
    <row r="53" spans="1:5" ht="17" x14ac:dyDescent="0.2">
      <c r="A53" s="9" t="s">
        <v>70</v>
      </c>
      <c r="B53" s="7">
        <v>33.8568</v>
      </c>
      <c r="C53" s="7">
        <v>40.335299999999997</v>
      </c>
      <c r="D53" s="4">
        <f>'prices quaterly'!C53</f>
        <v>67.036223929747536</v>
      </c>
      <c r="E53">
        <f>'prices quaterly'!I53</f>
        <v>104.00658616904501</v>
      </c>
    </row>
    <row r="54" spans="1:5" ht="17" x14ac:dyDescent="0.2">
      <c r="A54" s="9" t="s">
        <v>71</v>
      </c>
      <c r="B54" s="7">
        <v>33.357799999999997</v>
      </c>
      <c r="C54" s="7">
        <v>37.591000000000001</v>
      </c>
      <c r="D54" s="4">
        <f>'prices quaterly'!C54</f>
        <v>69.479392624728845</v>
      </c>
      <c r="E54">
        <f>'prices quaterly'!I54</f>
        <v>127.28850325379609</v>
      </c>
    </row>
    <row r="55" spans="1:5" ht="17" x14ac:dyDescent="0.2">
      <c r="A55" s="9" t="s">
        <v>72</v>
      </c>
      <c r="B55" s="7">
        <v>18.0886</v>
      </c>
      <c r="C55" s="7">
        <v>36.252899999999997</v>
      </c>
      <c r="D55" s="4">
        <f>'prices quaterly'!C55</f>
        <v>61.33832976445396</v>
      </c>
      <c r="E55">
        <f>'prices quaterly'!I55</f>
        <v>120.42826552462526</v>
      </c>
    </row>
    <row r="56" spans="1:5" ht="17" x14ac:dyDescent="0.2">
      <c r="A56" s="9" t="s">
        <v>73</v>
      </c>
      <c r="B56" s="7">
        <v>18.149799999999999</v>
      </c>
      <c r="C56" s="7">
        <v>37.915399999999998</v>
      </c>
      <c r="D56" s="4">
        <f>'prices quaterly'!C56</f>
        <v>70.82002129925452</v>
      </c>
      <c r="E56">
        <f>'prices quaterly'!I56</f>
        <v>109.43556975505857</v>
      </c>
    </row>
    <row r="57" spans="1:5" ht="17" x14ac:dyDescent="0.2">
      <c r="A57" s="9" t="s">
        <v>74</v>
      </c>
      <c r="B57" s="7">
        <v>33.410200000000003</v>
      </c>
      <c r="C57" s="7">
        <v>32.046300000000002</v>
      </c>
      <c r="D57" s="4">
        <f>'prices quaterly'!C57</f>
        <v>57.34952481520591</v>
      </c>
      <c r="E57">
        <f>'prices quaterly'!I57</f>
        <v>113.389651531151</v>
      </c>
    </row>
    <row r="58" spans="1:5" ht="17" x14ac:dyDescent="0.2">
      <c r="A58" s="9" t="s">
        <v>75</v>
      </c>
      <c r="B58" s="7">
        <v>39.906500000000001</v>
      </c>
      <c r="C58" s="7">
        <v>26.705400000000001</v>
      </c>
      <c r="D58" s="4">
        <f>'prices quaterly'!C58</f>
        <v>64.668769716088335</v>
      </c>
      <c r="E58">
        <f>'prices quaterly'!I58</f>
        <v>129.21135646687699</v>
      </c>
    </row>
    <row r="59" spans="1:5" ht="17" x14ac:dyDescent="0.2">
      <c r="A59" s="9" t="s">
        <v>76</v>
      </c>
      <c r="B59" s="7">
        <v>29.6341</v>
      </c>
      <c r="C59" s="7">
        <v>24.7651</v>
      </c>
      <c r="D59" s="4">
        <f>'prices quaterly'!C59</f>
        <v>58.006263048016706</v>
      </c>
      <c r="E59">
        <f>'prices quaterly'!I59</f>
        <v>102.08768267223383</v>
      </c>
    </row>
    <row r="60" spans="1:5" ht="17" x14ac:dyDescent="0.2">
      <c r="A60" s="9" t="s">
        <v>77</v>
      </c>
      <c r="B60" s="7">
        <v>27.3111</v>
      </c>
      <c r="C60" s="7">
        <v>22.540800000000001</v>
      </c>
      <c r="D60" s="4">
        <f>'prices quaterly'!C60</f>
        <v>64.588969823100939</v>
      </c>
      <c r="E60">
        <f>'prices quaterly'!I60</f>
        <v>116.95109261186265</v>
      </c>
    </row>
    <row r="61" spans="1:5" ht="17" x14ac:dyDescent="0.2">
      <c r="A61" s="9" t="s">
        <v>78</v>
      </c>
      <c r="B61" s="7">
        <v>38.669899999999998</v>
      </c>
      <c r="C61" s="7">
        <v>24.252199999999998</v>
      </c>
      <c r="D61" s="4">
        <f>'prices quaterly'!C61</f>
        <v>66.505154639175274</v>
      </c>
      <c r="E61">
        <f>'prices quaterly'!I61</f>
        <v>114.54639175257732</v>
      </c>
    </row>
    <row r="62" spans="1:5" ht="17" x14ac:dyDescent="0.2">
      <c r="A62" s="10" t="s">
        <v>79</v>
      </c>
      <c r="B62" s="7">
        <v>39.301600000000001</v>
      </c>
      <c r="C62" s="7">
        <v>26.714700000000001</v>
      </c>
      <c r="D62" s="4">
        <f>'prices quaterly'!C62</f>
        <v>69.558521560574945</v>
      </c>
      <c r="E62">
        <f>'prices quaterly'!I62</f>
        <v>112.95687885010267</v>
      </c>
    </row>
    <row r="63" spans="1:5" ht="17" x14ac:dyDescent="0.2">
      <c r="A63" s="10" t="s">
        <v>80</v>
      </c>
      <c r="B63" s="7">
        <v>27.357600000000001</v>
      </c>
      <c r="C63" s="7">
        <v>23.702400000000001</v>
      </c>
      <c r="D63" s="4">
        <f>'prices quaterly'!C63</f>
        <v>66.279306829765545</v>
      </c>
      <c r="E63">
        <f>'prices quaterly'!I63</f>
        <v>104.13863404689093</v>
      </c>
    </row>
    <row r="64" spans="1:5" ht="17" x14ac:dyDescent="0.2">
      <c r="A64" s="10" t="s">
        <v>81</v>
      </c>
      <c r="B64" s="7">
        <v>25.190300000000001</v>
      </c>
      <c r="C64" s="7">
        <v>20.951799999999999</v>
      </c>
      <c r="D64" s="4">
        <f>'prices quaterly'!C64</f>
        <v>68.932926829268283</v>
      </c>
      <c r="E64">
        <f>'prices quaterly'!I64</f>
        <v>110.1321138211382</v>
      </c>
    </row>
    <row r="65" spans="1:5" ht="17" x14ac:dyDescent="0.2">
      <c r="A65" s="10" t="s">
        <v>82</v>
      </c>
      <c r="B65" s="7">
        <v>31.726299999999998</v>
      </c>
      <c r="C65" s="7">
        <v>22.663599999999999</v>
      </c>
      <c r="D65" s="4">
        <f>'prices quaterly'!C65</f>
        <v>69.676440849342768</v>
      </c>
      <c r="E65">
        <f>'prices quaterly'!I65</f>
        <v>112.03235591506572</v>
      </c>
    </row>
    <row r="66" spans="1:5" ht="17" x14ac:dyDescent="0.2">
      <c r="A66" s="9" t="s">
        <v>83</v>
      </c>
      <c r="B66" s="7">
        <v>32.773499999999999</v>
      </c>
      <c r="C66" s="7">
        <v>21.314800000000002</v>
      </c>
      <c r="D66" s="4">
        <f>'prices quaterly'!C66</f>
        <v>51.787878787878789</v>
      </c>
      <c r="E66">
        <f>'prices quaterly'!I66</f>
        <v>108.84848484848484</v>
      </c>
    </row>
    <row r="67" spans="1:5" ht="17" x14ac:dyDescent="0.2">
      <c r="A67" s="9" t="s">
        <v>84</v>
      </c>
      <c r="B67" s="7">
        <v>20.957999999999998</v>
      </c>
      <c r="C67" s="7">
        <v>23.331600000000002</v>
      </c>
      <c r="D67" s="4">
        <f>'prices quaterly'!C67</f>
        <v>39.719157472417251</v>
      </c>
      <c r="E67">
        <f>'prices quaterly'!I67</f>
        <v>112.69809428284854</v>
      </c>
    </row>
    <row r="68" spans="1:5" ht="17" x14ac:dyDescent="0.2">
      <c r="A68" s="9" t="s">
        <v>85</v>
      </c>
      <c r="B68" s="7">
        <v>15.0779</v>
      </c>
      <c r="C68" s="7">
        <v>28.616700000000002</v>
      </c>
      <c r="D68" s="4">
        <f>'prices quaterly'!C68</f>
        <v>55.901803607214433</v>
      </c>
      <c r="E68">
        <f>'prices quaterly'!I68</f>
        <v>94.859719438877761</v>
      </c>
    </row>
    <row r="69" spans="1:5" ht="17" x14ac:dyDescent="0.2">
      <c r="A69" s="9" t="s">
        <v>86</v>
      </c>
      <c r="B69" s="7">
        <v>26.272200000000002</v>
      </c>
      <c r="C69" s="7">
        <v>25.737200000000001</v>
      </c>
      <c r="D69" s="4">
        <f>'prices quaterly'!C69</f>
        <v>49.81</v>
      </c>
      <c r="E69">
        <f>'prices quaterly'!I69</f>
        <v>57.33</v>
      </c>
    </row>
    <row r="70" spans="1:5" ht="17" x14ac:dyDescent="0.2">
      <c r="A70" s="9" t="s">
        <v>87</v>
      </c>
      <c r="B70" s="7">
        <v>28.035399999999999</v>
      </c>
      <c r="C70" s="7">
        <v>23.194199999999999</v>
      </c>
      <c r="D70" s="4">
        <f>'prices quaterly'!C70</f>
        <v>46.16700201207243</v>
      </c>
      <c r="E70">
        <f>'prices quaterly'!I70</f>
        <v>55.442655935613679</v>
      </c>
    </row>
    <row r="71" spans="1:5" ht="17" x14ac:dyDescent="0.2">
      <c r="A71" s="9" t="s">
        <v>88</v>
      </c>
      <c r="B71" s="7">
        <v>15.192600000000001</v>
      </c>
      <c r="C71" s="7">
        <v>23.020199999999999</v>
      </c>
      <c r="D71" s="4">
        <f>'prices quaterly'!C71</f>
        <v>42.13</v>
      </c>
      <c r="E71">
        <f>'prices quaterly'!I71</f>
        <v>63.59</v>
      </c>
    </row>
    <row r="72" spans="1:5" ht="17" x14ac:dyDescent="0.2">
      <c r="A72" s="9" t="s">
        <v>89</v>
      </c>
      <c r="B72" s="7">
        <v>12.1724</v>
      </c>
      <c r="C72" s="7">
        <v>26.063199999999998</v>
      </c>
      <c r="D72" s="4">
        <f>'prices quaterly'!C72</f>
        <v>41.616766467065865</v>
      </c>
      <c r="E72">
        <f>'prices quaterly'!I72</f>
        <v>48.273453093812371</v>
      </c>
    </row>
    <row r="73" spans="1:5" ht="17" x14ac:dyDescent="0.2">
      <c r="A73" s="9" t="s">
        <v>90</v>
      </c>
      <c r="B73" s="7">
        <v>16.584700000000002</v>
      </c>
      <c r="C73" s="7">
        <v>25.726900000000001</v>
      </c>
      <c r="D73" s="4">
        <f>'prices quaterly'!C73</f>
        <v>32.998007968127496</v>
      </c>
      <c r="E73">
        <f>'prices quaterly'!I73</f>
        <v>37.131474103585653</v>
      </c>
    </row>
    <row r="74" spans="1:5" ht="17" x14ac:dyDescent="0.2">
      <c r="A74" s="9" t="s">
        <v>91</v>
      </c>
      <c r="B74" s="7">
        <v>13.9376</v>
      </c>
      <c r="C74" s="7">
        <v>33.552199999999999</v>
      </c>
      <c r="D74" s="4">
        <f>'prices quaterly'!C74</f>
        <v>27.992007992007995</v>
      </c>
      <c r="E74">
        <f>'prices quaterly'!I74</f>
        <v>39.560439560439562</v>
      </c>
    </row>
    <row r="75" spans="1:5" ht="17" x14ac:dyDescent="0.2">
      <c r="A75" s="9" t="s">
        <v>92</v>
      </c>
      <c r="B75" s="7">
        <v>4.3414999999999999</v>
      </c>
      <c r="C75" s="7">
        <v>33.872999999999998</v>
      </c>
      <c r="D75" s="4">
        <f>'prices quaterly'!C75</f>
        <v>34.43452380952381</v>
      </c>
      <c r="E75">
        <f>'prices quaterly'!I75</f>
        <v>49.285714285714285</v>
      </c>
    </row>
    <row r="76" spans="1:5" ht="17" x14ac:dyDescent="0.2">
      <c r="A76" s="9" t="s">
        <v>93</v>
      </c>
      <c r="B76" s="7">
        <v>2.5729000000000002</v>
      </c>
      <c r="C76" s="7">
        <v>32.070300000000003</v>
      </c>
      <c r="D76" s="4">
        <f>'prices quaterly'!C76</f>
        <v>40.51383399209486</v>
      </c>
      <c r="E76">
        <f>'prices quaterly'!I76</f>
        <v>48.478260869565219</v>
      </c>
    </row>
    <row r="77" spans="1:5" ht="17" x14ac:dyDescent="0.2">
      <c r="A77" s="9" t="s">
        <v>94</v>
      </c>
      <c r="B77" s="7">
        <v>8.2453000000000003</v>
      </c>
      <c r="C77" s="7">
        <v>41.336100000000002</v>
      </c>
      <c r="D77" s="4">
        <f>'prices quaterly'!C77</f>
        <v>52.630029440628064</v>
      </c>
      <c r="E77">
        <f>'prices quaterly'!I77</f>
        <v>55.760549558390579</v>
      </c>
    </row>
    <row r="78" spans="1:5" ht="17" x14ac:dyDescent="0.2">
      <c r="A78" s="9" t="s">
        <v>95</v>
      </c>
      <c r="B78" s="7">
        <v>9.8958999999999993</v>
      </c>
      <c r="C78" s="7">
        <v>37.158299999999997</v>
      </c>
      <c r="D78" s="4">
        <f>'prices quaterly'!C78</f>
        <v>38.758553274682306</v>
      </c>
      <c r="E78">
        <f>'prices quaterly'!I78</f>
        <v>51.642228739002931</v>
      </c>
    </row>
    <row r="79" spans="1:5" ht="17" x14ac:dyDescent="0.2">
      <c r="A79" s="9" t="s">
        <v>96</v>
      </c>
      <c r="B79" s="7">
        <v>1.4601999999999999</v>
      </c>
      <c r="C79" s="7">
        <v>31.1996</v>
      </c>
      <c r="D79" s="4">
        <f>'prices quaterly'!C79</f>
        <v>35.009671179883945</v>
      </c>
      <c r="E79">
        <f>'prices quaterly'!I79</f>
        <v>46.34429400386847</v>
      </c>
    </row>
    <row r="80" spans="1:5" ht="17" x14ac:dyDescent="0.2">
      <c r="A80" s="9" t="s">
        <v>97</v>
      </c>
      <c r="B80" s="7">
        <v>2.0501999999999998</v>
      </c>
      <c r="C80" s="7">
        <v>29.583200000000001</v>
      </c>
      <c r="D80" s="4">
        <f>'prices quaterly'!C80</f>
        <v>45.543792107795959</v>
      </c>
      <c r="E80">
        <f>'prices quaterly'!I80</f>
        <v>55.380173243503364</v>
      </c>
    </row>
    <row r="81" spans="1:5" ht="17" x14ac:dyDescent="0.2">
      <c r="A81" s="9" t="s">
        <v>98</v>
      </c>
      <c r="B81" s="8">
        <v>7.9683000000000002</v>
      </c>
      <c r="C81" s="8">
        <v>36.301900000000003</v>
      </c>
      <c r="D81" s="4">
        <f>'prices quaterly'!C81</f>
        <v>53.896848137535812</v>
      </c>
      <c r="E81">
        <f>'prices quaterly'!I81</f>
        <v>63.868194842406872</v>
      </c>
    </row>
    <row r="82" spans="1:5" ht="17" x14ac:dyDescent="0.2">
      <c r="A82" s="9" t="s">
        <v>99</v>
      </c>
      <c r="B82" s="8">
        <v>8.2638999999999996</v>
      </c>
      <c r="C82" s="8">
        <v>36.2288</v>
      </c>
      <c r="D82" s="4">
        <f>'prices quaterly'!C82</f>
        <v>45.190839694656489</v>
      </c>
      <c r="E82">
        <f>'prices quaterly'!I82</f>
        <v>67.051526717557252</v>
      </c>
    </row>
    <row r="83" spans="1:5" ht="17" x14ac:dyDescent="0.2">
      <c r="A83" s="9" t="s">
        <v>100</v>
      </c>
      <c r="B83" s="8">
        <v>1.1474</v>
      </c>
      <c r="C83" s="8">
        <v>31.524799999999999</v>
      </c>
      <c r="D83" s="4">
        <f>'prices quaterly'!C83</f>
        <v>52.211720226843099</v>
      </c>
      <c r="E83">
        <f>'prices quaterly'!I83</f>
        <v>75.085066162570897</v>
      </c>
    </row>
    <row r="84" spans="1:5" ht="17" x14ac:dyDescent="0.2">
      <c r="A84" s="10" t="s">
        <v>101</v>
      </c>
      <c r="B84" s="8">
        <v>1.7586999999999999</v>
      </c>
      <c r="C84" s="8">
        <v>28.522099999999998</v>
      </c>
      <c r="D84" s="4">
        <f>'prices quaterly'!C84</f>
        <v>70.611476952022585</v>
      </c>
      <c r="E84">
        <f>'prices quaterly'!I84</f>
        <v>77.81749764816557</v>
      </c>
    </row>
    <row r="85" spans="1:5" ht="17" x14ac:dyDescent="0.2">
      <c r="A85" s="10" t="s">
        <v>102</v>
      </c>
      <c r="B85" s="8">
        <v>4.7960000000000003</v>
      </c>
      <c r="C85" s="8">
        <v>32.805</v>
      </c>
      <c r="D85" s="4">
        <f>'prices quaterly'!C85</f>
        <v>57.128157156220766</v>
      </c>
      <c r="E85">
        <f>'prices quaterly'!I85</f>
        <v>50.32740879326473</v>
      </c>
    </row>
    <row r="86" spans="1:5" ht="17" x14ac:dyDescent="0.2">
      <c r="A86" s="10" t="s">
        <v>103</v>
      </c>
      <c r="B86" s="8">
        <v>2.9075000000000002</v>
      </c>
      <c r="C86" s="8">
        <v>35.940199999999997</v>
      </c>
      <c r="D86" s="4">
        <f>'prices quaterly'!C86</f>
        <v>32.436738519212746</v>
      </c>
      <c r="E86">
        <f>'prices quaterly'!I86</f>
        <v>64.095595126522966</v>
      </c>
    </row>
    <row r="87" spans="1:5" ht="17" x14ac:dyDescent="0.2">
      <c r="A87" s="10" t="s">
        <v>104</v>
      </c>
      <c r="B87" s="8">
        <v>0.44779999999999998</v>
      </c>
      <c r="C87" s="8">
        <v>32.504800000000003</v>
      </c>
      <c r="D87" s="4">
        <f>'prices quaterly'!C87</f>
        <v>23.794063079777366</v>
      </c>
      <c r="E87">
        <f>'prices quaterly'!I87</f>
        <v>61.734693877551024</v>
      </c>
    </row>
    <row r="88" spans="1:5" ht="17" x14ac:dyDescent="0.2">
      <c r="A88" s="10" t="s">
        <v>105</v>
      </c>
      <c r="B88" s="8">
        <v>0.70379999999999998</v>
      </c>
      <c r="C88" s="8">
        <v>28.061199999999999</v>
      </c>
      <c r="D88" s="4">
        <f>'prices quaterly'!C88</f>
        <v>39.907578558225509</v>
      </c>
      <c r="E88">
        <f>'prices quaterly'!I88</f>
        <v>56.173752310536045</v>
      </c>
    </row>
    <row r="89" spans="1:5" ht="17" x14ac:dyDescent="0.2">
      <c r="A89" s="9" t="s">
        <v>106</v>
      </c>
      <c r="B89" s="8">
        <v>2.5371000000000001</v>
      </c>
      <c r="C89" s="8">
        <v>32.986400000000003</v>
      </c>
      <c r="D89" s="4">
        <f>'prices quaterly'!C89</f>
        <v>28.662361623616235</v>
      </c>
      <c r="E89">
        <f>'prices quaterly'!I89</f>
        <v>60.88560885608856</v>
      </c>
    </row>
    <row r="90" spans="1:5" ht="17" x14ac:dyDescent="0.2">
      <c r="A90" s="9" t="s">
        <v>107</v>
      </c>
      <c r="B90" s="8">
        <v>3.1276000000000002</v>
      </c>
      <c r="C90" s="8">
        <v>26.281400000000001</v>
      </c>
      <c r="D90" s="4">
        <f>'prices quaterly'!C90</f>
        <v>15.05069124423963</v>
      </c>
      <c r="E90">
        <f>'prices quaterly'!I90</f>
        <v>20.958525345622121</v>
      </c>
    </row>
    <row r="91" spans="1:5" ht="17" x14ac:dyDescent="0.2">
      <c r="A91" s="9" t="s">
        <v>108</v>
      </c>
      <c r="B91" s="8">
        <v>0.36120000000000002</v>
      </c>
      <c r="C91" s="8">
        <v>22.198399999999999</v>
      </c>
      <c r="D91" s="4">
        <f>'prices quaterly'!C91</f>
        <v>14.921803127874885</v>
      </c>
      <c r="E91">
        <f>'prices quaterly'!I91</f>
        <v>37.856485740570378</v>
      </c>
    </row>
    <row r="92" spans="1:5" ht="17" x14ac:dyDescent="0.2">
      <c r="A92" s="10" t="s">
        <v>109</v>
      </c>
      <c r="B92" s="8">
        <v>0.50760000000000005</v>
      </c>
      <c r="C92" s="8">
        <v>29.692699999999999</v>
      </c>
      <c r="D92" s="4">
        <f>'prices quaterly'!C92</f>
        <v>33.913840513290559</v>
      </c>
      <c r="E92">
        <f>'prices quaterly'!I92</f>
        <v>37.534372135655367</v>
      </c>
    </row>
    <row r="93" spans="1:5" ht="17" x14ac:dyDescent="0.2">
      <c r="A93" s="10" t="s">
        <v>110</v>
      </c>
      <c r="B93" s="8">
        <v>1.2245999999999999</v>
      </c>
      <c r="C93" s="8">
        <v>31.1309</v>
      </c>
      <c r="D93" s="4">
        <f>'prices quaterly'!C93</f>
        <v>51.601097895699908</v>
      </c>
      <c r="E93">
        <f>'prices quaterly'!I93</f>
        <v>47.392497712717294</v>
      </c>
    </row>
    <row r="94" spans="1:5" ht="17" x14ac:dyDescent="0.2">
      <c r="A94" s="10" t="s">
        <v>111</v>
      </c>
      <c r="B94" s="8">
        <v>2.1945000000000001</v>
      </c>
      <c r="C94" s="8">
        <v>32.396000000000001</v>
      </c>
      <c r="D94" s="4">
        <f>'prices quaterly'!C94</f>
        <v>42.739726027397261</v>
      </c>
      <c r="E94">
        <f>'prices quaterly'!I94</f>
        <v>58.027397260273972</v>
      </c>
    </row>
    <row r="95" spans="1:5" ht="17" x14ac:dyDescent="0.2">
      <c r="A95" s="10" t="s">
        <v>112</v>
      </c>
      <c r="B95" s="8">
        <v>0.69889999999999997</v>
      </c>
      <c r="C95" s="8">
        <v>30.7469</v>
      </c>
      <c r="D95" s="4">
        <f>'prices quaterly'!C95</f>
        <v>77.430117222723169</v>
      </c>
      <c r="E95">
        <f>'prices quaterly'!I95</f>
        <v>67.745716862037867</v>
      </c>
    </row>
    <row r="96" spans="1:5" ht="17" x14ac:dyDescent="0.2">
      <c r="A96" s="10" t="s">
        <v>113</v>
      </c>
      <c r="B96" s="8">
        <v>1.3825000000000001</v>
      </c>
      <c r="C96" s="8">
        <v>28.900400000000001</v>
      </c>
      <c r="D96" s="4">
        <f>'prices quaterly'!C96</f>
        <v>224.26785714285714</v>
      </c>
      <c r="E96">
        <f>'prices quaterly'!I96</f>
        <v>70.107142857142861</v>
      </c>
    </row>
    <row r="97" spans="1:5" ht="17" x14ac:dyDescent="0.2">
      <c r="A97" s="10" t="s">
        <v>114</v>
      </c>
      <c r="B97" s="8">
        <v>1.7048000000000001</v>
      </c>
      <c r="C97" s="8">
        <v>29.782399999999999</v>
      </c>
      <c r="D97" s="4">
        <f>'prices quaterly'!C97</f>
        <v>149.55302366345313</v>
      </c>
      <c r="E97">
        <f>'prices quaterly'!I97</f>
        <v>68.168273444347065</v>
      </c>
    </row>
  </sheetData>
  <phoneticPr fontId="6" type="noConversion"/>
  <conditionalFormatting sqref="F29">
    <cfRule type="cellIs" dxfId="27" priority="12" stopIfTrue="1" operator="lessThan">
      <formula>0</formula>
    </cfRule>
  </conditionalFormatting>
  <conditionalFormatting sqref="F27:F28">
    <cfRule type="cellIs" dxfId="26" priority="11" stopIfTrue="1" operator="lessThan">
      <formula>0</formula>
    </cfRule>
  </conditionalFormatting>
  <conditionalFormatting sqref="F30">
    <cfRule type="cellIs" dxfId="25" priority="10" stopIfTrue="1" operator="lessThan">
      <formula>0</formula>
    </cfRule>
  </conditionalFormatting>
  <conditionalFormatting sqref="F31">
    <cfRule type="cellIs" dxfId="24" priority="9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66E4-AD2B-6740-8605-AE368885112B}">
  <dimension ref="A1:J32"/>
  <sheetViews>
    <sheetView workbookViewId="0">
      <selection activeCell="B1" sqref="B1:D1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6" x14ac:dyDescent="0.2">
      <c r="A1" t="s">
        <v>10</v>
      </c>
      <c r="B1" t="s">
        <v>16</v>
      </c>
      <c r="C1" t="s">
        <v>17</v>
      </c>
      <c r="D1" t="s">
        <v>18</v>
      </c>
    </row>
    <row r="2" spans="1:6" x14ac:dyDescent="0.2">
      <c r="A2">
        <v>1996</v>
      </c>
      <c r="B2" s="1">
        <v>376812</v>
      </c>
      <c r="C2" s="1">
        <v>176702</v>
      </c>
      <c r="D2" s="6"/>
      <c r="F2" s="3"/>
    </row>
    <row r="3" spans="1:6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6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</row>
    <row r="5" spans="1:6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6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6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6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6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6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6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6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6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6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6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6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10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10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10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10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10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10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10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10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10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10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J32" t="s">
        <v>15</v>
      </c>
    </row>
  </sheetData>
  <conditionalFormatting sqref="F29">
    <cfRule type="cellIs" dxfId="23" priority="12" stopIfTrue="1" operator="lessThan">
      <formula>0</formula>
    </cfRule>
  </conditionalFormatting>
  <conditionalFormatting sqref="F27:F28">
    <cfRule type="cellIs" dxfId="22" priority="11" stopIfTrue="1" operator="lessThan">
      <formula>0</formula>
    </cfRule>
  </conditionalFormatting>
  <conditionalFormatting sqref="F30">
    <cfRule type="cellIs" dxfId="21" priority="10" stopIfTrue="1" operator="lessThan">
      <formula>0</formula>
    </cfRule>
  </conditionalFormatting>
  <conditionalFormatting sqref="F31">
    <cfRule type="cellIs" dxfId="20" priority="9" stopIfTrue="1" operator="lessThan">
      <formula>0</formula>
    </cfRule>
  </conditionalFormatting>
  <conditionalFormatting sqref="B24">
    <cfRule type="cellIs" dxfId="19" priority="8" stopIfTrue="1" operator="lessThan">
      <formula>0</formula>
    </cfRule>
  </conditionalFormatting>
  <conditionalFormatting sqref="B2:B23">
    <cfRule type="cellIs" dxfId="18" priority="7" stopIfTrue="1" operator="lessThan">
      <formula>0</formula>
    </cfRule>
  </conditionalFormatting>
  <conditionalFormatting sqref="B25">
    <cfRule type="cellIs" dxfId="17" priority="6" stopIfTrue="1" operator="lessThan">
      <formula>0</formula>
    </cfRule>
  </conditionalFormatting>
  <conditionalFormatting sqref="B26">
    <cfRule type="cellIs" dxfId="16" priority="5" stopIfTrue="1" operator="lessThan">
      <formula>0</formula>
    </cfRule>
  </conditionalFormatting>
  <conditionalFormatting sqref="C24">
    <cfRule type="cellIs" dxfId="15" priority="4" stopIfTrue="1" operator="lessThan">
      <formula>0</formula>
    </cfRule>
  </conditionalFormatting>
  <conditionalFormatting sqref="C2:C23">
    <cfRule type="cellIs" dxfId="14" priority="3" stopIfTrue="1" operator="lessThan">
      <formula>0</formula>
    </cfRule>
  </conditionalFormatting>
  <conditionalFormatting sqref="C25">
    <cfRule type="cellIs" dxfId="13" priority="2" stopIfTrue="1" operator="lessThan">
      <formula>0</formula>
    </cfRule>
  </conditionalFormatting>
  <conditionalFormatting sqref="C26">
    <cfRule type="cellIs" dxfId="12" priority="1" stopIfTrue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1C4-05B7-F848-A539-43AFD378DC27}">
  <dimension ref="A1:H31"/>
  <sheetViews>
    <sheetView workbookViewId="0">
      <selection activeCell="D32" sqref="D32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9</v>
      </c>
    </row>
    <row r="2" spans="1:8" x14ac:dyDescent="0.2">
      <c r="A2">
        <v>1996</v>
      </c>
      <c r="B2" s="1">
        <v>376812</v>
      </c>
      <c r="C2" s="1">
        <v>176702</v>
      </c>
      <c r="D2" s="6"/>
      <c r="F2" s="3"/>
    </row>
    <row r="3" spans="1:8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8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  <c r="H4" t="s">
        <v>5</v>
      </c>
    </row>
    <row r="5" spans="1:8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8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8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8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8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8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8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8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8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8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8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8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6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6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6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6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6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6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6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6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6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6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6" x14ac:dyDescent="0.2">
      <c r="F27" s="1"/>
    </row>
    <row r="28" spans="1:6" x14ac:dyDescent="0.2">
      <c r="B28" t="s">
        <v>4</v>
      </c>
      <c r="C28" t="s">
        <v>4</v>
      </c>
      <c r="D28" t="s">
        <v>3</v>
      </c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</sheetData>
  <conditionalFormatting sqref="F29">
    <cfRule type="cellIs" dxfId="11" priority="12" stopIfTrue="1" operator="lessThan">
      <formula>0</formula>
    </cfRule>
  </conditionalFormatting>
  <conditionalFormatting sqref="F27:F28">
    <cfRule type="cellIs" dxfId="10" priority="11" stopIfTrue="1" operator="lessThan">
      <formula>0</formula>
    </cfRule>
  </conditionalFormatting>
  <conditionalFormatting sqref="F30">
    <cfRule type="cellIs" dxfId="9" priority="10" stopIfTrue="1" operator="lessThan">
      <formula>0</formula>
    </cfRule>
  </conditionalFormatting>
  <conditionalFormatting sqref="F31">
    <cfRule type="cellIs" dxfId="8" priority="9" stopIfTrue="1" operator="lessThan">
      <formula>0</formula>
    </cfRule>
  </conditionalFormatting>
  <conditionalFormatting sqref="B24">
    <cfRule type="cellIs" dxfId="7" priority="8" stopIfTrue="1" operator="lessThan">
      <formula>0</formula>
    </cfRule>
  </conditionalFormatting>
  <conditionalFormatting sqref="B2:B23">
    <cfRule type="cellIs" dxfId="6" priority="7" stopIfTrue="1" operator="lessThan">
      <formula>0</formula>
    </cfRule>
  </conditionalFormatting>
  <conditionalFormatting sqref="B25">
    <cfRule type="cellIs" dxfId="5" priority="6" stopIfTrue="1" operator="lessThan">
      <formula>0</formula>
    </cfRule>
  </conditionalFormatting>
  <conditionalFormatting sqref="B26">
    <cfRule type="cellIs" dxfId="4" priority="5" stopIfTrue="1" operator="lessThan">
      <formula>0</formula>
    </cfRule>
  </conditionalFormatting>
  <conditionalFormatting sqref="C24">
    <cfRule type="cellIs" dxfId="3" priority="4" stopIfTrue="1" operator="lessThan">
      <formula>0</formula>
    </cfRule>
  </conditionalFormatting>
  <conditionalFormatting sqref="C2:C23">
    <cfRule type="cellIs" dxfId="2" priority="3" stopIfTrue="1" operator="lessThan">
      <formula>0</formula>
    </cfRule>
  </conditionalFormatting>
  <conditionalFormatting sqref="C25">
    <cfRule type="cellIs" dxfId="1" priority="2" stopIfTrue="1" operator="lessThan">
      <formula>0</formula>
    </cfRule>
  </conditionalFormatting>
  <conditionalFormatting sqref="C26">
    <cfRule type="cellIs" dxfId="0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811-580C-0644-9A48-9C520B2F18CE}">
  <dimension ref="A1:I36"/>
  <sheetViews>
    <sheetView zoomScale="86" zoomScaleNormal="75" workbookViewId="0">
      <selection activeCell="J36" sqref="J36"/>
    </sheetView>
  </sheetViews>
  <sheetFormatPr baseColWidth="10" defaultRowHeight="16" x14ac:dyDescent="0.2"/>
  <cols>
    <col min="2" max="2" width="18.83203125" customWidth="1"/>
    <col min="3" max="3" width="16.1640625" customWidth="1"/>
    <col min="6" max="6" width="13.5" customWidth="1"/>
  </cols>
  <sheetData>
    <row r="1" spans="1:9" x14ac:dyDescent="0.2">
      <c r="A1" t="s">
        <v>10</v>
      </c>
      <c r="B1" s="4" t="s">
        <v>7</v>
      </c>
      <c r="C1" s="4" t="s">
        <v>8</v>
      </c>
      <c r="D1" s="4" t="s">
        <v>6</v>
      </c>
      <c r="E1" s="4" t="s">
        <v>13</v>
      </c>
      <c r="G1" s="4" t="s">
        <v>14</v>
      </c>
      <c r="H1" s="4" t="s">
        <v>213</v>
      </c>
      <c r="I1" s="4" t="s">
        <v>214</v>
      </c>
    </row>
    <row r="2" spans="1:9" x14ac:dyDescent="0.2">
      <c r="A2">
        <v>1990</v>
      </c>
      <c r="B2" s="4"/>
      <c r="C2" s="4"/>
      <c r="D2" s="3">
        <v>8</v>
      </c>
      <c r="E2" s="2">
        <v>55.1</v>
      </c>
      <c r="G2">
        <v>1278416</v>
      </c>
    </row>
    <row r="3" spans="1:9" x14ac:dyDescent="0.2">
      <c r="A3">
        <v>1991</v>
      </c>
      <c r="B3" s="4"/>
      <c r="C3" s="4"/>
      <c r="D3" s="3">
        <v>7.5</v>
      </c>
      <c r="E3" s="2">
        <v>59.2</v>
      </c>
      <c r="G3">
        <v>1263249</v>
      </c>
    </row>
    <row r="4" spans="1:9" x14ac:dyDescent="0.2">
      <c r="A4">
        <v>1992</v>
      </c>
      <c r="B4" s="4"/>
      <c r="C4" s="4"/>
      <c r="D4" s="3">
        <v>4.5999999999999996</v>
      </c>
      <c r="E4" s="2">
        <v>61.9</v>
      </c>
      <c r="G4">
        <v>1267206</v>
      </c>
    </row>
    <row r="5" spans="1:9" x14ac:dyDescent="0.2">
      <c r="A5">
        <v>1993</v>
      </c>
      <c r="B5" s="4"/>
      <c r="C5" s="4"/>
      <c r="D5" s="3">
        <v>2.6</v>
      </c>
      <c r="E5" s="2">
        <v>63.5</v>
      </c>
      <c r="G5">
        <v>1297628</v>
      </c>
    </row>
    <row r="6" spans="1:9" x14ac:dyDescent="0.2">
      <c r="A6">
        <v>1994</v>
      </c>
      <c r="B6" s="4"/>
      <c r="C6" s="4"/>
      <c r="D6" s="3">
        <v>2.2000000000000002</v>
      </c>
      <c r="E6" s="2">
        <v>64.900000000000006</v>
      </c>
      <c r="G6">
        <v>1346524</v>
      </c>
    </row>
    <row r="7" spans="1:9" x14ac:dyDescent="0.2">
      <c r="A7">
        <v>1995</v>
      </c>
      <c r="B7" s="4"/>
      <c r="C7" s="4"/>
      <c r="D7" s="3">
        <v>2.7</v>
      </c>
      <c r="E7" s="2">
        <v>66.599999999999994</v>
      </c>
      <c r="G7">
        <v>1379430</v>
      </c>
    </row>
    <row r="8" spans="1:9" x14ac:dyDescent="0.2">
      <c r="A8">
        <v>1996</v>
      </c>
      <c r="B8" s="4"/>
      <c r="C8" s="4"/>
      <c r="D8" s="3">
        <v>2.9</v>
      </c>
      <c r="E8" s="2">
        <v>68.5</v>
      </c>
      <c r="G8">
        <v>1412926</v>
      </c>
    </row>
    <row r="9" spans="1:9" x14ac:dyDescent="0.2">
      <c r="A9">
        <v>1997</v>
      </c>
      <c r="B9">
        <v>16.059999999999999</v>
      </c>
      <c r="C9" s="5">
        <f>B9/E9*100</f>
        <v>22.94285714285714</v>
      </c>
      <c r="D9" s="3">
        <v>2.2000000000000002</v>
      </c>
      <c r="E9" s="2">
        <v>70</v>
      </c>
      <c r="G9">
        <v>1482289</v>
      </c>
    </row>
    <row r="10" spans="1:9" x14ac:dyDescent="0.2">
      <c r="A10">
        <v>1998</v>
      </c>
      <c r="B10">
        <v>11.88</v>
      </c>
      <c r="C10" s="5">
        <f t="shared" ref="C10:C32" si="0">B10/E10*100</f>
        <v>16.661991584852736</v>
      </c>
      <c r="D10" s="3">
        <v>1.8</v>
      </c>
      <c r="E10" s="2">
        <v>71.3</v>
      </c>
      <c r="G10">
        <v>1529040</v>
      </c>
    </row>
    <row r="11" spans="1:9" x14ac:dyDescent="0.2">
      <c r="A11">
        <v>1999</v>
      </c>
      <c r="B11">
        <v>13</v>
      </c>
      <c r="C11" s="5">
        <f t="shared" si="0"/>
        <v>17.906336088154269</v>
      </c>
      <c r="D11" s="3">
        <v>1.7</v>
      </c>
      <c r="E11" s="2">
        <v>72.599999999999994</v>
      </c>
      <c r="G11">
        <v>1574760</v>
      </c>
    </row>
    <row r="12" spans="1:9" x14ac:dyDescent="0.2">
      <c r="A12">
        <v>2000</v>
      </c>
      <c r="B12">
        <v>26.91</v>
      </c>
      <c r="C12" s="5">
        <f t="shared" si="0"/>
        <v>36.662125340599452</v>
      </c>
      <c r="D12" s="3">
        <v>1.2</v>
      </c>
      <c r="E12" s="2">
        <v>73.400000000000006</v>
      </c>
      <c r="G12">
        <v>1632591</v>
      </c>
    </row>
    <row r="13" spans="1:9" x14ac:dyDescent="0.2">
      <c r="A13">
        <v>2001</v>
      </c>
      <c r="B13">
        <v>27.26</v>
      </c>
      <c r="C13" s="5">
        <f t="shared" si="0"/>
        <v>36.541554959785529</v>
      </c>
      <c r="D13" s="3">
        <v>1.6</v>
      </c>
      <c r="E13" s="2">
        <v>74.599999999999994</v>
      </c>
      <c r="G13">
        <v>1666429</v>
      </c>
    </row>
    <row r="14" spans="1:9" x14ac:dyDescent="0.2">
      <c r="A14">
        <v>2002</v>
      </c>
      <c r="B14">
        <v>22.53</v>
      </c>
      <c r="C14" s="5">
        <f t="shared" si="0"/>
        <v>29.76221928665786</v>
      </c>
      <c r="D14" s="3">
        <v>1.5</v>
      </c>
      <c r="E14" s="2">
        <v>75.7</v>
      </c>
      <c r="G14">
        <v>1701811</v>
      </c>
    </row>
    <row r="15" spans="1:9" x14ac:dyDescent="0.2">
      <c r="A15">
        <v>2003</v>
      </c>
      <c r="B15">
        <v>32.19</v>
      </c>
      <c r="C15" s="5">
        <f t="shared" si="0"/>
        <v>41.968709256844846</v>
      </c>
      <c r="D15" s="3">
        <v>1.4</v>
      </c>
      <c r="E15" s="2">
        <v>76.7</v>
      </c>
      <c r="G15">
        <v>1753374</v>
      </c>
    </row>
    <row r="16" spans="1:9" x14ac:dyDescent="0.2">
      <c r="A16">
        <v>2004</v>
      </c>
      <c r="B16">
        <v>33.78</v>
      </c>
      <c r="C16" s="5">
        <f t="shared" si="0"/>
        <v>43.419023136246786</v>
      </c>
      <c r="D16" s="3">
        <v>1.4</v>
      </c>
      <c r="E16" s="2">
        <v>77.8</v>
      </c>
      <c r="G16">
        <v>1794677</v>
      </c>
    </row>
    <row r="17" spans="1:7" x14ac:dyDescent="0.2">
      <c r="A17">
        <v>2005</v>
      </c>
      <c r="B17">
        <v>81.8</v>
      </c>
      <c r="C17" s="5">
        <f t="shared" si="0"/>
        <v>103.0226700251889</v>
      </c>
      <c r="D17" s="3">
        <v>2.1</v>
      </c>
      <c r="E17" s="2">
        <v>79.400000000000006</v>
      </c>
      <c r="G17">
        <v>1841218</v>
      </c>
    </row>
    <row r="18" spans="1:7" x14ac:dyDescent="0.2">
      <c r="A18">
        <v>2006</v>
      </c>
      <c r="B18">
        <v>32.22</v>
      </c>
      <c r="C18" s="5">
        <f t="shared" si="0"/>
        <v>39.582309582309577</v>
      </c>
      <c r="D18" s="3">
        <v>2.5</v>
      </c>
      <c r="E18" s="2">
        <v>81.400000000000006</v>
      </c>
      <c r="G18">
        <v>1888797</v>
      </c>
    </row>
    <row r="19" spans="1:7" x14ac:dyDescent="0.2">
      <c r="A19">
        <v>2007</v>
      </c>
      <c r="B19">
        <v>52.28</v>
      </c>
      <c r="C19" s="5">
        <f t="shared" si="0"/>
        <v>62.761104441776716</v>
      </c>
      <c r="D19" s="3">
        <v>2.4</v>
      </c>
      <c r="E19" s="2">
        <v>83.3</v>
      </c>
      <c r="G19">
        <v>1931663</v>
      </c>
    </row>
    <row r="20" spans="1:7" x14ac:dyDescent="0.2">
      <c r="A20">
        <v>2008</v>
      </c>
      <c r="B20">
        <v>58.53</v>
      </c>
      <c r="C20" s="5">
        <f t="shared" si="0"/>
        <v>67.900232018561482</v>
      </c>
      <c r="D20" s="3">
        <v>3.5</v>
      </c>
      <c r="E20" s="2">
        <v>86.2</v>
      </c>
      <c r="G20">
        <v>1927034</v>
      </c>
    </row>
    <row r="21" spans="1:7" x14ac:dyDescent="0.2">
      <c r="A21">
        <v>2009</v>
      </c>
      <c r="B21">
        <v>33.72</v>
      </c>
      <c r="C21" s="5">
        <f t="shared" si="0"/>
        <v>38.361774744027301</v>
      </c>
      <c r="D21" s="3">
        <v>2</v>
      </c>
      <c r="E21" s="2">
        <v>87.9</v>
      </c>
      <c r="G21">
        <v>1845186</v>
      </c>
    </row>
    <row r="22" spans="1:7" x14ac:dyDescent="0.2">
      <c r="A22">
        <v>2010</v>
      </c>
      <c r="B22">
        <v>61.07</v>
      </c>
      <c r="C22" s="5">
        <f t="shared" si="0"/>
        <v>67.780244173140957</v>
      </c>
      <c r="D22" s="3">
        <v>2.5</v>
      </c>
      <c r="E22" s="2">
        <v>90.1</v>
      </c>
      <c r="G22">
        <v>1884515</v>
      </c>
    </row>
    <row r="23" spans="1:7" x14ac:dyDescent="0.2">
      <c r="A23">
        <v>2011</v>
      </c>
      <c r="B23">
        <v>54.31</v>
      </c>
      <c r="C23" s="5">
        <f t="shared" si="0"/>
        <v>58.02350427350428</v>
      </c>
      <c r="D23" s="3">
        <v>3.8</v>
      </c>
      <c r="E23" s="2">
        <v>93.6</v>
      </c>
      <c r="G23">
        <v>1911983</v>
      </c>
    </row>
    <row r="24" spans="1:7" x14ac:dyDescent="0.2">
      <c r="A24">
        <v>2012</v>
      </c>
      <c r="B24">
        <v>64.510000000000005</v>
      </c>
      <c r="C24" s="5">
        <f t="shared" si="0"/>
        <v>67.197916666666671</v>
      </c>
      <c r="D24" s="3">
        <v>2.6</v>
      </c>
      <c r="E24" s="2">
        <v>96</v>
      </c>
      <c r="G24">
        <v>1940087</v>
      </c>
    </row>
    <row r="25" spans="1:7" x14ac:dyDescent="0.2">
      <c r="A25">
        <v>2013</v>
      </c>
      <c r="B25">
        <v>68.91</v>
      </c>
      <c r="C25" s="5">
        <f t="shared" si="0"/>
        <v>70.173116089613032</v>
      </c>
      <c r="D25" s="3">
        <v>2.2999999999999998</v>
      </c>
      <c r="E25" s="2">
        <v>98.2</v>
      </c>
      <c r="G25">
        <v>1976755</v>
      </c>
    </row>
    <row r="26" spans="1:7" x14ac:dyDescent="0.2">
      <c r="A26">
        <v>2014</v>
      </c>
      <c r="B26">
        <v>49.81</v>
      </c>
      <c r="C26" s="5">
        <f t="shared" si="0"/>
        <v>50.010040160642575</v>
      </c>
      <c r="D26" s="3">
        <v>1.5</v>
      </c>
      <c r="E26" s="2">
        <v>99.6</v>
      </c>
      <c r="G26">
        <v>2035883</v>
      </c>
    </row>
    <row r="27" spans="1:7" x14ac:dyDescent="0.2">
      <c r="A27">
        <v>2015</v>
      </c>
      <c r="B27">
        <v>33.130000000000003</v>
      </c>
      <c r="C27" s="5">
        <f t="shared" si="0"/>
        <v>33.130000000000003</v>
      </c>
      <c r="D27" s="3">
        <v>0.4</v>
      </c>
      <c r="E27" s="2">
        <v>100</v>
      </c>
      <c r="G27">
        <v>2089276</v>
      </c>
    </row>
    <row r="28" spans="1:7" x14ac:dyDescent="0.2">
      <c r="A28">
        <v>2016</v>
      </c>
      <c r="B28">
        <v>53.63</v>
      </c>
      <c r="C28" s="5">
        <f t="shared" si="0"/>
        <v>53.099009900990104</v>
      </c>
      <c r="D28" s="3">
        <v>1</v>
      </c>
      <c r="E28" s="2">
        <v>101</v>
      </c>
      <c r="G28">
        <v>2136566</v>
      </c>
    </row>
    <row r="29" spans="1:7" x14ac:dyDescent="0.2">
      <c r="A29">
        <v>2017</v>
      </c>
      <c r="B29">
        <v>56.43</v>
      </c>
      <c r="C29" s="5">
        <f t="shared" si="0"/>
        <v>54.469111969111971</v>
      </c>
      <c r="D29" s="3">
        <v>2.6</v>
      </c>
      <c r="E29" s="2">
        <v>103.6</v>
      </c>
      <c r="G29">
        <v>2182170</v>
      </c>
    </row>
    <row r="30" spans="1:7" x14ac:dyDescent="0.2">
      <c r="A30">
        <v>2018</v>
      </c>
      <c r="B30">
        <v>61.07</v>
      </c>
      <c r="C30" s="5">
        <f t="shared" si="0"/>
        <v>57.613207547169807</v>
      </c>
      <c r="D30" s="3">
        <v>2.2999999999999998</v>
      </c>
      <c r="E30" s="2">
        <v>106</v>
      </c>
      <c r="G30">
        <v>2218196</v>
      </c>
    </row>
    <row r="31" spans="1:7" x14ac:dyDescent="0.2">
      <c r="A31">
        <v>2019</v>
      </c>
      <c r="B31">
        <v>31.07</v>
      </c>
      <c r="C31" s="5">
        <f t="shared" si="0"/>
        <v>28.821892393320965</v>
      </c>
      <c r="D31" s="3">
        <v>1.7</v>
      </c>
      <c r="E31" s="2">
        <v>107.8</v>
      </c>
      <c r="G31">
        <v>2255283</v>
      </c>
    </row>
    <row r="32" spans="1:7" x14ac:dyDescent="0.2">
      <c r="A32">
        <v>2020</v>
      </c>
      <c r="B32">
        <v>56.4</v>
      </c>
      <c r="C32" s="5">
        <f t="shared" si="0"/>
        <v>51.790633608815426</v>
      </c>
      <c r="D32" s="3">
        <v>1</v>
      </c>
      <c r="E32" s="2">
        <v>108.9</v>
      </c>
      <c r="G32">
        <v>2046209</v>
      </c>
    </row>
    <row r="33" spans="4:7" x14ac:dyDescent="0.2">
      <c r="G33">
        <v>2198473</v>
      </c>
    </row>
    <row r="34" spans="4:7" x14ac:dyDescent="0.2">
      <c r="D34" t="s">
        <v>11</v>
      </c>
    </row>
    <row r="36" spans="4:7" x14ac:dyDescent="0.2">
      <c r="D36" t="s">
        <v>12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F596-6C4C-2448-9844-859344B1579D}">
  <dimension ref="A1:J98"/>
  <sheetViews>
    <sheetView zoomScale="93" zoomScaleNormal="75" workbookViewId="0">
      <selection activeCell="H2" sqref="H2"/>
    </sheetView>
  </sheetViews>
  <sheetFormatPr baseColWidth="10" defaultRowHeight="16" x14ac:dyDescent="0.2"/>
  <cols>
    <col min="1" max="1" width="13.1640625" customWidth="1"/>
    <col min="2" max="2" width="18.83203125" customWidth="1"/>
    <col min="3" max="3" width="22.83203125" customWidth="1"/>
    <col min="4" max="4" width="15.5" customWidth="1"/>
  </cols>
  <sheetData>
    <row r="1" spans="1:10" x14ac:dyDescent="0.2">
      <c r="A1" t="s">
        <v>10</v>
      </c>
      <c r="B1" s="4" t="s">
        <v>7</v>
      </c>
      <c r="C1" s="4" t="s">
        <v>8</v>
      </c>
      <c r="D1" s="4" t="s">
        <v>116</v>
      </c>
      <c r="E1" s="4" t="s">
        <v>13</v>
      </c>
      <c r="G1" s="4" t="s">
        <v>14</v>
      </c>
      <c r="H1" s="4" t="s">
        <v>213</v>
      </c>
      <c r="I1" s="4" t="s">
        <v>214</v>
      </c>
      <c r="J1" s="4" t="s">
        <v>217</v>
      </c>
    </row>
    <row r="2" spans="1:10" x14ac:dyDescent="0.2">
      <c r="A2" s="11">
        <v>35885</v>
      </c>
      <c r="B2">
        <v>8.58</v>
      </c>
      <c r="C2" s="4">
        <f>B2*100/E2</f>
        <v>12.152974504249293</v>
      </c>
      <c r="D2" s="12" t="s">
        <v>117</v>
      </c>
      <c r="E2" s="2">
        <v>70.599999999999994</v>
      </c>
      <c r="G2">
        <v>1278416</v>
      </c>
      <c r="H2">
        <v>14.26</v>
      </c>
      <c r="I2">
        <f>H2*100/E2</f>
        <v>20.19830028328612</v>
      </c>
      <c r="J2">
        <v>1975</v>
      </c>
    </row>
    <row r="3" spans="1:10" x14ac:dyDescent="0.2">
      <c r="A3" s="11">
        <v>35976</v>
      </c>
      <c r="B3">
        <v>9.2899999999999991</v>
      </c>
      <c r="C3" s="4">
        <f t="shared" ref="C3:C66" si="0">B3*100/E3</f>
        <v>13.011204481792715</v>
      </c>
      <c r="D3" s="12" t="s">
        <v>118</v>
      </c>
      <c r="E3" s="2">
        <v>71.400000000000006</v>
      </c>
      <c r="G3">
        <v>1263249</v>
      </c>
      <c r="H3">
        <v>13.38</v>
      </c>
      <c r="I3">
        <f t="shared" ref="I3:I66" si="1">H3*100/E3</f>
        <v>18.739495798319325</v>
      </c>
      <c r="J3">
        <v>875</v>
      </c>
    </row>
    <row r="4" spans="1:10" x14ac:dyDescent="0.2">
      <c r="A4" s="11">
        <v>36068</v>
      </c>
      <c r="B4">
        <v>13.85</v>
      </c>
      <c r="C4" s="4">
        <f t="shared" si="0"/>
        <v>19.397759103641455</v>
      </c>
      <c r="D4" s="12" t="s">
        <v>119</v>
      </c>
      <c r="E4" s="2">
        <v>71.400000000000006</v>
      </c>
      <c r="G4">
        <v>1267206</v>
      </c>
      <c r="H4">
        <v>14.68</v>
      </c>
      <c r="I4">
        <f t="shared" si="1"/>
        <v>20.560224089635852</v>
      </c>
      <c r="J4">
        <v>3360</v>
      </c>
    </row>
    <row r="5" spans="1:10" x14ac:dyDescent="0.2">
      <c r="A5" s="11">
        <v>36160</v>
      </c>
      <c r="B5">
        <v>11.88</v>
      </c>
      <c r="C5" s="4">
        <f t="shared" si="0"/>
        <v>16.545961002785518</v>
      </c>
      <c r="D5" s="12" t="s">
        <v>120</v>
      </c>
      <c r="E5" s="2">
        <v>71.8</v>
      </c>
      <c r="G5">
        <v>1297628</v>
      </c>
      <c r="H5">
        <v>10.53</v>
      </c>
      <c r="I5">
        <f t="shared" si="1"/>
        <v>14.665738161559888</v>
      </c>
      <c r="J5">
        <v>6490</v>
      </c>
    </row>
    <row r="6" spans="1:10" x14ac:dyDescent="0.2">
      <c r="A6" s="11">
        <v>36250</v>
      </c>
      <c r="B6">
        <v>9.23</v>
      </c>
      <c r="C6" s="4">
        <f t="shared" si="0"/>
        <v>12.819444444444445</v>
      </c>
      <c r="D6" s="12" t="s">
        <v>121</v>
      </c>
      <c r="E6" s="2">
        <v>72</v>
      </c>
      <c r="G6">
        <v>1346524</v>
      </c>
      <c r="H6">
        <v>15.24</v>
      </c>
      <c r="I6">
        <f t="shared" si="1"/>
        <v>21.166666666666668</v>
      </c>
      <c r="J6">
        <v>2425</v>
      </c>
    </row>
    <row r="7" spans="1:10" x14ac:dyDescent="0.2">
      <c r="A7" s="11">
        <v>36341</v>
      </c>
      <c r="B7">
        <v>9.92</v>
      </c>
      <c r="C7" s="4">
        <f t="shared" si="0"/>
        <v>13.645116918844566</v>
      </c>
      <c r="D7" s="12" t="s">
        <v>122</v>
      </c>
      <c r="E7" s="2">
        <v>72.7</v>
      </c>
      <c r="G7">
        <v>1379430</v>
      </c>
      <c r="H7">
        <v>17.510000000000002</v>
      </c>
      <c r="I7">
        <f t="shared" si="1"/>
        <v>24.085281980742781</v>
      </c>
      <c r="J7">
        <v>2455</v>
      </c>
    </row>
    <row r="8" spans="1:10" x14ac:dyDescent="0.2">
      <c r="A8" s="11">
        <v>36433</v>
      </c>
      <c r="B8">
        <v>11.78</v>
      </c>
      <c r="C8" s="4">
        <f t="shared" si="0"/>
        <v>16.225895316804408</v>
      </c>
      <c r="D8" s="12" t="s">
        <v>123</v>
      </c>
      <c r="E8" s="2">
        <v>72.599999999999994</v>
      </c>
      <c r="G8">
        <v>1412926</v>
      </c>
      <c r="H8">
        <v>23.58</v>
      </c>
      <c r="I8">
        <f t="shared" si="1"/>
        <v>32.47933884297521</v>
      </c>
      <c r="J8">
        <v>5060</v>
      </c>
    </row>
    <row r="9" spans="1:10" x14ac:dyDescent="0.2">
      <c r="A9" s="11">
        <v>36525</v>
      </c>
      <c r="B9">
        <v>13</v>
      </c>
      <c r="C9" s="4">
        <f t="shared" si="0"/>
        <v>17.832647462277091</v>
      </c>
      <c r="D9" s="12" t="s">
        <v>124</v>
      </c>
      <c r="E9" s="2">
        <v>72.900000000000006</v>
      </c>
      <c r="G9">
        <v>1482289</v>
      </c>
      <c r="H9">
        <v>25.08</v>
      </c>
      <c r="I9">
        <f t="shared" si="1"/>
        <v>34.403292181069958</v>
      </c>
      <c r="J9">
        <v>385</v>
      </c>
    </row>
    <row r="10" spans="1:10" x14ac:dyDescent="0.2">
      <c r="A10" s="11">
        <v>36616</v>
      </c>
      <c r="B10">
        <v>11.84</v>
      </c>
      <c r="C10" s="4">
        <f t="shared" si="0"/>
        <v>16.263736263736263</v>
      </c>
      <c r="D10" s="12" t="s">
        <v>125</v>
      </c>
      <c r="E10" s="2">
        <v>72.8</v>
      </c>
      <c r="G10">
        <v>1529040</v>
      </c>
      <c r="H10">
        <v>24.77</v>
      </c>
      <c r="I10">
        <f t="shared" si="1"/>
        <v>34.024725274725277</v>
      </c>
      <c r="J10">
        <v>2470</v>
      </c>
    </row>
    <row r="11" spans="1:10" x14ac:dyDescent="0.2">
      <c r="A11" s="11">
        <v>36707</v>
      </c>
      <c r="B11">
        <v>17.12</v>
      </c>
      <c r="C11" s="4">
        <f t="shared" si="0"/>
        <v>23.292517006802722</v>
      </c>
      <c r="D11" s="12" t="s">
        <v>126</v>
      </c>
      <c r="E11" s="2">
        <v>73.5</v>
      </c>
      <c r="G11">
        <v>1574760</v>
      </c>
      <c r="H11">
        <v>30.57</v>
      </c>
      <c r="I11">
        <f t="shared" si="1"/>
        <v>41.591836734693878</v>
      </c>
      <c r="J11">
        <v>3000</v>
      </c>
    </row>
    <row r="12" spans="1:10" x14ac:dyDescent="0.2">
      <c r="A12" s="11">
        <v>36798</v>
      </c>
      <c r="B12">
        <v>23.22</v>
      </c>
      <c r="C12" s="4">
        <f t="shared" si="0"/>
        <v>31.591836734693878</v>
      </c>
      <c r="D12" s="12" t="s">
        <v>127</v>
      </c>
      <c r="E12" s="2">
        <v>73.5</v>
      </c>
      <c r="G12">
        <v>1632591</v>
      </c>
      <c r="H12">
        <v>29.84</v>
      </c>
      <c r="I12">
        <f t="shared" si="1"/>
        <v>40.598639455782312</v>
      </c>
      <c r="J12">
        <v>4200</v>
      </c>
    </row>
    <row r="13" spans="1:10" x14ac:dyDescent="0.2">
      <c r="A13" s="11">
        <v>36889</v>
      </c>
      <c r="B13">
        <v>26.91</v>
      </c>
      <c r="C13" s="4">
        <f t="shared" si="0"/>
        <v>36.414073071718533</v>
      </c>
      <c r="D13" s="12" t="s">
        <v>128</v>
      </c>
      <c r="E13" s="2">
        <v>73.900000000000006</v>
      </c>
      <c r="G13">
        <v>1666429</v>
      </c>
      <c r="H13">
        <v>23.87</v>
      </c>
      <c r="I13">
        <f t="shared" si="1"/>
        <v>32.300405953991877</v>
      </c>
      <c r="J13">
        <v>7495</v>
      </c>
    </row>
    <row r="14" spans="1:10" x14ac:dyDescent="0.2">
      <c r="A14" s="11">
        <v>36980</v>
      </c>
      <c r="B14">
        <v>21.16</v>
      </c>
      <c r="C14" s="4">
        <f t="shared" si="0"/>
        <v>28.710990502035276</v>
      </c>
      <c r="D14" s="12" t="s">
        <v>129</v>
      </c>
      <c r="E14" s="2">
        <v>73.7</v>
      </c>
      <c r="G14">
        <v>1701811</v>
      </c>
      <c r="H14">
        <v>24.74</v>
      </c>
      <c r="I14">
        <f t="shared" si="1"/>
        <v>33.568521031207595</v>
      </c>
      <c r="J14">
        <v>5435</v>
      </c>
    </row>
    <row r="15" spans="1:10" x14ac:dyDescent="0.2">
      <c r="A15" s="11">
        <v>37071</v>
      </c>
      <c r="B15">
        <v>17.46</v>
      </c>
      <c r="C15" s="4">
        <f t="shared" si="0"/>
        <v>23.342245989304814</v>
      </c>
      <c r="D15" s="12" t="s">
        <v>130</v>
      </c>
      <c r="E15" s="2">
        <v>74.8</v>
      </c>
      <c r="G15">
        <v>1753374</v>
      </c>
      <c r="H15">
        <v>26.08</v>
      </c>
      <c r="I15">
        <f t="shared" si="1"/>
        <v>34.866310160427808</v>
      </c>
      <c r="J15">
        <v>3495</v>
      </c>
    </row>
    <row r="16" spans="1:10" x14ac:dyDescent="0.2">
      <c r="A16" s="11">
        <v>37162</v>
      </c>
      <c r="B16">
        <v>22.81</v>
      </c>
      <c r="C16" s="4">
        <f t="shared" si="0"/>
        <v>30.494652406417114</v>
      </c>
      <c r="D16" s="12" t="s">
        <v>131</v>
      </c>
      <c r="E16" s="2">
        <v>74.8</v>
      </c>
      <c r="G16">
        <v>1794677</v>
      </c>
      <c r="H16">
        <v>23.26</v>
      </c>
      <c r="I16">
        <f t="shared" si="1"/>
        <v>31.09625668449198</v>
      </c>
      <c r="J16">
        <v>4965</v>
      </c>
    </row>
    <row r="17" spans="1:10" x14ac:dyDescent="0.2">
      <c r="A17" s="11">
        <v>37256</v>
      </c>
      <c r="B17">
        <v>27.26</v>
      </c>
      <c r="C17" s="4">
        <f t="shared" si="0"/>
        <v>36.395193591455268</v>
      </c>
      <c r="D17" s="12" t="s">
        <v>132</v>
      </c>
      <c r="E17" s="2">
        <v>74.900000000000006</v>
      </c>
      <c r="G17">
        <v>1841218</v>
      </c>
      <c r="H17">
        <v>19.899999999999999</v>
      </c>
      <c r="I17">
        <f t="shared" si="1"/>
        <v>26.568758344459273</v>
      </c>
      <c r="J17">
        <v>4485</v>
      </c>
    </row>
    <row r="18" spans="1:10" x14ac:dyDescent="0.2">
      <c r="A18" s="11">
        <v>37344</v>
      </c>
      <c r="B18">
        <v>13.79</v>
      </c>
      <c r="C18" s="4">
        <f t="shared" si="0"/>
        <v>18.386666666666667</v>
      </c>
      <c r="D18" s="12" t="s">
        <v>133</v>
      </c>
      <c r="E18" s="2">
        <v>75</v>
      </c>
      <c r="G18">
        <v>1888797</v>
      </c>
      <c r="H18">
        <v>25.92</v>
      </c>
      <c r="I18">
        <f t="shared" si="1"/>
        <v>34.56</v>
      </c>
      <c r="J18">
        <v>3580</v>
      </c>
    </row>
    <row r="19" spans="1:10" x14ac:dyDescent="0.2">
      <c r="A19" s="11">
        <v>37435</v>
      </c>
      <c r="B19">
        <v>13.55</v>
      </c>
      <c r="C19" s="4">
        <f t="shared" si="0"/>
        <v>17.899603698811095</v>
      </c>
      <c r="D19" s="12" t="s">
        <v>134</v>
      </c>
      <c r="E19" s="2">
        <v>75.7</v>
      </c>
      <c r="G19">
        <v>1931663</v>
      </c>
      <c r="H19">
        <v>25.58</v>
      </c>
      <c r="I19">
        <f t="shared" si="1"/>
        <v>33.791281373844122</v>
      </c>
      <c r="J19">
        <v>5170</v>
      </c>
    </row>
    <row r="20" spans="1:10" x14ac:dyDescent="0.2">
      <c r="A20" s="11">
        <v>37529</v>
      </c>
      <c r="B20">
        <v>20.81</v>
      </c>
      <c r="C20" s="4">
        <f t="shared" si="0"/>
        <v>27.453825857519789</v>
      </c>
      <c r="D20" s="12" t="s">
        <v>135</v>
      </c>
      <c r="E20" s="2">
        <v>75.8</v>
      </c>
      <c r="G20">
        <v>1927034</v>
      </c>
      <c r="H20">
        <v>28.75</v>
      </c>
      <c r="I20">
        <f t="shared" si="1"/>
        <v>37.928759894459105</v>
      </c>
      <c r="J20">
        <v>2715</v>
      </c>
    </row>
    <row r="21" spans="1:10" x14ac:dyDescent="0.2">
      <c r="A21" s="11">
        <v>37621</v>
      </c>
      <c r="B21">
        <v>22.53</v>
      </c>
      <c r="C21" s="4">
        <f t="shared" si="0"/>
        <v>29.566929133858267</v>
      </c>
      <c r="D21" s="12" t="s">
        <v>136</v>
      </c>
      <c r="E21" s="2">
        <v>76.2</v>
      </c>
      <c r="G21">
        <v>1845186</v>
      </c>
      <c r="H21">
        <v>28.66</v>
      </c>
      <c r="I21">
        <f t="shared" si="1"/>
        <v>37.611548556430442</v>
      </c>
      <c r="J21">
        <v>5490</v>
      </c>
    </row>
    <row r="22" spans="1:10" x14ac:dyDescent="0.2">
      <c r="A22" s="11">
        <v>37711</v>
      </c>
      <c r="B22">
        <v>16.2</v>
      </c>
      <c r="C22" s="4">
        <f t="shared" si="0"/>
        <v>21.287779237844944</v>
      </c>
      <c r="D22" s="12" t="s">
        <v>137</v>
      </c>
      <c r="E22" s="2">
        <v>76.099999999999994</v>
      </c>
      <c r="G22">
        <v>1884515</v>
      </c>
      <c r="H22">
        <v>27.18</v>
      </c>
      <c r="I22">
        <f t="shared" si="1"/>
        <v>35.716162943495405</v>
      </c>
      <c r="J22">
        <v>5510</v>
      </c>
    </row>
    <row r="23" spans="1:10" x14ac:dyDescent="0.2">
      <c r="A23" s="11">
        <v>37802</v>
      </c>
      <c r="B23">
        <v>16.829999999999998</v>
      </c>
      <c r="C23" s="4">
        <f t="shared" si="0"/>
        <v>21.914062499999996</v>
      </c>
      <c r="D23" s="12" t="s">
        <v>138</v>
      </c>
      <c r="E23" s="2">
        <v>76.8</v>
      </c>
      <c r="G23">
        <v>1911983</v>
      </c>
      <c r="H23">
        <v>28.33</v>
      </c>
      <c r="I23">
        <f t="shared" si="1"/>
        <v>36.888020833333336</v>
      </c>
      <c r="J23">
        <v>5910</v>
      </c>
    </row>
    <row r="24" spans="1:10" x14ac:dyDescent="0.2">
      <c r="A24" s="11">
        <v>37894</v>
      </c>
      <c r="B24">
        <v>24.16</v>
      </c>
      <c r="C24" s="4">
        <f t="shared" si="0"/>
        <v>31.458333333333336</v>
      </c>
      <c r="D24" s="12" t="s">
        <v>139</v>
      </c>
      <c r="E24" s="2">
        <v>76.8</v>
      </c>
      <c r="G24">
        <v>1940087</v>
      </c>
      <c r="H24">
        <v>27.61</v>
      </c>
      <c r="I24">
        <f t="shared" si="1"/>
        <v>35.950520833333336</v>
      </c>
      <c r="J24">
        <v>4960</v>
      </c>
    </row>
    <row r="25" spans="1:10" x14ac:dyDescent="0.2">
      <c r="A25" s="11">
        <v>37986</v>
      </c>
      <c r="B25">
        <v>32.19</v>
      </c>
      <c r="C25" s="4">
        <f t="shared" si="0"/>
        <v>41.750972762645915</v>
      </c>
      <c r="D25" s="12" t="s">
        <v>140</v>
      </c>
      <c r="E25" s="2">
        <v>77.099999999999994</v>
      </c>
      <c r="G25">
        <v>1976755</v>
      </c>
      <c r="H25">
        <v>30.17</v>
      </c>
      <c r="I25">
        <f t="shared" si="1"/>
        <v>39.130998702983142</v>
      </c>
      <c r="J25">
        <v>3450</v>
      </c>
    </row>
    <row r="26" spans="1:10" x14ac:dyDescent="0.2">
      <c r="A26" s="11">
        <v>38077</v>
      </c>
      <c r="B26">
        <v>18.86</v>
      </c>
      <c r="C26" s="4">
        <f t="shared" si="0"/>
        <v>24.430051813471501</v>
      </c>
      <c r="D26" s="12" t="s">
        <v>141</v>
      </c>
      <c r="E26" s="2">
        <v>77.2</v>
      </c>
      <c r="G26">
        <v>2035883</v>
      </c>
      <c r="H26">
        <v>31.51</v>
      </c>
      <c r="I26">
        <f t="shared" si="1"/>
        <v>40.816062176165801</v>
      </c>
      <c r="J26">
        <v>3840</v>
      </c>
    </row>
    <row r="27" spans="1:10" x14ac:dyDescent="0.2">
      <c r="A27" s="11">
        <v>38168</v>
      </c>
      <c r="B27">
        <v>22.34</v>
      </c>
      <c r="C27" s="4">
        <f t="shared" si="0"/>
        <v>28.714652956298202</v>
      </c>
      <c r="D27" s="12" t="s">
        <v>142</v>
      </c>
      <c r="E27" s="2">
        <v>77.8</v>
      </c>
      <c r="G27">
        <v>2089276</v>
      </c>
      <c r="H27">
        <v>34.5</v>
      </c>
      <c r="I27">
        <f t="shared" si="1"/>
        <v>44.344473007712082</v>
      </c>
      <c r="J27">
        <v>4274</v>
      </c>
    </row>
    <row r="28" spans="1:10" x14ac:dyDescent="0.2">
      <c r="A28" s="11">
        <v>38260</v>
      </c>
      <c r="B28">
        <v>39.22</v>
      </c>
      <c r="C28" s="4">
        <f t="shared" si="0"/>
        <v>50.411311053984576</v>
      </c>
      <c r="D28" s="12" t="s">
        <v>143</v>
      </c>
      <c r="E28" s="2">
        <v>77.8</v>
      </c>
      <c r="G28">
        <v>2136566</v>
      </c>
      <c r="H28">
        <v>46.38</v>
      </c>
      <c r="I28">
        <f t="shared" si="1"/>
        <v>59.614395886889461</v>
      </c>
      <c r="J28">
        <v>3985</v>
      </c>
    </row>
    <row r="29" spans="1:10" x14ac:dyDescent="0.2">
      <c r="A29" s="11">
        <v>38352</v>
      </c>
      <c r="B29">
        <v>33.78</v>
      </c>
      <c r="C29" s="4">
        <f t="shared" si="0"/>
        <v>43.14176245210728</v>
      </c>
      <c r="D29" s="12" t="s">
        <v>144</v>
      </c>
      <c r="E29" s="2">
        <v>78.3</v>
      </c>
      <c r="G29">
        <v>2182170</v>
      </c>
      <c r="H29">
        <v>40.46</v>
      </c>
      <c r="I29">
        <f t="shared" si="1"/>
        <v>51.673052362707537</v>
      </c>
      <c r="J29">
        <v>5720</v>
      </c>
    </row>
    <row r="30" spans="1:10" x14ac:dyDescent="0.2">
      <c r="A30" s="11">
        <v>38442</v>
      </c>
      <c r="B30">
        <v>29.98</v>
      </c>
      <c r="C30" s="4">
        <f t="shared" si="0"/>
        <v>38.191082802547768</v>
      </c>
      <c r="D30" s="12" t="s">
        <v>145</v>
      </c>
      <c r="E30" s="2">
        <v>78.5</v>
      </c>
      <c r="G30">
        <v>2218196</v>
      </c>
      <c r="H30">
        <v>54.29</v>
      </c>
      <c r="I30">
        <f t="shared" si="1"/>
        <v>69.159235668789805</v>
      </c>
      <c r="J30">
        <v>2345</v>
      </c>
    </row>
    <row r="31" spans="1:10" x14ac:dyDescent="0.2">
      <c r="A31" s="11">
        <v>38533</v>
      </c>
      <c r="B31">
        <v>32.03</v>
      </c>
      <c r="C31" s="4">
        <f t="shared" si="0"/>
        <v>40.390920554854979</v>
      </c>
      <c r="D31" s="12" t="s">
        <v>146</v>
      </c>
      <c r="E31" s="2">
        <v>79.3</v>
      </c>
      <c r="G31">
        <v>2255283</v>
      </c>
      <c r="H31">
        <v>55.58</v>
      </c>
      <c r="I31">
        <f t="shared" si="1"/>
        <v>70.088272383354351</v>
      </c>
      <c r="J31">
        <v>2862</v>
      </c>
    </row>
    <row r="32" spans="1:10" x14ac:dyDescent="0.2">
      <c r="A32" s="11">
        <v>38625</v>
      </c>
      <c r="B32">
        <v>48.52</v>
      </c>
      <c r="C32" s="4">
        <f t="shared" si="0"/>
        <v>60.878293601003762</v>
      </c>
      <c r="D32" s="12" t="s">
        <v>147</v>
      </c>
      <c r="E32" s="2">
        <v>79.7</v>
      </c>
      <c r="G32">
        <v>2046209</v>
      </c>
      <c r="H32">
        <v>63.48</v>
      </c>
      <c r="I32">
        <f t="shared" si="1"/>
        <v>79.648682559598498</v>
      </c>
      <c r="J32">
        <v>2845</v>
      </c>
    </row>
    <row r="33" spans="1:10" x14ac:dyDescent="0.2">
      <c r="A33" s="11">
        <v>38716</v>
      </c>
      <c r="B33">
        <v>81.8</v>
      </c>
      <c r="C33" s="4">
        <f t="shared" si="0"/>
        <v>102.12234706616729</v>
      </c>
      <c r="D33" s="12" t="s">
        <v>148</v>
      </c>
      <c r="E33" s="2">
        <v>80.099999999999994</v>
      </c>
      <c r="G33">
        <v>2198473</v>
      </c>
      <c r="H33">
        <v>58.98</v>
      </c>
      <c r="I33">
        <f t="shared" si="1"/>
        <v>73.632958801498134</v>
      </c>
      <c r="J33">
        <v>3750</v>
      </c>
    </row>
    <row r="34" spans="1:10" x14ac:dyDescent="0.2">
      <c r="A34" s="11">
        <v>38807</v>
      </c>
      <c r="B34">
        <v>43.74</v>
      </c>
      <c r="C34" s="4">
        <f t="shared" si="0"/>
        <v>54.538653366583539</v>
      </c>
      <c r="D34" s="12" t="s">
        <v>149</v>
      </c>
      <c r="E34" s="2">
        <v>80.2</v>
      </c>
      <c r="H34">
        <v>65.91</v>
      </c>
      <c r="I34">
        <f t="shared" si="1"/>
        <v>82.182044887780549</v>
      </c>
      <c r="J34">
        <v>1775</v>
      </c>
    </row>
    <row r="35" spans="1:10" x14ac:dyDescent="0.2">
      <c r="A35" s="11">
        <v>38898</v>
      </c>
      <c r="B35">
        <v>39.57</v>
      </c>
      <c r="C35" s="4">
        <f t="shared" si="0"/>
        <v>48.731527093596057</v>
      </c>
      <c r="D35" s="12" t="s">
        <v>150</v>
      </c>
      <c r="E35" s="2">
        <v>81.2</v>
      </c>
      <c r="H35">
        <v>73.510000000000005</v>
      </c>
      <c r="I35">
        <f t="shared" si="1"/>
        <v>90.52955665024632</v>
      </c>
      <c r="J35">
        <v>2100</v>
      </c>
    </row>
    <row r="36" spans="1:10" x14ac:dyDescent="0.2">
      <c r="A36" s="11">
        <v>38989</v>
      </c>
      <c r="B36">
        <v>54.82</v>
      </c>
      <c r="C36" s="4">
        <f t="shared" si="0"/>
        <v>67.099143206854336</v>
      </c>
      <c r="D36" s="12" t="s">
        <v>151</v>
      </c>
      <c r="E36" s="2">
        <v>81.7</v>
      </c>
      <c r="H36">
        <v>62.48</v>
      </c>
      <c r="I36">
        <f t="shared" si="1"/>
        <v>76.47490820073439</v>
      </c>
      <c r="J36">
        <v>5005</v>
      </c>
    </row>
    <row r="37" spans="1:10" x14ac:dyDescent="0.2">
      <c r="A37" s="11">
        <v>39080</v>
      </c>
      <c r="B37">
        <v>32.22</v>
      </c>
      <c r="C37" s="4">
        <f t="shared" si="0"/>
        <v>39.149453219927096</v>
      </c>
      <c r="D37" s="12" t="s">
        <v>152</v>
      </c>
      <c r="E37" s="2">
        <v>82.3</v>
      </c>
      <c r="H37">
        <v>60.86</v>
      </c>
      <c r="I37">
        <f t="shared" si="1"/>
        <v>73.948967193195628</v>
      </c>
      <c r="J37">
        <v>5465</v>
      </c>
    </row>
    <row r="38" spans="1:10" x14ac:dyDescent="0.2">
      <c r="A38" s="11">
        <v>39171</v>
      </c>
      <c r="B38">
        <v>20.29</v>
      </c>
      <c r="C38" s="4">
        <f t="shared" si="0"/>
        <v>24.623786407766989</v>
      </c>
      <c r="D38" s="12" t="s">
        <v>153</v>
      </c>
      <c r="E38" s="2">
        <v>82.4</v>
      </c>
      <c r="H38">
        <v>68.099999999999994</v>
      </c>
      <c r="I38">
        <f t="shared" si="1"/>
        <v>82.645631067961148</v>
      </c>
      <c r="J38">
        <v>4500</v>
      </c>
    </row>
    <row r="39" spans="1:10" x14ac:dyDescent="0.2">
      <c r="A39" s="11">
        <v>39262</v>
      </c>
      <c r="B39">
        <v>21.36</v>
      </c>
      <c r="C39" s="4">
        <f t="shared" si="0"/>
        <v>25.642256902761105</v>
      </c>
      <c r="D39" s="12" t="s">
        <v>154</v>
      </c>
      <c r="E39" s="2">
        <v>83.3</v>
      </c>
      <c r="H39">
        <v>71.41</v>
      </c>
      <c r="I39">
        <f t="shared" si="1"/>
        <v>85.72629051620649</v>
      </c>
      <c r="J39">
        <v>3055</v>
      </c>
    </row>
    <row r="40" spans="1:10" x14ac:dyDescent="0.2">
      <c r="A40" s="11">
        <v>39353</v>
      </c>
      <c r="B40">
        <v>42.55</v>
      </c>
      <c r="C40" s="4">
        <f t="shared" si="0"/>
        <v>51.080432172869152</v>
      </c>
      <c r="D40" s="12" t="s">
        <v>155</v>
      </c>
      <c r="E40" s="2">
        <v>83.3</v>
      </c>
      <c r="H40">
        <v>79.17</v>
      </c>
      <c r="I40">
        <f t="shared" si="1"/>
        <v>95.042016806722685</v>
      </c>
      <c r="J40">
        <v>6520</v>
      </c>
    </row>
    <row r="41" spans="1:10" x14ac:dyDescent="0.2">
      <c r="A41" s="11">
        <v>39447</v>
      </c>
      <c r="B41">
        <v>52.28</v>
      </c>
      <c r="C41" s="4">
        <f t="shared" si="0"/>
        <v>62.164090368608804</v>
      </c>
      <c r="D41" s="12" t="s">
        <v>156</v>
      </c>
      <c r="E41" s="2">
        <v>84.1</v>
      </c>
      <c r="H41">
        <v>93.85</v>
      </c>
      <c r="I41">
        <f t="shared" si="1"/>
        <v>111.59334126040429</v>
      </c>
      <c r="J41">
        <v>6790</v>
      </c>
    </row>
    <row r="42" spans="1:10" x14ac:dyDescent="0.2">
      <c r="A42" s="11">
        <v>39538</v>
      </c>
      <c r="B42">
        <v>57.93</v>
      </c>
      <c r="C42" s="4">
        <f t="shared" si="0"/>
        <v>68.556213017751475</v>
      </c>
      <c r="D42" s="12" t="s">
        <v>157</v>
      </c>
      <c r="E42" s="2">
        <v>84.5</v>
      </c>
      <c r="H42">
        <v>100.3</v>
      </c>
      <c r="I42">
        <f t="shared" si="1"/>
        <v>118.69822485207101</v>
      </c>
      <c r="J42">
        <v>6330</v>
      </c>
    </row>
    <row r="43" spans="1:10" x14ac:dyDescent="0.2">
      <c r="A43" s="11">
        <v>39629</v>
      </c>
      <c r="B43">
        <v>73.3</v>
      </c>
      <c r="C43" s="4">
        <f t="shared" si="0"/>
        <v>85.133565621370508</v>
      </c>
      <c r="D43" s="12" t="s">
        <v>158</v>
      </c>
      <c r="E43" s="2">
        <v>86.1</v>
      </c>
      <c r="H43">
        <v>139.83000000000001</v>
      </c>
      <c r="I43">
        <f t="shared" si="1"/>
        <v>162.40418118466903</v>
      </c>
      <c r="J43">
        <v>5655</v>
      </c>
    </row>
    <row r="44" spans="1:10" x14ac:dyDescent="0.2">
      <c r="A44" s="11">
        <v>39721</v>
      </c>
      <c r="B44">
        <v>85.26</v>
      </c>
      <c r="C44" s="4">
        <f t="shared" si="0"/>
        <v>97.887485648679686</v>
      </c>
      <c r="D44" s="12" t="s">
        <v>159</v>
      </c>
      <c r="E44" s="2">
        <v>87.1</v>
      </c>
      <c r="H44">
        <v>98.17</v>
      </c>
      <c r="I44">
        <f t="shared" si="1"/>
        <v>112.70952927669346</v>
      </c>
      <c r="J44">
        <v>7414</v>
      </c>
    </row>
    <row r="45" spans="1:10" x14ac:dyDescent="0.2">
      <c r="A45" s="11">
        <v>39813</v>
      </c>
      <c r="B45">
        <v>58.53</v>
      </c>
      <c r="C45" s="4">
        <f t="shared" si="0"/>
        <v>67.121559633027516</v>
      </c>
      <c r="D45" s="12" t="s">
        <v>160</v>
      </c>
      <c r="E45" s="2">
        <v>87.2</v>
      </c>
      <c r="H45">
        <v>45.59</v>
      </c>
      <c r="I45">
        <f t="shared" si="1"/>
        <v>52.282110091743121</v>
      </c>
      <c r="J45">
        <v>4380</v>
      </c>
    </row>
    <row r="46" spans="1:10" x14ac:dyDescent="0.2">
      <c r="A46" s="11">
        <v>39903</v>
      </c>
      <c r="B46">
        <v>31.97</v>
      </c>
      <c r="C46" s="4">
        <f t="shared" si="0"/>
        <v>36.747126436781606</v>
      </c>
      <c r="D46" s="12" t="s">
        <v>161</v>
      </c>
      <c r="E46" s="2">
        <v>87</v>
      </c>
      <c r="H46">
        <v>49.23</v>
      </c>
      <c r="I46">
        <f t="shared" si="1"/>
        <v>56.586206896551722</v>
      </c>
      <c r="J46">
        <v>11140</v>
      </c>
    </row>
    <row r="47" spans="1:10" x14ac:dyDescent="0.2">
      <c r="A47" s="11">
        <v>39994</v>
      </c>
      <c r="B47">
        <v>25.99</v>
      </c>
      <c r="C47" s="4">
        <f t="shared" si="0"/>
        <v>29.601366742596813</v>
      </c>
      <c r="D47" s="12" t="s">
        <v>162</v>
      </c>
      <c r="E47" s="2">
        <v>87.8</v>
      </c>
      <c r="H47">
        <v>69.3</v>
      </c>
      <c r="I47">
        <f t="shared" si="1"/>
        <v>78.929384965831431</v>
      </c>
      <c r="J47">
        <v>10595</v>
      </c>
    </row>
    <row r="48" spans="1:10" x14ac:dyDescent="0.2">
      <c r="A48" s="11">
        <v>40086</v>
      </c>
      <c r="B48">
        <v>32.42</v>
      </c>
      <c r="C48" s="4">
        <f t="shared" si="0"/>
        <v>36.75736961451247</v>
      </c>
      <c r="D48" s="12" t="s">
        <v>163</v>
      </c>
      <c r="E48" s="2">
        <v>88.2</v>
      </c>
      <c r="H48">
        <v>69.069999999999993</v>
      </c>
      <c r="I48">
        <f t="shared" si="1"/>
        <v>78.310657596371868</v>
      </c>
      <c r="J48">
        <v>18195</v>
      </c>
    </row>
    <row r="49" spans="1:10" x14ac:dyDescent="0.2">
      <c r="A49" s="11">
        <v>40178</v>
      </c>
      <c r="B49">
        <v>33.72</v>
      </c>
      <c r="C49" s="4">
        <f t="shared" si="0"/>
        <v>38.058690744920995</v>
      </c>
      <c r="D49" s="12" t="s">
        <v>164</v>
      </c>
      <c r="E49" s="2">
        <v>88.6</v>
      </c>
      <c r="H49">
        <v>77.930000000000007</v>
      </c>
      <c r="I49">
        <f t="shared" si="1"/>
        <v>87.957110609480821</v>
      </c>
      <c r="J49">
        <v>12590</v>
      </c>
    </row>
    <row r="50" spans="1:10" x14ac:dyDescent="0.2">
      <c r="A50" s="11">
        <v>40268</v>
      </c>
      <c r="B50">
        <v>29.71</v>
      </c>
      <c r="C50" s="4">
        <f t="shared" si="0"/>
        <v>33.344556677890012</v>
      </c>
      <c r="D50" s="12" t="s">
        <v>165</v>
      </c>
      <c r="E50" s="2">
        <v>89.1</v>
      </c>
      <c r="H50">
        <v>82.7</v>
      </c>
      <c r="I50">
        <f t="shared" si="1"/>
        <v>92.817059483726155</v>
      </c>
      <c r="J50">
        <v>18530</v>
      </c>
    </row>
    <row r="51" spans="1:10" x14ac:dyDescent="0.2">
      <c r="A51" s="11">
        <v>40359</v>
      </c>
      <c r="B51">
        <v>45.49</v>
      </c>
      <c r="C51" s="4">
        <f t="shared" si="0"/>
        <v>50.544444444444444</v>
      </c>
      <c r="D51" s="12" t="s">
        <v>166</v>
      </c>
      <c r="E51" s="2">
        <v>90</v>
      </c>
      <c r="H51">
        <v>75.010000000000005</v>
      </c>
      <c r="I51">
        <f t="shared" si="1"/>
        <v>83.344444444444449</v>
      </c>
      <c r="J51">
        <v>16700</v>
      </c>
    </row>
    <row r="52" spans="1:10" x14ac:dyDescent="0.2">
      <c r="A52" s="11">
        <v>40451</v>
      </c>
      <c r="B52">
        <v>47.32</v>
      </c>
      <c r="C52" s="4">
        <f t="shared" si="0"/>
        <v>52.403100775193799</v>
      </c>
      <c r="D52" s="12" t="s">
        <v>167</v>
      </c>
      <c r="E52" s="2">
        <v>90.3</v>
      </c>
      <c r="H52">
        <v>82.31</v>
      </c>
      <c r="I52">
        <f t="shared" si="1"/>
        <v>91.151716500553718</v>
      </c>
      <c r="J52">
        <v>22145</v>
      </c>
    </row>
    <row r="53" spans="1:10" x14ac:dyDescent="0.2">
      <c r="A53" s="11">
        <v>40543</v>
      </c>
      <c r="B53">
        <v>61.07</v>
      </c>
      <c r="C53" s="4">
        <f t="shared" si="0"/>
        <v>67.036223929747536</v>
      </c>
      <c r="D53" s="12" t="s">
        <v>168</v>
      </c>
      <c r="E53" s="2">
        <v>91.1</v>
      </c>
      <c r="H53">
        <v>94.75</v>
      </c>
      <c r="I53">
        <f t="shared" si="1"/>
        <v>104.00658616904501</v>
      </c>
      <c r="J53">
        <v>23810</v>
      </c>
    </row>
    <row r="54" spans="1:10" x14ac:dyDescent="0.2">
      <c r="A54" s="11">
        <v>40633</v>
      </c>
      <c r="B54">
        <v>64.06</v>
      </c>
      <c r="C54" s="4">
        <f t="shared" si="0"/>
        <v>69.479392624728845</v>
      </c>
      <c r="D54" s="12" t="s">
        <v>169</v>
      </c>
      <c r="E54" s="2">
        <v>92.2</v>
      </c>
      <c r="H54">
        <v>117.36</v>
      </c>
      <c r="I54">
        <f t="shared" si="1"/>
        <v>127.28850325379609</v>
      </c>
      <c r="J54">
        <v>19575</v>
      </c>
    </row>
    <row r="55" spans="1:10" x14ac:dyDescent="0.2">
      <c r="A55" s="11">
        <v>40724</v>
      </c>
      <c r="B55">
        <v>57.29</v>
      </c>
      <c r="C55" s="4">
        <f t="shared" si="0"/>
        <v>61.33832976445396</v>
      </c>
      <c r="D55" s="12" t="s">
        <v>170</v>
      </c>
      <c r="E55" s="2">
        <v>93.4</v>
      </c>
      <c r="H55">
        <v>112.48</v>
      </c>
      <c r="I55">
        <f t="shared" si="1"/>
        <v>120.42826552462526</v>
      </c>
      <c r="J55">
        <v>22840</v>
      </c>
    </row>
    <row r="56" spans="1:10" x14ac:dyDescent="0.2">
      <c r="A56" s="11">
        <v>40816</v>
      </c>
      <c r="B56">
        <v>66.5</v>
      </c>
      <c r="C56" s="4">
        <f t="shared" si="0"/>
        <v>70.82002129925452</v>
      </c>
      <c r="D56" s="12" t="s">
        <v>171</v>
      </c>
      <c r="E56" s="2">
        <v>93.9</v>
      </c>
      <c r="H56">
        <v>102.76</v>
      </c>
      <c r="I56">
        <f t="shared" si="1"/>
        <v>109.43556975505857</v>
      </c>
      <c r="J56">
        <v>31540</v>
      </c>
    </row>
    <row r="57" spans="1:10" x14ac:dyDescent="0.2">
      <c r="A57" s="11">
        <v>40907</v>
      </c>
      <c r="B57">
        <v>54.31</v>
      </c>
      <c r="C57" s="4">
        <f t="shared" si="0"/>
        <v>57.34952481520591</v>
      </c>
      <c r="D57" s="12" t="s">
        <v>172</v>
      </c>
      <c r="E57" s="2">
        <v>94.7</v>
      </c>
      <c r="H57">
        <v>107.38</v>
      </c>
      <c r="I57">
        <f t="shared" si="1"/>
        <v>113.389651531151</v>
      </c>
      <c r="J57">
        <v>24880</v>
      </c>
    </row>
    <row r="58" spans="1:10" x14ac:dyDescent="0.2">
      <c r="A58" s="11">
        <v>40998</v>
      </c>
      <c r="B58">
        <v>61.5</v>
      </c>
      <c r="C58" s="4">
        <f t="shared" si="0"/>
        <v>64.668769716088335</v>
      </c>
      <c r="D58" s="12" t="s">
        <v>173</v>
      </c>
      <c r="E58" s="2">
        <v>95.1</v>
      </c>
      <c r="H58">
        <v>122.88</v>
      </c>
      <c r="I58">
        <f t="shared" si="1"/>
        <v>129.21135646687699</v>
      </c>
      <c r="J58">
        <v>29910</v>
      </c>
    </row>
    <row r="59" spans="1:10" x14ac:dyDescent="0.2">
      <c r="A59" s="11">
        <v>41089</v>
      </c>
      <c r="B59">
        <v>55.57</v>
      </c>
      <c r="C59" s="4">
        <f t="shared" si="0"/>
        <v>58.006263048016706</v>
      </c>
      <c r="D59" s="12" t="s">
        <v>174</v>
      </c>
      <c r="E59" s="2">
        <v>95.8</v>
      </c>
      <c r="H59">
        <v>97.8</v>
      </c>
      <c r="I59">
        <f t="shared" si="1"/>
        <v>102.08768267223383</v>
      </c>
      <c r="J59">
        <v>29470</v>
      </c>
    </row>
    <row r="60" spans="1:10" x14ac:dyDescent="0.2">
      <c r="A60" s="11">
        <v>41180</v>
      </c>
      <c r="B60">
        <v>62.07</v>
      </c>
      <c r="C60" s="4">
        <f t="shared" si="0"/>
        <v>64.588969823100939</v>
      </c>
      <c r="D60" s="12" t="s">
        <v>175</v>
      </c>
      <c r="E60" s="2">
        <v>96.1</v>
      </c>
      <c r="H60">
        <v>112.39</v>
      </c>
      <c r="I60">
        <f t="shared" si="1"/>
        <v>116.95109261186265</v>
      </c>
      <c r="J60">
        <v>32259</v>
      </c>
    </row>
    <row r="61" spans="1:10" x14ac:dyDescent="0.2">
      <c r="A61" s="11">
        <v>41274</v>
      </c>
      <c r="B61">
        <v>64.510000000000005</v>
      </c>
      <c r="C61" s="4">
        <f t="shared" si="0"/>
        <v>66.505154639175274</v>
      </c>
      <c r="D61" s="12" t="s">
        <v>176</v>
      </c>
      <c r="E61" s="2">
        <v>97</v>
      </c>
      <c r="H61">
        <v>111.11</v>
      </c>
      <c r="I61">
        <f t="shared" si="1"/>
        <v>114.54639175257732</v>
      </c>
      <c r="J61">
        <v>27275</v>
      </c>
    </row>
    <row r="62" spans="1:10" x14ac:dyDescent="0.2">
      <c r="A62" s="11">
        <v>41362</v>
      </c>
      <c r="B62">
        <v>67.75</v>
      </c>
      <c r="C62" s="4">
        <f t="shared" si="0"/>
        <v>69.558521560574945</v>
      </c>
      <c r="D62" s="12" t="s">
        <v>177</v>
      </c>
      <c r="E62" s="2">
        <v>97.4</v>
      </c>
      <c r="H62">
        <v>110.02</v>
      </c>
      <c r="I62">
        <f t="shared" si="1"/>
        <v>112.95687885010267</v>
      </c>
      <c r="J62">
        <v>24125</v>
      </c>
    </row>
    <row r="63" spans="1:10" x14ac:dyDescent="0.2">
      <c r="A63" s="11">
        <v>41453</v>
      </c>
      <c r="B63">
        <v>65.02</v>
      </c>
      <c r="C63" s="4">
        <f t="shared" si="0"/>
        <v>66.279306829765545</v>
      </c>
      <c r="D63" s="12" t="s">
        <v>178</v>
      </c>
      <c r="E63" s="2">
        <v>98.1</v>
      </c>
      <c r="H63">
        <v>102.16</v>
      </c>
      <c r="I63">
        <f t="shared" si="1"/>
        <v>104.13863404689093</v>
      </c>
      <c r="J63">
        <v>21915</v>
      </c>
    </row>
    <row r="64" spans="1:10" x14ac:dyDescent="0.2">
      <c r="A64" s="11">
        <v>41547</v>
      </c>
      <c r="B64">
        <v>67.83</v>
      </c>
      <c r="C64" s="4">
        <f t="shared" si="0"/>
        <v>68.932926829268283</v>
      </c>
      <c r="D64" s="12" t="s">
        <v>179</v>
      </c>
      <c r="E64" s="2">
        <v>98.4</v>
      </c>
      <c r="H64">
        <v>108.37</v>
      </c>
      <c r="I64">
        <f t="shared" si="1"/>
        <v>110.1321138211382</v>
      </c>
      <c r="J64">
        <v>24815</v>
      </c>
    </row>
    <row r="65" spans="1:10" x14ac:dyDescent="0.2">
      <c r="A65" s="11">
        <v>41639</v>
      </c>
      <c r="B65">
        <v>68.91</v>
      </c>
      <c r="C65" s="4">
        <f t="shared" si="0"/>
        <v>69.676440849342768</v>
      </c>
      <c r="D65" s="12" t="s">
        <v>180</v>
      </c>
      <c r="E65" s="2">
        <v>98.9</v>
      </c>
      <c r="H65">
        <v>110.8</v>
      </c>
      <c r="I65">
        <f t="shared" si="1"/>
        <v>112.03235591506572</v>
      </c>
      <c r="J65">
        <v>29590</v>
      </c>
    </row>
    <row r="66" spans="1:10" x14ac:dyDescent="0.2">
      <c r="A66" s="11">
        <v>41729</v>
      </c>
      <c r="B66">
        <v>51.27</v>
      </c>
      <c r="C66" s="4">
        <f t="shared" si="0"/>
        <v>51.787878787878789</v>
      </c>
      <c r="D66" s="12" t="s">
        <v>181</v>
      </c>
      <c r="E66" s="2">
        <v>99</v>
      </c>
      <c r="H66">
        <v>107.76</v>
      </c>
      <c r="I66">
        <f t="shared" si="1"/>
        <v>108.84848484848484</v>
      </c>
      <c r="J66">
        <v>25185</v>
      </c>
    </row>
    <row r="67" spans="1:10" x14ac:dyDescent="0.2">
      <c r="A67" s="11">
        <v>41820</v>
      </c>
      <c r="B67">
        <v>39.6</v>
      </c>
      <c r="C67" s="4">
        <f t="shared" ref="C67:C97" si="2">B67*100/E67</f>
        <v>39.719157472417251</v>
      </c>
      <c r="D67" s="12" t="s">
        <v>182</v>
      </c>
      <c r="E67" s="2">
        <v>99.7</v>
      </c>
      <c r="H67">
        <v>112.36</v>
      </c>
      <c r="I67">
        <f t="shared" ref="I67:I97" si="3">H67*100/E67</f>
        <v>112.69809428284854</v>
      </c>
      <c r="J67">
        <v>30490</v>
      </c>
    </row>
    <row r="68" spans="1:10" x14ac:dyDescent="0.2">
      <c r="A68" s="11">
        <v>41912</v>
      </c>
      <c r="B68">
        <v>55.79</v>
      </c>
      <c r="C68" s="4">
        <f t="shared" si="2"/>
        <v>55.901803607214433</v>
      </c>
      <c r="D68" s="12" t="s">
        <v>183</v>
      </c>
      <c r="E68" s="2">
        <v>99.8</v>
      </c>
      <c r="H68">
        <v>94.67</v>
      </c>
      <c r="I68">
        <f t="shared" si="3"/>
        <v>94.859719438877761</v>
      </c>
      <c r="J68">
        <v>42010</v>
      </c>
    </row>
    <row r="69" spans="1:10" x14ac:dyDescent="0.2">
      <c r="A69" s="11">
        <v>42004</v>
      </c>
      <c r="B69">
        <v>49.81</v>
      </c>
      <c r="C69" s="4">
        <f t="shared" si="2"/>
        <v>49.81</v>
      </c>
      <c r="D69" s="12" t="s">
        <v>184</v>
      </c>
      <c r="E69" s="2">
        <v>100</v>
      </c>
      <c r="H69">
        <v>57.33</v>
      </c>
      <c r="I69">
        <f t="shared" si="3"/>
        <v>57.33</v>
      </c>
      <c r="J69">
        <v>51385</v>
      </c>
    </row>
    <row r="70" spans="1:10" x14ac:dyDescent="0.2">
      <c r="A70" s="11">
        <v>42094</v>
      </c>
      <c r="B70">
        <v>45.89</v>
      </c>
      <c r="C70" s="4">
        <f t="shared" si="2"/>
        <v>46.16700201207243</v>
      </c>
      <c r="D70" s="12" t="s">
        <v>185</v>
      </c>
      <c r="E70" s="2">
        <v>99.4</v>
      </c>
      <c r="H70">
        <v>55.11</v>
      </c>
      <c r="I70">
        <f t="shared" si="3"/>
        <v>55.442655935613679</v>
      </c>
      <c r="J70">
        <v>31400</v>
      </c>
    </row>
    <row r="71" spans="1:10" x14ac:dyDescent="0.2">
      <c r="A71" s="11">
        <v>42185</v>
      </c>
      <c r="B71">
        <v>42.13</v>
      </c>
      <c r="C71" s="4">
        <f t="shared" si="2"/>
        <v>42.13</v>
      </c>
      <c r="D71" s="12" t="s">
        <v>186</v>
      </c>
      <c r="E71" s="2">
        <v>100</v>
      </c>
      <c r="H71">
        <v>63.59</v>
      </c>
      <c r="I71">
        <f t="shared" si="3"/>
        <v>63.59</v>
      </c>
      <c r="J71">
        <v>41010</v>
      </c>
    </row>
    <row r="72" spans="1:10" x14ac:dyDescent="0.2">
      <c r="A72" s="11">
        <v>42277</v>
      </c>
      <c r="B72">
        <v>41.7</v>
      </c>
      <c r="C72" s="4">
        <f t="shared" si="2"/>
        <v>41.616766467065865</v>
      </c>
      <c r="D72" s="12" t="s">
        <v>187</v>
      </c>
      <c r="E72" s="2">
        <v>100.2</v>
      </c>
      <c r="H72">
        <v>48.37</v>
      </c>
      <c r="I72">
        <f t="shared" si="3"/>
        <v>48.273453093812371</v>
      </c>
      <c r="J72">
        <v>56285</v>
      </c>
    </row>
    <row r="73" spans="1:10" x14ac:dyDescent="0.2">
      <c r="A73" s="11">
        <v>42369</v>
      </c>
      <c r="B73">
        <v>33.130000000000003</v>
      </c>
      <c r="C73" s="4">
        <f t="shared" si="2"/>
        <v>32.998007968127496</v>
      </c>
      <c r="D73" s="12" t="s">
        <v>188</v>
      </c>
      <c r="E73" s="2">
        <v>100.4</v>
      </c>
      <c r="H73">
        <v>37.28</v>
      </c>
      <c r="I73">
        <f t="shared" si="3"/>
        <v>37.131474103585653</v>
      </c>
      <c r="J73">
        <v>53685</v>
      </c>
    </row>
    <row r="74" spans="1:10" x14ac:dyDescent="0.2">
      <c r="A74" s="11">
        <v>42460</v>
      </c>
      <c r="B74">
        <v>28.02</v>
      </c>
      <c r="C74" s="4">
        <f t="shared" si="2"/>
        <v>27.992007992007995</v>
      </c>
      <c r="D74" s="12" t="s">
        <v>189</v>
      </c>
      <c r="E74" s="2">
        <v>100.1</v>
      </c>
      <c r="H74">
        <v>39.6</v>
      </c>
      <c r="I74">
        <f t="shared" si="3"/>
        <v>39.560439560439562</v>
      </c>
      <c r="J74">
        <v>46380</v>
      </c>
    </row>
    <row r="75" spans="1:10" x14ac:dyDescent="0.2">
      <c r="A75" s="11">
        <v>42551</v>
      </c>
      <c r="B75">
        <v>34.71</v>
      </c>
      <c r="C75" s="4">
        <f t="shared" si="2"/>
        <v>34.43452380952381</v>
      </c>
      <c r="D75" s="12" t="s">
        <v>190</v>
      </c>
      <c r="E75" s="2">
        <v>100.8</v>
      </c>
      <c r="H75">
        <v>49.68</v>
      </c>
      <c r="I75">
        <f t="shared" si="3"/>
        <v>49.285714285714285</v>
      </c>
      <c r="J75">
        <v>47928</v>
      </c>
    </row>
    <row r="76" spans="1:10" x14ac:dyDescent="0.2">
      <c r="A76" s="11">
        <v>42643</v>
      </c>
      <c r="B76">
        <v>41</v>
      </c>
      <c r="C76" s="4">
        <f t="shared" si="2"/>
        <v>40.51383399209486</v>
      </c>
      <c r="D76" s="12" t="s">
        <v>191</v>
      </c>
      <c r="E76" s="2">
        <v>101.2</v>
      </c>
      <c r="H76">
        <v>49.06</v>
      </c>
      <c r="I76">
        <f t="shared" si="3"/>
        <v>48.478260869565219</v>
      </c>
      <c r="J76">
        <v>49850</v>
      </c>
    </row>
    <row r="77" spans="1:10" x14ac:dyDescent="0.2">
      <c r="A77" s="11">
        <v>42734</v>
      </c>
      <c r="B77">
        <v>53.63</v>
      </c>
      <c r="C77" s="4">
        <f t="shared" si="2"/>
        <v>52.630029440628064</v>
      </c>
      <c r="D77" s="12" t="s">
        <v>192</v>
      </c>
      <c r="E77" s="2">
        <v>101.9</v>
      </c>
      <c r="H77">
        <v>56.82</v>
      </c>
      <c r="I77">
        <f t="shared" si="3"/>
        <v>55.760549558390579</v>
      </c>
      <c r="J77">
        <v>48935</v>
      </c>
    </row>
    <row r="78" spans="1:10" x14ac:dyDescent="0.2">
      <c r="A78" s="11">
        <v>42825</v>
      </c>
      <c r="B78">
        <v>39.65</v>
      </c>
      <c r="C78" s="4">
        <f t="shared" si="2"/>
        <v>38.758553274682306</v>
      </c>
      <c r="D78" s="12" t="s">
        <v>193</v>
      </c>
      <c r="E78" s="2">
        <v>102.3</v>
      </c>
      <c r="H78">
        <v>52.83</v>
      </c>
      <c r="I78">
        <f t="shared" si="3"/>
        <v>51.642228739002931</v>
      </c>
      <c r="J78">
        <v>51787</v>
      </c>
    </row>
    <row r="79" spans="1:10" x14ac:dyDescent="0.2">
      <c r="A79" s="11">
        <v>42916</v>
      </c>
      <c r="B79">
        <v>36.200000000000003</v>
      </c>
      <c r="C79" s="4">
        <f t="shared" si="2"/>
        <v>35.009671179883945</v>
      </c>
      <c r="D79" s="12" t="s">
        <v>194</v>
      </c>
      <c r="E79" s="2">
        <v>103.4</v>
      </c>
      <c r="H79">
        <v>47.92</v>
      </c>
      <c r="I79">
        <f t="shared" si="3"/>
        <v>46.34429400386847</v>
      </c>
      <c r="J79">
        <v>68726</v>
      </c>
    </row>
    <row r="80" spans="1:10" x14ac:dyDescent="0.2">
      <c r="A80" s="11">
        <v>43007</v>
      </c>
      <c r="B80">
        <v>47.32</v>
      </c>
      <c r="C80" s="4">
        <f t="shared" si="2"/>
        <v>45.543792107795959</v>
      </c>
      <c r="D80" s="12" t="s">
        <v>195</v>
      </c>
      <c r="E80" s="2">
        <v>103.9</v>
      </c>
      <c r="H80">
        <v>57.54</v>
      </c>
      <c r="I80">
        <f t="shared" si="3"/>
        <v>55.380173243503364</v>
      </c>
      <c r="J80">
        <v>48680</v>
      </c>
    </row>
    <row r="81" spans="1:10" x14ac:dyDescent="0.2">
      <c r="A81" s="11">
        <v>43098</v>
      </c>
      <c r="B81">
        <v>56.43</v>
      </c>
      <c r="C81" s="4">
        <f t="shared" si="2"/>
        <v>53.896848137535812</v>
      </c>
      <c r="D81" s="12" t="s">
        <v>196</v>
      </c>
      <c r="E81" s="2">
        <v>104.7</v>
      </c>
      <c r="H81">
        <v>66.87</v>
      </c>
      <c r="I81">
        <f t="shared" si="3"/>
        <v>63.868194842406872</v>
      </c>
      <c r="J81">
        <v>50264</v>
      </c>
    </row>
    <row r="82" spans="1:10" x14ac:dyDescent="0.2">
      <c r="A82" s="11">
        <v>43189</v>
      </c>
      <c r="B82">
        <v>47.36</v>
      </c>
      <c r="C82" s="4">
        <f t="shared" si="2"/>
        <v>45.190839694656489</v>
      </c>
      <c r="D82" s="12" t="s">
        <v>197</v>
      </c>
      <c r="E82" s="2">
        <v>104.8</v>
      </c>
      <c r="H82">
        <v>70.27</v>
      </c>
      <c r="I82">
        <f t="shared" si="3"/>
        <v>67.051526717557252</v>
      </c>
      <c r="J82">
        <v>35365</v>
      </c>
    </row>
    <row r="83" spans="1:10" x14ac:dyDescent="0.2">
      <c r="A83" s="11">
        <v>43280</v>
      </c>
      <c r="B83">
        <v>55.24</v>
      </c>
      <c r="C83" s="4">
        <f t="shared" si="2"/>
        <v>52.211720226843099</v>
      </c>
      <c r="D83" s="12" t="s">
        <v>198</v>
      </c>
      <c r="E83" s="2">
        <v>105.8</v>
      </c>
      <c r="H83">
        <v>79.44</v>
      </c>
      <c r="I83">
        <f t="shared" si="3"/>
        <v>75.085066162570897</v>
      </c>
      <c r="J83">
        <v>50394</v>
      </c>
    </row>
    <row r="84" spans="1:10" x14ac:dyDescent="0.2">
      <c r="A84" s="11">
        <v>43371</v>
      </c>
      <c r="B84">
        <v>75.06</v>
      </c>
      <c r="C84" s="4">
        <f t="shared" si="2"/>
        <v>70.611476952022585</v>
      </c>
      <c r="D84" s="12" t="s">
        <v>199</v>
      </c>
      <c r="E84" s="2">
        <v>106.3</v>
      </c>
      <c r="H84">
        <v>82.72</v>
      </c>
      <c r="I84">
        <f t="shared" si="3"/>
        <v>77.81749764816557</v>
      </c>
      <c r="J84">
        <v>58325</v>
      </c>
    </row>
    <row r="85" spans="1:10" x14ac:dyDescent="0.2">
      <c r="A85" s="11">
        <v>43465</v>
      </c>
      <c r="B85">
        <v>61.07</v>
      </c>
      <c r="C85" s="4">
        <f t="shared" si="2"/>
        <v>57.128157156220766</v>
      </c>
      <c r="D85" s="12" t="s">
        <v>200</v>
      </c>
      <c r="E85" s="2">
        <v>106.9</v>
      </c>
      <c r="H85">
        <v>53.8</v>
      </c>
      <c r="I85">
        <f t="shared" si="3"/>
        <v>50.32740879326473</v>
      </c>
      <c r="J85">
        <v>55243</v>
      </c>
    </row>
    <row r="86" spans="1:10" x14ac:dyDescent="0.2">
      <c r="A86" s="11">
        <v>43553</v>
      </c>
      <c r="B86">
        <v>34.61</v>
      </c>
      <c r="C86" s="4">
        <f t="shared" si="2"/>
        <v>32.436738519212746</v>
      </c>
      <c r="D86" s="12" t="s">
        <v>201</v>
      </c>
      <c r="E86" s="2">
        <v>106.7</v>
      </c>
      <c r="H86">
        <v>68.39</v>
      </c>
      <c r="I86">
        <f t="shared" si="3"/>
        <v>64.095595126522966</v>
      </c>
      <c r="J86">
        <v>70131</v>
      </c>
    </row>
    <row r="87" spans="1:10" x14ac:dyDescent="0.2">
      <c r="A87" s="11">
        <v>43644</v>
      </c>
      <c r="B87">
        <v>25.65</v>
      </c>
      <c r="C87" s="4">
        <f t="shared" si="2"/>
        <v>23.794063079777366</v>
      </c>
      <c r="D87" s="12" t="s">
        <v>202</v>
      </c>
      <c r="E87" s="2">
        <v>107.8</v>
      </c>
      <c r="H87">
        <v>66.55</v>
      </c>
      <c r="I87">
        <f t="shared" si="3"/>
        <v>61.734693877551024</v>
      </c>
      <c r="J87">
        <v>54235</v>
      </c>
    </row>
    <row r="88" spans="1:10" x14ac:dyDescent="0.2">
      <c r="A88" s="11">
        <v>43738</v>
      </c>
      <c r="B88">
        <v>43.18</v>
      </c>
      <c r="C88" s="4">
        <f t="shared" si="2"/>
        <v>39.907578558225509</v>
      </c>
      <c r="D88" s="12" t="s">
        <v>203</v>
      </c>
      <c r="E88" s="2">
        <v>108.2</v>
      </c>
      <c r="H88">
        <v>60.78</v>
      </c>
      <c r="I88">
        <f t="shared" si="3"/>
        <v>56.173752310536045</v>
      </c>
      <c r="J88">
        <v>101360</v>
      </c>
    </row>
    <row r="89" spans="1:10" x14ac:dyDescent="0.2">
      <c r="A89" s="11">
        <v>43830</v>
      </c>
      <c r="B89">
        <v>31.07</v>
      </c>
      <c r="C89" s="4">
        <f t="shared" si="2"/>
        <v>28.662361623616235</v>
      </c>
      <c r="D89" s="12" t="s">
        <v>204</v>
      </c>
      <c r="E89" s="2">
        <v>108.4</v>
      </c>
      <c r="H89">
        <v>66</v>
      </c>
      <c r="I89">
        <f t="shared" si="3"/>
        <v>60.88560885608856</v>
      </c>
      <c r="J89">
        <v>71225</v>
      </c>
    </row>
    <row r="90" spans="1:10" x14ac:dyDescent="0.2">
      <c r="A90" s="11">
        <v>43921</v>
      </c>
      <c r="B90">
        <v>16.329999999999998</v>
      </c>
      <c r="C90" s="4">
        <f t="shared" si="2"/>
        <v>15.05069124423963</v>
      </c>
      <c r="D90" s="12" t="s">
        <v>205</v>
      </c>
      <c r="E90" s="2">
        <v>108.5</v>
      </c>
      <c r="H90">
        <v>22.74</v>
      </c>
      <c r="I90">
        <f t="shared" si="3"/>
        <v>20.958525345622121</v>
      </c>
      <c r="J90">
        <v>55435</v>
      </c>
    </row>
    <row r="91" spans="1:10" x14ac:dyDescent="0.2">
      <c r="A91" s="11">
        <v>44012</v>
      </c>
      <c r="B91">
        <v>16.22</v>
      </c>
      <c r="C91" s="4">
        <f t="shared" si="2"/>
        <v>14.921803127874885</v>
      </c>
      <c r="D91" s="12" t="s">
        <v>206</v>
      </c>
      <c r="E91" s="2">
        <v>108.7</v>
      </c>
      <c r="H91">
        <v>41.15</v>
      </c>
      <c r="I91">
        <f t="shared" si="3"/>
        <v>37.856485740570378</v>
      </c>
      <c r="J91">
        <v>47542</v>
      </c>
    </row>
    <row r="92" spans="1:10" x14ac:dyDescent="0.2">
      <c r="A92" s="11">
        <v>44104</v>
      </c>
      <c r="B92">
        <v>37</v>
      </c>
      <c r="C92" s="4">
        <f t="shared" si="2"/>
        <v>33.913840513290559</v>
      </c>
      <c r="D92" s="12" t="s">
        <v>207</v>
      </c>
      <c r="E92" s="2">
        <v>109.1</v>
      </c>
      <c r="H92">
        <v>40.950000000000003</v>
      </c>
      <c r="I92">
        <f t="shared" si="3"/>
        <v>37.534372135655367</v>
      </c>
      <c r="J92">
        <v>63025</v>
      </c>
    </row>
    <row r="93" spans="1:10" x14ac:dyDescent="0.2">
      <c r="A93" s="11">
        <v>44196</v>
      </c>
      <c r="B93">
        <v>56.4</v>
      </c>
      <c r="C93" s="4">
        <f t="shared" si="2"/>
        <v>51.601097895699908</v>
      </c>
      <c r="D93" s="12" t="s">
        <v>208</v>
      </c>
      <c r="E93" s="2">
        <v>109.3</v>
      </c>
      <c r="H93">
        <v>51.8</v>
      </c>
      <c r="I93">
        <f t="shared" si="3"/>
        <v>47.392497712717294</v>
      </c>
      <c r="J93">
        <v>75583</v>
      </c>
    </row>
    <row r="94" spans="1:10" x14ac:dyDescent="0.2">
      <c r="A94" s="11">
        <v>44286</v>
      </c>
      <c r="B94">
        <v>46.8</v>
      </c>
      <c r="C94" s="4">
        <f t="shared" si="2"/>
        <v>42.739726027397261</v>
      </c>
      <c r="D94" s="12" t="s">
        <v>209</v>
      </c>
      <c r="E94" s="2">
        <v>109.5</v>
      </c>
      <c r="H94">
        <v>63.54</v>
      </c>
      <c r="I94">
        <f t="shared" si="3"/>
        <v>58.027397260273972</v>
      </c>
      <c r="J94">
        <v>44325</v>
      </c>
    </row>
    <row r="95" spans="1:10" x14ac:dyDescent="0.2">
      <c r="A95" s="11">
        <v>44377</v>
      </c>
      <c r="B95">
        <v>85.87</v>
      </c>
      <c r="C95" s="4">
        <f t="shared" si="2"/>
        <v>77.430117222723169</v>
      </c>
      <c r="D95" s="12" t="s">
        <v>210</v>
      </c>
      <c r="E95" s="2">
        <v>110.9</v>
      </c>
      <c r="H95">
        <v>75.13</v>
      </c>
      <c r="I95">
        <f t="shared" si="3"/>
        <v>67.745716862037867</v>
      </c>
      <c r="J95">
        <v>35409</v>
      </c>
    </row>
    <row r="96" spans="1:10" x14ac:dyDescent="0.2">
      <c r="A96" s="11">
        <v>44469</v>
      </c>
      <c r="B96">
        <v>251.18</v>
      </c>
      <c r="C96" s="4">
        <f t="shared" si="2"/>
        <v>224.26785714285714</v>
      </c>
      <c r="D96" s="12" t="s">
        <v>211</v>
      </c>
      <c r="E96" s="2">
        <v>112</v>
      </c>
      <c r="H96">
        <v>78.52</v>
      </c>
      <c r="I96">
        <f t="shared" si="3"/>
        <v>70.107142857142861</v>
      </c>
      <c r="J96">
        <v>51091</v>
      </c>
    </row>
    <row r="97" spans="1:10" x14ac:dyDescent="0.2">
      <c r="A97" s="11">
        <v>44561</v>
      </c>
      <c r="B97">
        <v>170.64</v>
      </c>
      <c r="C97" s="4">
        <f t="shared" si="2"/>
        <v>149.55302366345313</v>
      </c>
      <c r="D97" s="12" t="s">
        <v>212</v>
      </c>
      <c r="E97" s="2">
        <v>114.1</v>
      </c>
      <c r="H97">
        <v>77.78</v>
      </c>
      <c r="I97">
        <f t="shared" si="3"/>
        <v>68.168273444347065</v>
      </c>
      <c r="J97">
        <v>45135</v>
      </c>
    </row>
    <row r="98" spans="1:10" x14ac:dyDescent="0.2">
      <c r="A98" s="1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4B3-970D-BC4D-B250-5042F24441EF}">
  <dimension ref="A1:B60"/>
  <sheetViews>
    <sheetView zoomScale="110" zoomScaleNormal="110" workbookViewId="0"/>
  </sheetViews>
  <sheetFormatPr baseColWidth="10" defaultRowHeight="16" x14ac:dyDescent="0.2"/>
  <sheetData>
    <row r="1" spans="1:2" x14ac:dyDescent="0.2">
      <c r="A1" s="13">
        <v>39234</v>
      </c>
      <c r="B1" s="4">
        <v>0.67410000000000003</v>
      </c>
    </row>
    <row r="2" spans="1:2" x14ac:dyDescent="0.2">
      <c r="A2" s="13">
        <v>39326</v>
      </c>
      <c r="B2" s="4">
        <v>0.69720000000000004</v>
      </c>
    </row>
    <row r="3" spans="1:2" x14ac:dyDescent="0.2">
      <c r="A3" s="13">
        <v>39417</v>
      </c>
      <c r="B3" s="4">
        <v>0.73509999999999998</v>
      </c>
    </row>
    <row r="4" spans="1:2" x14ac:dyDescent="0.2">
      <c r="A4" s="13">
        <v>39508</v>
      </c>
      <c r="B4" s="4">
        <v>0.79549999999999998</v>
      </c>
    </row>
    <row r="5" spans="1:2" x14ac:dyDescent="0.2">
      <c r="A5" s="13">
        <v>39600</v>
      </c>
      <c r="B5" s="4">
        <v>0.79049999999999998</v>
      </c>
    </row>
    <row r="6" spans="1:2" x14ac:dyDescent="0.2">
      <c r="A6" s="13">
        <v>39692</v>
      </c>
      <c r="B6" s="4">
        <v>0.79190000000000005</v>
      </c>
    </row>
    <row r="7" spans="1:2" x14ac:dyDescent="0.2">
      <c r="A7" s="13">
        <v>39783</v>
      </c>
      <c r="B7" s="4">
        <v>0.95569999999999999</v>
      </c>
    </row>
    <row r="8" spans="1:2" x14ac:dyDescent="0.2">
      <c r="A8" s="13">
        <v>39873</v>
      </c>
      <c r="B8" s="4">
        <v>0.92510000000000003</v>
      </c>
    </row>
    <row r="9" spans="1:2" x14ac:dyDescent="0.2">
      <c r="A9" s="13">
        <v>39965</v>
      </c>
      <c r="B9" s="4">
        <v>0.85209999999999997</v>
      </c>
    </row>
    <row r="10" spans="1:2" x14ac:dyDescent="0.2">
      <c r="A10" s="13">
        <v>40057</v>
      </c>
      <c r="B10" s="4">
        <v>0.9143</v>
      </c>
    </row>
    <row r="11" spans="1:2" x14ac:dyDescent="0.2">
      <c r="A11" s="13">
        <v>40148</v>
      </c>
      <c r="B11" s="4">
        <v>0.88619999999999999</v>
      </c>
    </row>
    <row r="12" spans="1:2" x14ac:dyDescent="0.2">
      <c r="A12" s="13">
        <v>40238</v>
      </c>
      <c r="B12" s="4">
        <v>0.89</v>
      </c>
    </row>
    <row r="13" spans="1:2" x14ac:dyDescent="0.2">
      <c r="A13" s="13">
        <v>40330</v>
      </c>
      <c r="B13" s="4">
        <v>0.81850000000000001</v>
      </c>
    </row>
    <row r="14" spans="1:2" x14ac:dyDescent="0.2">
      <c r="A14" s="13">
        <v>40422</v>
      </c>
      <c r="B14" s="4">
        <v>0.86770000000000003</v>
      </c>
    </row>
    <row r="15" spans="1:2" x14ac:dyDescent="0.2">
      <c r="A15" s="13">
        <v>40513</v>
      </c>
      <c r="B15" s="4">
        <v>0.85750000000000004</v>
      </c>
    </row>
    <row r="16" spans="1:2" x14ac:dyDescent="0.2">
      <c r="A16" s="13">
        <v>40603</v>
      </c>
      <c r="B16" s="4">
        <v>0.88329999999999997</v>
      </c>
    </row>
    <row r="17" spans="1:2" x14ac:dyDescent="0.2">
      <c r="A17" s="13">
        <v>40695</v>
      </c>
      <c r="B17" s="4">
        <v>0.90369999999999995</v>
      </c>
    </row>
    <row r="18" spans="1:2" x14ac:dyDescent="0.2">
      <c r="A18" s="13">
        <v>40787</v>
      </c>
      <c r="B18" s="4">
        <v>0.85870000000000002</v>
      </c>
    </row>
    <row r="19" spans="1:2" x14ac:dyDescent="0.2">
      <c r="A19" s="13">
        <v>40878</v>
      </c>
      <c r="B19" s="4">
        <v>0.83279999999999998</v>
      </c>
    </row>
    <row r="20" spans="1:2" x14ac:dyDescent="0.2">
      <c r="A20" s="13">
        <v>40969</v>
      </c>
      <c r="B20" s="4">
        <v>0.83309999999999995</v>
      </c>
    </row>
    <row r="21" spans="1:2" x14ac:dyDescent="0.2">
      <c r="A21" s="13">
        <v>41061</v>
      </c>
      <c r="B21" s="4">
        <v>0.80559999999999998</v>
      </c>
    </row>
    <row r="22" spans="1:2" x14ac:dyDescent="0.2">
      <c r="A22" s="13">
        <v>41153</v>
      </c>
      <c r="B22" s="4">
        <v>0.79500000000000004</v>
      </c>
    </row>
    <row r="23" spans="1:2" x14ac:dyDescent="0.2">
      <c r="A23" s="13">
        <v>41244</v>
      </c>
      <c r="B23" s="4">
        <v>0.81269999999999998</v>
      </c>
    </row>
    <row r="24" spans="1:2" x14ac:dyDescent="0.2">
      <c r="A24" s="13">
        <v>41334</v>
      </c>
      <c r="B24" s="4">
        <v>0.8427</v>
      </c>
    </row>
    <row r="25" spans="1:2" x14ac:dyDescent="0.2">
      <c r="A25" s="13">
        <v>41426</v>
      </c>
      <c r="B25" s="4">
        <v>0.85499999999999998</v>
      </c>
    </row>
    <row r="26" spans="1:2" x14ac:dyDescent="0.2">
      <c r="A26" s="13">
        <v>41518</v>
      </c>
      <c r="B26" s="4">
        <v>0.83550000000000002</v>
      </c>
    </row>
    <row r="27" spans="1:2" x14ac:dyDescent="0.2">
      <c r="A27" s="13">
        <v>41609</v>
      </c>
      <c r="B27" s="4">
        <v>0.83</v>
      </c>
    </row>
    <row r="28" spans="1:2" x14ac:dyDescent="0.2">
      <c r="A28" s="13">
        <v>41699</v>
      </c>
      <c r="B28" s="4">
        <v>0.82630000000000003</v>
      </c>
    </row>
    <row r="29" spans="1:2" x14ac:dyDescent="0.2">
      <c r="A29" s="13">
        <v>41791</v>
      </c>
      <c r="B29" s="4">
        <v>0.80030000000000001</v>
      </c>
    </row>
    <row r="30" spans="1:2" x14ac:dyDescent="0.2">
      <c r="A30" s="13">
        <v>41883</v>
      </c>
      <c r="B30" s="4">
        <v>0.77900000000000003</v>
      </c>
    </row>
    <row r="31" spans="1:2" x14ac:dyDescent="0.2">
      <c r="A31" s="13">
        <v>41974</v>
      </c>
      <c r="B31" s="4">
        <v>0.77659999999999996</v>
      </c>
    </row>
    <row r="32" spans="1:2" x14ac:dyDescent="0.2">
      <c r="A32" s="13">
        <v>42064</v>
      </c>
      <c r="B32" s="4">
        <v>0.72399999999999998</v>
      </c>
    </row>
    <row r="33" spans="1:2" x14ac:dyDescent="0.2">
      <c r="A33" s="13">
        <v>42156</v>
      </c>
      <c r="B33" s="4">
        <v>0.70860000000000001</v>
      </c>
    </row>
    <row r="34" spans="1:2" x14ac:dyDescent="0.2">
      <c r="A34" s="13">
        <v>42248</v>
      </c>
      <c r="B34" s="4">
        <v>0.73860000000000003</v>
      </c>
    </row>
    <row r="35" spans="1:2" x14ac:dyDescent="0.2">
      <c r="A35" s="13">
        <v>42339</v>
      </c>
      <c r="B35" s="4">
        <v>0.73680000000000001</v>
      </c>
    </row>
    <row r="36" spans="1:2" x14ac:dyDescent="0.2">
      <c r="A36" s="13">
        <v>42430</v>
      </c>
      <c r="B36" s="4">
        <v>0.79210000000000003</v>
      </c>
    </row>
    <row r="37" spans="1:2" x14ac:dyDescent="0.2">
      <c r="A37" s="13">
        <v>42522</v>
      </c>
      <c r="B37" s="4">
        <v>0.83409999999999995</v>
      </c>
    </row>
    <row r="38" spans="1:2" x14ac:dyDescent="0.2">
      <c r="A38" s="13">
        <v>42614</v>
      </c>
      <c r="B38" s="4">
        <v>0.8659</v>
      </c>
    </row>
    <row r="39" spans="1:2" x14ac:dyDescent="0.2">
      <c r="A39" s="13">
        <v>42705</v>
      </c>
      <c r="B39" s="4">
        <v>0.85189999999999999</v>
      </c>
    </row>
    <row r="40" spans="1:2" x14ac:dyDescent="0.2">
      <c r="A40" s="13">
        <v>42795</v>
      </c>
      <c r="B40" s="4">
        <v>0.84830000000000005</v>
      </c>
    </row>
    <row r="41" spans="1:2" x14ac:dyDescent="0.2">
      <c r="A41" s="13">
        <v>42887</v>
      </c>
      <c r="B41" s="4">
        <v>0.87670000000000003</v>
      </c>
    </row>
    <row r="42" spans="1:2" x14ac:dyDescent="0.2">
      <c r="A42" s="13">
        <v>42979</v>
      </c>
      <c r="B42" s="4">
        <v>0.88160000000000005</v>
      </c>
    </row>
    <row r="43" spans="1:2" x14ac:dyDescent="0.2">
      <c r="A43" s="13">
        <v>43070</v>
      </c>
      <c r="B43" s="4">
        <v>0.88749999999999996</v>
      </c>
    </row>
    <row r="44" spans="1:2" x14ac:dyDescent="0.2">
      <c r="A44" s="13">
        <v>43160</v>
      </c>
      <c r="B44" s="4">
        <v>0.87880000000000003</v>
      </c>
    </row>
    <row r="45" spans="1:2" x14ac:dyDescent="0.2">
      <c r="A45" s="13">
        <v>43252</v>
      </c>
      <c r="B45" s="4">
        <v>0.88439999999999996</v>
      </c>
    </row>
    <row r="46" spans="1:2" x14ac:dyDescent="0.2">
      <c r="A46" s="13">
        <v>43344</v>
      </c>
      <c r="B46" s="4">
        <v>0.89070000000000005</v>
      </c>
    </row>
    <row r="47" spans="1:2" x14ac:dyDescent="0.2">
      <c r="A47" s="13">
        <v>43435</v>
      </c>
      <c r="B47" s="4">
        <v>0.89870000000000005</v>
      </c>
    </row>
    <row r="48" spans="1:2" x14ac:dyDescent="0.2">
      <c r="A48" s="13">
        <v>43525</v>
      </c>
      <c r="B48" s="4">
        <v>0.86050000000000004</v>
      </c>
    </row>
    <row r="49" spans="1:2" x14ac:dyDescent="0.2">
      <c r="A49" s="13">
        <v>43617</v>
      </c>
      <c r="B49" s="4">
        <v>0.89529999999999998</v>
      </c>
    </row>
    <row r="50" spans="1:2" x14ac:dyDescent="0.2">
      <c r="A50" s="13">
        <v>43709</v>
      </c>
      <c r="B50" s="4">
        <v>0.88639999999999997</v>
      </c>
    </row>
    <row r="51" spans="1:2" x14ac:dyDescent="0.2">
      <c r="A51" s="13">
        <v>43800</v>
      </c>
      <c r="B51" s="4">
        <v>0.84470000000000001</v>
      </c>
    </row>
    <row r="52" spans="1:2" x14ac:dyDescent="0.2">
      <c r="A52" s="13">
        <v>43891</v>
      </c>
      <c r="B52" s="4">
        <v>0.88790000000000002</v>
      </c>
    </row>
    <row r="53" spans="1:2" x14ac:dyDescent="0.2">
      <c r="A53" s="13">
        <v>43983</v>
      </c>
      <c r="B53" s="4">
        <v>0.90549999999999997</v>
      </c>
    </row>
    <row r="54" spans="1:2" x14ac:dyDescent="0.2">
      <c r="A54" s="13">
        <v>44075</v>
      </c>
      <c r="B54" s="4">
        <v>0.90680000000000005</v>
      </c>
    </row>
    <row r="55" spans="1:2" x14ac:dyDescent="0.2">
      <c r="A55" s="13">
        <v>44166</v>
      </c>
      <c r="B55" s="4">
        <v>0.89290000000000003</v>
      </c>
    </row>
    <row r="56" spans="1:2" x14ac:dyDescent="0.2">
      <c r="A56" s="13">
        <v>44256</v>
      </c>
      <c r="B56" s="4">
        <v>0.85070000000000001</v>
      </c>
    </row>
    <row r="57" spans="1:2" x14ac:dyDescent="0.2">
      <c r="A57" s="13">
        <v>44348</v>
      </c>
      <c r="B57" s="4">
        <v>0.85709999999999997</v>
      </c>
    </row>
    <row r="58" spans="1:2" x14ac:dyDescent="0.2">
      <c r="A58" s="13">
        <v>44440</v>
      </c>
      <c r="B58" s="4">
        <v>0.85940000000000005</v>
      </c>
    </row>
    <row r="59" spans="1:2" x14ac:dyDescent="0.2">
      <c r="A59" s="13">
        <v>44531</v>
      </c>
      <c r="B59" s="4">
        <v>0.84</v>
      </c>
    </row>
    <row r="60" spans="1:2" x14ac:dyDescent="0.2">
      <c r="A60" s="13">
        <v>44621</v>
      </c>
      <c r="B60" s="4">
        <v>0.84219999999999995</v>
      </c>
    </row>
  </sheetData>
  <sortState xmlns:xlrd2="http://schemas.microsoft.com/office/spreadsheetml/2017/richdata2" ref="A1:B62">
    <sortCondition ref="A1:A6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3999-4630-174C-838D-B07205966287}">
  <dimension ref="A1"/>
  <sheetViews>
    <sheetView workbookViewId="0">
      <selection activeCell="F14" sqref="F14:J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code_monthly_deflated_avg_inver</vt:lpstr>
      <vt:lpstr>code_monthly_deflated_avg</vt:lpstr>
      <vt:lpstr>code_monthly_deflated</vt:lpstr>
      <vt:lpstr>code_monthly</vt:lpstr>
      <vt:lpstr>code</vt:lpstr>
      <vt:lpstr>COALGAS_quarter</vt:lpstr>
      <vt:lpstr>COALGAS_year</vt:lpstr>
      <vt:lpstr>COALGAS</vt:lpstr>
      <vt:lpstr>Prices correction</vt:lpstr>
      <vt:lpstr>prices quaterly</vt:lpstr>
      <vt:lpstr>eur_gbpratz</vt:lpstr>
      <vt:lpstr>average monthly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2022-05-23T15:21:08Z</dcterms:created>
  <dcterms:modified xsi:type="dcterms:W3CDTF">2022-08-27T18:41:00Z</dcterms:modified>
</cp:coreProperties>
</file>