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1_{3D477250-84E9-0B4A-B769-9F4ADC777C6F}" xr6:coauthVersionLast="47" xr6:coauthVersionMax="47" xr10:uidLastSave="{00000000-0000-0000-0000-000000000000}"/>
  <bookViews>
    <workbookView xWindow="-5260" yWindow="-21600" windowWidth="38400" windowHeight="21600" activeTab="4" xr2:uid="{6C598BF3-B98C-8047-8B3C-B7568872B065}"/>
  </bookViews>
  <sheets>
    <sheet name="price" sheetId="1" r:id="rId1"/>
    <sheet name="statistics" sheetId="5" r:id="rId2"/>
    <sheet name="Sheet2" sheetId="6" r:id="rId3"/>
    <sheet name="Sheet3" sheetId="7" r:id="rId4"/>
    <sheet name="Sheet4" sheetId="8" r:id="rId5"/>
    <sheet name="volatility" sheetId="2" r:id="rId6"/>
    <sheet name="combined" sheetId="3" r:id="rId7"/>
  </sheets>
  <definedNames>
    <definedName name="_xlchart.v1.0" hidden="1">volatility!$D$3:$D$305</definedName>
    <definedName name="_xlchart.v1.1" hidden="1">volatility!$D$3:$D$305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0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E81" i="2"/>
  <c r="F81" i="2" s="1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05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E32" i="2" s="1"/>
  <c r="F32" i="2" s="1"/>
  <c r="C27" i="2"/>
  <c r="C28" i="2"/>
  <c r="C29" i="2"/>
  <c r="E35" i="2" s="1"/>
  <c r="F35" i="2" s="1"/>
  <c r="C30" i="2"/>
  <c r="C31" i="2"/>
  <c r="C32" i="2"/>
  <c r="C33" i="2"/>
  <c r="C34" i="2"/>
  <c r="E40" i="2" s="1"/>
  <c r="F40" i="2" s="1"/>
  <c r="C35" i="2"/>
  <c r="C36" i="2"/>
  <c r="C37" i="2"/>
  <c r="C38" i="2"/>
  <c r="C39" i="2"/>
  <c r="C40" i="2"/>
  <c r="C41" i="2"/>
  <c r="C42" i="2"/>
  <c r="G52" i="2" s="1"/>
  <c r="H52" i="2" s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G73" i="2" s="1"/>
  <c r="H73" i="2" s="1"/>
  <c r="C62" i="2"/>
  <c r="C63" i="2"/>
  <c r="C64" i="2"/>
  <c r="C65" i="2"/>
  <c r="C66" i="2"/>
  <c r="G76" i="2" s="1"/>
  <c r="H76" i="2" s="1"/>
  <c r="C67" i="2"/>
  <c r="C68" i="2"/>
  <c r="C69" i="2"/>
  <c r="C70" i="2"/>
  <c r="C71" i="2"/>
  <c r="C72" i="2"/>
  <c r="C73" i="2"/>
  <c r="C74" i="2"/>
  <c r="E80" i="2" s="1"/>
  <c r="F80" i="2" s="1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G99" i="2" s="1"/>
  <c r="H99" i="2" s="1"/>
  <c r="C91" i="2"/>
  <c r="C92" i="2"/>
  <c r="C93" i="2"/>
  <c r="C94" i="2"/>
  <c r="G106" i="2" s="1"/>
  <c r="H106" i="2" s="1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G120" i="2" s="1"/>
  <c r="H120" i="2" s="1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E144" i="2" s="1"/>
  <c r="F144" i="2" s="1"/>
  <c r="C139" i="2"/>
  <c r="C140" i="2"/>
  <c r="C141" i="2"/>
  <c r="C142" i="2"/>
  <c r="C143" i="2"/>
  <c r="C144" i="2"/>
  <c r="C145" i="2"/>
  <c r="C146" i="2"/>
  <c r="E152" i="2" s="1"/>
  <c r="F152" i="2" s="1"/>
  <c r="C147" i="2"/>
  <c r="C148" i="2"/>
  <c r="C149" i="2"/>
  <c r="C150" i="2"/>
  <c r="C151" i="2"/>
  <c r="C152" i="2"/>
  <c r="C153" i="2"/>
  <c r="C154" i="2"/>
  <c r="C155" i="2"/>
  <c r="C156" i="2"/>
  <c r="C157" i="2"/>
  <c r="C158" i="2"/>
  <c r="E164" i="2" s="1"/>
  <c r="F164" i="2" s="1"/>
  <c r="C159" i="2"/>
  <c r="C160" i="2"/>
  <c r="C161" i="2"/>
  <c r="C162" i="2"/>
  <c r="E168" i="2" s="1"/>
  <c r="F168" i="2" s="1"/>
  <c r="C163" i="2"/>
  <c r="C164" i="2"/>
  <c r="C165" i="2"/>
  <c r="C166" i="2"/>
  <c r="C167" i="2"/>
  <c r="C168" i="2"/>
  <c r="C169" i="2"/>
  <c r="G181" i="2" s="1"/>
  <c r="H181" i="2" s="1"/>
  <c r="C170" i="2"/>
  <c r="C171" i="2"/>
  <c r="E177" i="2" s="1"/>
  <c r="F177" i="2" s="1"/>
  <c r="C172" i="2"/>
  <c r="C173" i="2"/>
  <c r="G185" i="2" s="1"/>
  <c r="H185" i="2" s="1"/>
  <c r="C174" i="2"/>
  <c r="C175" i="2"/>
  <c r="C176" i="2"/>
  <c r="C177" i="2"/>
  <c r="C178" i="2"/>
  <c r="C179" i="2"/>
  <c r="C180" i="2"/>
  <c r="C181" i="2"/>
  <c r="G192" i="2" s="1"/>
  <c r="H192" i="2" s="1"/>
  <c r="C182" i="2"/>
  <c r="G194" i="2" s="1"/>
  <c r="H194" i="2" s="1"/>
  <c r="C183" i="2"/>
  <c r="C184" i="2"/>
  <c r="E188" i="2" s="1"/>
  <c r="F188" i="2" s="1"/>
  <c r="C185" i="2"/>
  <c r="G197" i="2" s="1"/>
  <c r="H197" i="2" s="1"/>
  <c r="C186" i="2"/>
  <c r="C187" i="2"/>
  <c r="C188" i="2"/>
  <c r="C189" i="2"/>
  <c r="C190" i="2"/>
  <c r="E195" i="2" s="1"/>
  <c r="F195" i="2" s="1"/>
  <c r="C191" i="2"/>
  <c r="C192" i="2"/>
  <c r="E198" i="2" s="1"/>
  <c r="F198" i="2" s="1"/>
  <c r="C193" i="2"/>
  <c r="C194" i="2"/>
  <c r="C195" i="2"/>
  <c r="C196" i="2"/>
  <c r="C197" i="2"/>
  <c r="C198" i="2"/>
  <c r="C199" i="2"/>
  <c r="C200" i="2"/>
  <c r="E206" i="2" s="1"/>
  <c r="F206" i="2" s="1"/>
  <c r="C201" i="2"/>
  <c r="C202" i="2"/>
  <c r="C203" i="2"/>
  <c r="C204" i="2"/>
  <c r="E210" i="2" s="1"/>
  <c r="F210" i="2" s="1"/>
  <c r="C205" i="2"/>
  <c r="G217" i="2" s="1"/>
  <c r="H217" i="2" s="1"/>
  <c r="C206" i="2"/>
  <c r="C207" i="2"/>
  <c r="C208" i="2"/>
  <c r="C209" i="2"/>
  <c r="C210" i="2"/>
  <c r="C211" i="2"/>
  <c r="C212" i="2"/>
  <c r="C213" i="2"/>
  <c r="C214" i="2"/>
  <c r="C215" i="2"/>
  <c r="C216" i="2"/>
  <c r="E221" i="2" s="1"/>
  <c r="F221" i="2" s="1"/>
  <c r="C217" i="2"/>
  <c r="C218" i="2"/>
  <c r="E224" i="2" s="1"/>
  <c r="F224" i="2" s="1"/>
  <c r="C219" i="2"/>
  <c r="C220" i="2"/>
  <c r="C221" i="2"/>
  <c r="C222" i="2"/>
  <c r="C223" i="2"/>
  <c r="C224" i="2"/>
  <c r="G234" i="2" s="1"/>
  <c r="H234" i="2" s="1"/>
  <c r="C225" i="2"/>
  <c r="E231" i="2" s="1"/>
  <c r="F231" i="2" s="1"/>
  <c r="C226" i="2"/>
  <c r="E232" i="2" s="1"/>
  <c r="F232" i="2" s="1"/>
  <c r="C227" i="2"/>
  <c r="C228" i="2"/>
  <c r="C229" i="2"/>
  <c r="C230" i="2"/>
  <c r="C231" i="2"/>
  <c r="C232" i="2"/>
  <c r="G243" i="2" s="1"/>
  <c r="H243" i="2" s="1"/>
  <c r="C233" i="2"/>
  <c r="C234" i="2"/>
  <c r="E240" i="2" s="1"/>
  <c r="F240" i="2" s="1"/>
  <c r="C235" i="2"/>
  <c r="C236" i="2"/>
  <c r="E242" i="2" s="1"/>
  <c r="F242" i="2" s="1"/>
  <c r="C237" i="2"/>
  <c r="C238" i="2"/>
  <c r="G250" i="2" s="1"/>
  <c r="H250" i="2" s="1"/>
  <c r="C239" i="2"/>
  <c r="C240" i="2"/>
  <c r="C241" i="2"/>
  <c r="G253" i="2" s="1"/>
  <c r="H253" i="2" s="1"/>
  <c r="C242" i="2"/>
  <c r="E248" i="2" s="1"/>
  <c r="F248" i="2" s="1"/>
  <c r="C243" i="2"/>
  <c r="C244" i="2"/>
  <c r="C245" i="2"/>
  <c r="G257" i="2" s="1"/>
  <c r="H257" i="2" s="1"/>
  <c r="C246" i="2"/>
  <c r="C247" i="2"/>
  <c r="C248" i="2"/>
  <c r="E253" i="2" s="1"/>
  <c r="F253" i="2" s="1"/>
  <c r="C249" i="2"/>
  <c r="C250" i="2"/>
  <c r="E256" i="2" s="1"/>
  <c r="F256" i="2" s="1"/>
  <c r="C251" i="2"/>
  <c r="C252" i="2"/>
  <c r="E258" i="2" s="1"/>
  <c r="F258" i="2" s="1"/>
  <c r="C253" i="2"/>
  <c r="C254" i="2"/>
  <c r="G264" i="2" s="1"/>
  <c r="H264" i="2" s="1"/>
  <c r="C255" i="2"/>
  <c r="C256" i="2"/>
  <c r="E262" i="2" s="1"/>
  <c r="F262" i="2" s="1"/>
  <c r="C257" i="2"/>
  <c r="G269" i="2" s="1"/>
  <c r="H269" i="2" s="1"/>
  <c r="C258" i="2"/>
  <c r="E264" i="2" s="1"/>
  <c r="F264" i="2" s="1"/>
  <c r="C259" i="2"/>
  <c r="C260" i="2"/>
  <c r="C261" i="2"/>
  <c r="C262" i="2"/>
  <c r="C263" i="2"/>
  <c r="C264" i="2"/>
  <c r="G273" i="2" s="1"/>
  <c r="H273" i="2" s="1"/>
  <c r="C265" i="2"/>
  <c r="C266" i="2"/>
  <c r="E272" i="2" s="1"/>
  <c r="F272" i="2" s="1"/>
  <c r="C267" i="2"/>
  <c r="C268" i="2"/>
  <c r="G280" i="2" s="1"/>
  <c r="H280" i="2" s="1"/>
  <c r="C269" i="2"/>
  <c r="C270" i="2"/>
  <c r="G282" i="2" s="1"/>
  <c r="H282" i="2" s="1"/>
  <c r="C271" i="2"/>
  <c r="C272" i="2"/>
  <c r="E274" i="2" s="1"/>
  <c r="F274" i="2" s="1"/>
  <c r="C273" i="2"/>
  <c r="C274" i="2"/>
  <c r="E280" i="2" s="1"/>
  <c r="F280" i="2" s="1"/>
  <c r="C275" i="2"/>
  <c r="C276" i="2"/>
  <c r="C277" i="2"/>
  <c r="C278" i="2"/>
  <c r="C279" i="2"/>
  <c r="C280" i="2"/>
  <c r="G292" i="2" s="1"/>
  <c r="H292" i="2" s="1"/>
  <c r="C281" i="2"/>
  <c r="C282" i="2"/>
  <c r="E288" i="2" s="1"/>
  <c r="F288" i="2" s="1"/>
  <c r="C283" i="2"/>
  <c r="C284" i="2"/>
  <c r="G296" i="2" s="1"/>
  <c r="H296" i="2" s="1"/>
  <c r="C285" i="2"/>
  <c r="C286" i="2"/>
  <c r="E292" i="2" s="1"/>
  <c r="F292" i="2" s="1"/>
  <c r="C287" i="2"/>
  <c r="C288" i="2"/>
  <c r="E294" i="2" s="1"/>
  <c r="F294" i="2" s="1"/>
  <c r="C289" i="2"/>
  <c r="C290" i="2"/>
  <c r="G302" i="2" s="1"/>
  <c r="H302" i="2" s="1"/>
  <c r="C291" i="2"/>
  <c r="C292" i="2"/>
  <c r="C293" i="2"/>
  <c r="C294" i="2"/>
  <c r="G306" i="2" s="1"/>
  <c r="H306" i="2" s="1"/>
  <c r="C295" i="2"/>
  <c r="C296" i="2"/>
  <c r="E301" i="2" s="1"/>
  <c r="F301" i="2" s="1"/>
  <c r="C297" i="2"/>
  <c r="E303" i="2" s="1"/>
  <c r="F303" i="2" s="1"/>
  <c r="C298" i="2"/>
  <c r="E304" i="2" s="1"/>
  <c r="F304" i="2" s="1"/>
  <c r="C299" i="2"/>
  <c r="C300" i="2"/>
  <c r="C301" i="2"/>
  <c r="C302" i="2"/>
  <c r="C303" i="2"/>
  <c r="C304" i="2"/>
  <c r="C305" i="2"/>
  <c r="C3" i="2"/>
  <c r="E9" i="2" s="1"/>
  <c r="F9" i="2" s="1"/>
  <c r="G222" i="2" l="1"/>
  <c r="H222" i="2" s="1"/>
  <c r="E216" i="2"/>
  <c r="F216" i="2" s="1"/>
  <c r="G214" i="2"/>
  <c r="H214" i="2" s="1"/>
  <c r="E200" i="2"/>
  <c r="F200" i="2" s="1"/>
  <c r="G206" i="2"/>
  <c r="H206" i="2" s="1"/>
  <c r="G198" i="2"/>
  <c r="H198" i="2" s="1"/>
  <c r="E192" i="2"/>
  <c r="F192" i="2" s="1"/>
  <c r="E184" i="2"/>
  <c r="F184" i="2" s="1"/>
  <c r="G190" i="2"/>
  <c r="H190" i="2" s="1"/>
  <c r="E56" i="2"/>
  <c r="F56" i="2" s="1"/>
  <c r="G62" i="2"/>
  <c r="H62" i="2" s="1"/>
  <c r="E24" i="2"/>
  <c r="F24" i="2" s="1"/>
  <c r="G30" i="2"/>
  <c r="H30" i="2" s="1"/>
  <c r="G305" i="2"/>
  <c r="H305" i="2" s="1"/>
  <c r="E298" i="2"/>
  <c r="F298" i="2" s="1"/>
  <c r="E296" i="2"/>
  <c r="F296" i="2" s="1"/>
  <c r="G285" i="2"/>
  <c r="H285" i="2" s="1"/>
  <c r="E282" i="2"/>
  <c r="F282" i="2" s="1"/>
  <c r="E277" i="2"/>
  <c r="F277" i="2" s="1"/>
  <c r="E269" i="2"/>
  <c r="F269" i="2" s="1"/>
  <c r="E247" i="2"/>
  <c r="F247" i="2" s="1"/>
  <c r="G244" i="2"/>
  <c r="H244" i="2" s="1"/>
  <c r="G241" i="2"/>
  <c r="H241" i="2" s="1"/>
  <c r="G228" i="2"/>
  <c r="H228" i="2" s="1"/>
  <c r="E220" i="2"/>
  <c r="F220" i="2" s="1"/>
  <c r="E205" i="2"/>
  <c r="F205" i="2" s="1"/>
  <c r="E197" i="2"/>
  <c r="F197" i="2" s="1"/>
  <c r="G158" i="2"/>
  <c r="H158" i="2" s="1"/>
  <c r="G146" i="2"/>
  <c r="H146" i="2" s="1"/>
  <c r="G301" i="2"/>
  <c r="H301" i="2" s="1"/>
  <c r="G293" i="2"/>
  <c r="H293" i="2" s="1"/>
  <c r="G277" i="2"/>
  <c r="H277" i="2" s="1"/>
  <c r="G261" i="2"/>
  <c r="H261" i="2" s="1"/>
  <c r="G245" i="2"/>
  <c r="H245" i="2" s="1"/>
  <c r="G229" i="2"/>
  <c r="H229" i="2" s="1"/>
  <c r="G221" i="2"/>
  <c r="H221" i="2" s="1"/>
  <c r="G213" i="2"/>
  <c r="H213" i="2" s="1"/>
  <c r="E207" i="2"/>
  <c r="F207" i="2" s="1"/>
  <c r="G205" i="2"/>
  <c r="H205" i="2" s="1"/>
  <c r="E199" i="2"/>
  <c r="F199" i="2" s="1"/>
  <c r="G189" i="2"/>
  <c r="H189" i="2" s="1"/>
  <c r="G173" i="2"/>
  <c r="H173" i="2" s="1"/>
  <c r="G165" i="2"/>
  <c r="H165" i="2" s="1"/>
  <c r="E151" i="2"/>
  <c r="F151" i="2" s="1"/>
  <c r="G149" i="2"/>
  <c r="H149" i="2" s="1"/>
  <c r="E135" i="2"/>
  <c r="F135" i="2" s="1"/>
  <c r="G141" i="2"/>
  <c r="H141" i="2" s="1"/>
  <c r="E127" i="2"/>
  <c r="F127" i="2" s="1"/>
  <c r="E119" i="2"/>
  <c r="F119" i="2" s="1"/>
  <c r="G125" i="2"/>
  <c r="H125" i="2" s="1"/>
  <c r="E111" i="2"/>
  <c r="F111" i="2" s="1"/>
  <c r="G117" i="2"/>
  <c r="H117" i="2" s="1"/>
  <c r="G109" i="2"/>
  <c r="H109" i="2" s="1"/>
  <c r="E95" i="2"/>
  <c r="F95" i="2" s="1"/>
  <c r="G101" i="2"/>
  <c r="H101" i="2" s="1"/>
  <c r="E87" i="2"/>
  <c r="F87" i="2" s="1"/>
  <c r="G93" i="2"/>
  <c r="H93" i="2" s="1"/>
  <c r="G85" i="2"/>
  <c r="H85" i="2" s="1"/>
  <c r="E79" i="2"/>
  <c r="F79" i="2" s="1"/>
  <c r="E71" i="2"/>
  <c r="F71" i="2" s="1"/>
  <c r="G77" i="2"/>
  <c r="H77" i="2" s="1"/>
  <c r="E63" i="2"/>
  <c r="F63" i="2" s="1"/>
  <c r="G69" i="2"/>
  <c r="H69" i="2" s="1"/>
  <c r="G61" i="2"/>
  <c r="H61" i="2" s="1"/>
  <c r="G53" i="2"/>
  <c r="H53" i="2" s="1"/>
  <c r="E47" i="2"/>
  <c r="F47" i="2" s="1"/>
  <c r="E39" i="2"/>
  <c r="F39" i="2" s="1"/>
  <c r="G45" i="2"/>
  <c r="H45" i="2" s="1"/>
  <c r="E31" i="2"/>
  <c r="F31" i="2" s="1"/>
  <c r="G37" i="2"/>
  <c r="H37" i="2" s="1"/>
  <c r="G29" i="2"/>
  <c r="H29" i="2" s="1"/>
  <c r="E23" i="2"/>
  <c r="F23" i="2" s="1"/>
  <c r="G21" i="2"/>
  <c r="H21" i="2" s="1"/>
  <c r="E15" i="2"/>
  <c r="F15" i="2" s="1"/>
  <c r="G300" i="2"/>
  <c r="H300" i="2" s="1"/>
  <c r="E293" i="2"/>
  <c r="F293" i="2" s="1"/>
  <c r="E290" i="2"/>
  <c r="F290" i="2" s="1"/>
  <c r="E285" i="2"/>
  <c r="F285" i="2" s="1"/>
  <c r="E263" i="2"/>
  <c r="F263" i="2" s="1"/>
  <c r="G260" i="2"/>
  <c r="H260" i="2" s="1"/>
  <c r="E255" i="2"/>
  <c r="F255" i="2" s="1"/>
  <c r="E244" i="2"/>
  <c r="F244" i="2" s="1"/>
  <c r="G238" i="2"/>
  <c r="H238" i="2" s="1"/>
  <c r="E223" i="2"/>
  <c r="F223" i="2" s="1"/>
  <c r="G212" i="2"/>
  <c r="H212" i="2" s="1"/>
  <c r="E167" i="2"/>
  <c r="F167" i="2" s="1"/>
  <c r="E29" i="2"/>
  <c r="F29" i="2" s="1"/>
  <c r="E104" i="2"/>
  <c r="F104" i="2" s="1"/>
  <c r="G110" i="2"/>
  <c r="H110" i="2" s="1"/>
  <c r="G297" i="2"/>
  <c r="H297" i="2" s="1"/>
  <c r="E271" i="2"/>
  <c r="F271" i="2" s="1"/>
  <c r="E287" i="2"/>
  <c r="F287" i="2" s="1"/>
  <c r="G237" i="2"/>
  <c r="H237" i="2" s="1"/>
  <c r="G203" i="2"/>
  <c r="H203" i="2" s="1"/>
  <c r="G150" i="2"/>
  <c r="H150" i="2" s="1"/>
  <c r="E133" i="2"/>
  <c r="F133" i="2" s="1"/>
  <c r="E103" i="2"/>
  <c r="F103" i="2" s="1"/>
  <c r="G28" i="2"/>
  <c r="H28" i="2" s="1"/>
  <c r="G182" i="2"/>
  <c r="H182" i="2" s="1"/>
  <c r="E176" i="2"/>
  <c r="F176" i="2" s="1"/>
  <c r="E160" i="2"/>
  <c r="F160" i="2" s="1"/>
  <c r="G166" i="2"/>
  <c r="H166" i="2" s="1"/>
  <c r="E120" i="2"/>
  <c r="F120" i="2" s="1"/>
  <c r="G126" i="2"/>
  <c r="H126" i="2" s="1"/>
  <c r="G70" i="2"/>
  <c r="H70" i="2" s="1"/>
  <c r="E64" i="2"/>
  <c r="F64" i="2" s="1"/>
  <c r="G188" i="2"/>
  <c r="H188" i="2" s="1"/>
  <c r="E182" i="2"/>
  <c r="F182" i="2" s="1"/>
  <c r="G187" i="2"/>
  <c r="H187" i="2" s="1"/>
  <c r="E181" i="2"/>
  <c r="F181" i="2" s="1"/>
  <c r="E140" i="2"/>
  <c r="F140" i="2" s="1"/>
  <c r="E85" i="2"/>
  <c r="F85" i="2" s="1"/>
  <c r="E14" i="2"/>
  <c r="F14" i="2" s="1"/>
  <c r="E136" i="2"/>
  <c r="F136" i="2" s="1"/>
  <c r="G142" i="2"/>
  <c r="H142" i="2" s="1"/>
  <c r="E128" i="2"/>
  <c r="F128" i="2" s="1"/>
  <c r="G134" i="2"/>
  <c r="H134" i="2" s="1"/>
  <c r="E112" i="2"/>
  <c r="F112" i="2" s="1"/>
  <c r="G118" i="2"/>
  <c r="H118" i="2" s="1"/>
  <c r="E96" i="2"/>
  <c r="F96" i="2" s="1"/>
  <c r="G102" i="2"/>
  <c r="H102" i="2" s="1"/>
  <c r="E88" i="2"/>
  <c r="F88" i="2" s="1"/>
  <c r="G94" i="2"/>
  <c r="H94" i="2" s="1"/>
  <c r="E72" i="2"/>
  <c r="F72" i="2" s="1"/>
  <c r="G78" i="2"/>
  <c r="H78" i="2" s="1"/>
  <c r="G54" i="2"/>
  <c r="H54" i="2" s="1"/>
  <c r="E48" i="2"/>
  <c r="F48" i="2" s="1"/>
  <c r="E16" i="2"/>
  <c r="F16" i="2" s="1"/>
  <c r="G22" i="2"/>
  <c r="H22" i="2" s="1"/>
  <c r="G284" i="2"/>
  <c r="H284" i="2" s="1"/>
  <c r="G252" i="2"/>
  <c r="H252" i="2" s="1"/>
  <c r="G236" i="2"/>
  <c r="H236" i="2" s="1"/>
  <c r="G235" i="2"/>
  <c r="H235" i="2" s="1"/>
  <c r="G219" i="2"/>
  <c r="H219" i="2" s="1"/>
  <c r="G196" i="2"/>
  <c r="H196" i="2" s="1"/>
  <c r="E190" i="2"/>
  <c r="F190" i="2" s="1"/>
  <c r="E189" i="2"/>
  <c r="F189" i="2" s="1"/>
  <c r="E158" i="2"/>
  <c r="F158" i="2" s="1"/>
  <c r="G164" i="2"/>
  <c r="H164" i="2" s="1"/>
  <c r="G163" i="2"/>
  <c r="H163" i="2" s="1"/>
  <c r="G276" i="2"/>
  <c r="H276" i="2" s="1"/>
  <c r="E260" i="2"/>
  <c r="F260" i="2" s="1"/>
  <c r="G227" i="2"/>
  <c r="H227" i="2" s="1"/>
  <c r="E208" i="2"/>
  <c r="F208" i="2" s="1"/>
  <c r="G199" i="2"/>
  <c r="H199" i="2" s="1"/>
  <c r="E175" i="2"/>
  <c r="F175" i="2" s="1"/>
  <c r="G86" i="2"/>
  <c r="H86" i="2" s="1"/>
  <c r="E69" i="2"/>
  <c r="F69" i="2" s="1"/>
  <c r="G195" i="2"/>
  <c r="H195" i="2" s="1"/>
  <c r="G139" i="2"/>
  <c r="H139" i="2" s="1"/>
  <c r="E93" i="2"/>
  <c r="F93" i="2" s="1"/>
  <c r="E21" i="2"/>
  <c r="F21" i="2" s="1"/>
  <c r="G289" i="2"/>
  <c r="H289" i="2" s="1"/>
  <c r="G254" i="2"/>
  <c r="H254" i="2" s="1"/>
  <c r="E215" i="2"/>
  <c r="F215" i="2" s="1"/>
  <c r="G226" i="2"/>
  <c r="H226" i="2" s="1"/>
  <c r="E204" i="2"/>
  <c r="F204" i="2" s="1"/>
  <c r="G210" i="2"/>
  <c r="H210" i="2" s="1"/>
  <c r="G186" i="2"/>
  <c r="H186" i="2" s="1"/>
  <c r="E180" i="2"/>
  <c r="F180" i="2" s="1"/>
  <c r="E148" i="2"/>
  <c r="F148" i="2" s="1"/>
  <c r="G154" i="2"/>
  <c r="H154" i="2" s="1"/>
  <c r="E116" i="2"/>
  <c r="F116" i="2" s="1"/>
  <c r="G122" i="2"/>
  <c r="H122" i="2" s="1"/>
  <c r="E108" i="2"/>
  <c r="F108" i="2" s="1"/>
  <c r="G114" i="2"/>
  <c r="H114" i="2" s="1"/>
  <c r="E84" i="2"/>
  <c r="F84" i="2" s="1"/>
  <c r="G90" i="2"/>
  <c r="H90" i="2" s="1"/>
  <c r="E60" i="2"/>
  <c r="F60" i="2" s="1"/>
  <c r="G66" i="2"/>
  <c r="H66" i="2" s="1"/>
  <c r="E36" i="2"/>
  <c r="F36" i="2" s="1"/>
  <c r="G42" i="2"/>
  <c r="H42" i="2" s="1"/>
  <c r="G18" i="2"/>
  <c r="H18" i="2" s="1"/>
  <c r="E12" i="2"/>
  <c r="F12" i="2" s="1"/>
  <c r="G304" i="2"/>
  <c r="H304" i="2" s="1"/>
  <c r="G299" i="2"/>
  <c r="H299" i="2" s="1"/>
  <c r="G270" i="2"/>
  <c r="H270" i="2" s="1"/>
  <c r="G262" i="2"/>
  <c r="H262" i="2" s="1"/>
  <c r="E254" i="2"/>
  <c r="F254" i="2" s="1"/>
  <c r="E246" i="2"/>
  <c r="F246" i="2" s="1"/>
  <c r="E183" i="2"/>
  <c r="F183" i="2" s="1"/>
  <c r="E283" i="2"/>
  <c r="F283" i="2" s="1"/>
  <c r="E235" i="2"/>
  <c r="F235" i="2" s="1"/>
  <c r="G201" i="2"/>
  <c r="H201" i="2" s="1"/>
  <c r="G153" i="2"/>
  <c r="H153" i="2" s="1"/>
  <c r="E147" i="2"/>
  <c r="F147" i="2" s="1"/>
  <c r="E83" i="2"/>
  <c r="F83" i="2" s="1"/>
  <c r="E59" i="2"/>
  <c r="F59" i="2" s="1"/>
  <c r="G65" i="2"/>
  <c r="H65" i="2" s="1"/>
  <c r="E11" i="2"/>
  <c r="F11" i="2" s="1"/>
  <c r="G17" i="2"/>
  <c r="H17" i="2" s="1"/>
  <c r="E302" i="2"/>
  <c r="F302" i="2" s="1"/>
  <c r="G286" i="2"/>
  <c r="H286" i="2" s="1"/>
  <c r="G278" i="2"/>
  <c r="H278" i="2" s="1"/>
  <c r="G275" i="2"/>
  <c r="H275" i="2" s="1"/>
  <c r="E270" i="2"/>
  <c r="F270" i="2" s="1"/>
  <c r="G266" i="2"/>
  <c r="H266" i="2" s="1"/>
  <c r="E230" i="2"/>
  <c r="F230" i="2" s="1"/>
  <c r="E214" i="2"/>
  <c r="F214" i="2" s="1"/>
  <c r="E174" i="2"/>
  <c r="F174" i="2" s="1"/>
  <c r="E61" i="2"/>
  <c r="F61" i="2" s="1"/>
  <c r="G44" i="2"/>
  <c r="H44" i="2" s="1"/>
  <c r="G38" i="2"/>
  <c r="H38" i="2" s="1"/>
  <c r="M89" i="2"/>
  <c r="G15" i="2"/>
  <c r="H15" i="2" s="1"/>
  <c r="M88" i="2"/>
  <c r="G268" i="2"/>
  <c r="H268" i="2" s="1"/>
  <c r="E238" i="2"/>
  <c r="F238" i="2" s="1"/>
  <c r="E222" i="2"/>
  <c r="F222" i="2" s="1"/>
  <c r="G204" i="2"/>
  <c r="H204" i="2" s="1"/>
  <c r="G171" i="2"/>
  <c r="H171" i="2" s="1"/>
  <c r="E46" i="2"/>
  <c r="F46" i="2" s="1"/>
  <c r="E300" i="2"/>
  <c r="F300" i="2" s="1"/>
  <c r="E279" i="2"/>
  <c r="F279" i="2" s="1"/>
  <c r="G251" i="2"/>
  <c r="H251" i="2" s="1"/>
  <c r="G179" i="2"/>
  <c r="H179" i="2" s="1"/>
  <c r="G170" i="2"/>
  <c r="H170" i="2" s="1"/>
  <c r="G157" i="2"/>
  <c r="H157" i="2" s="1"/>
  <c r="G133" i="2"/>
  <c r="H133" i="2" s="1"/>
  <c r="G115" i="2"/>
  <c r="H115" i="2" s="1"/>
  <c r="G98" i="2"/>
  <c r="H98" i="2" s="1"/>
  <c r="G211" i="2"/>
  <c r="H211" i="2" s="1"/>
  <c r="G91" i="2"/>
  <c r="H91" i="2" s="1"/>
  <c r="E13" i="2"/>
  <c r="F13" i="2" s="1"/>
  <c r="E295" i="2"/>
  <c r="F295" i="2" s="1"/>
  <c r="E276" i="2"/>
  <c r="F276" i="2" s="1"/>
  <c r="G267" i="2"/>
  <c r="H267" i="2" s="1"/>
  <c r="G248" i="2"/>
  <c r="H248" i="2" s="1"/>
  <c r="E252" i="2"/>
  <c r="F252" i="2" s="1"/>
  <c r="G258" i="2"/>
  <c r="H258" i="2" s="1"/>
  <c r="E228" i="2"/>
  <c r="F228" i="2" s="1"/>
  <c r="G202" i="2"/>
  <c r="H202" i="2" s="1"/>
  <c r="E196" i="2"/>
  <c r="F196" i="2" s="1"/>
  <c r="E172" i="2"/>
  <c r="F172" i="2" s="1"/>
  <c r="G178" i="2"/>
  <c r="H178" i="2" s="1"/>
  <c r="E156" i="2"/>
  <c r="F156" i="2" s="1"/>
  <c r="G162" i="2"/>
  <c r="H162" i="2" s="1"/>
  <c r="E124" i="2"/>
  <c r="F124" i="2" s="1"/>
  <c r="G130" i="2"/>
  <c r="H130" i="2" s="1"/>
  <c r="E92" i="2"/>
  <c r="F92" i="2" s="1"/>
  <c r="E68" i="2"/>
  <c r="F68" i="2" s="1"/>
  <c r="G74" i="2"/>
  <c r="H74" i="2" s="1"/>
  <c r="E44" i="2"/>
  <c r="F44" i="2" s="1"/>
  <c r="G50" i="2"/>
  <c r="H50" i="2" s="1"/>
  <c r="E28" i="2"/>
  <c r="F28" i="2" s="1"/>
  <c r="G34" i="2"/>
  <c r="H34" i="2" s="1"/>
  <c r="G283" i="2"/>
  <c r="H283" i="2" s="1"/>
  <c r="G259" i="2"/>
  <c r="H259" i="2" s="1"/>
  <c r="E299" i="2"/>
  <c r="F299" i="2" s="1"/>
  <c r="E275" i="2"/>
  <c r="F275" i="2" s="1"/>
  <c r="G281" i="2"/>
  <c r="H281" i="2" s="1"/>
  <c r="E259" i="2"/>
  <c r="F259" i="2" s="1"/>
  <c r="G265" i="2"/>
  <c r="H265" i="2" s="1"/>
  <c r="E243" i="2"/>
  <c r="F243" i="2" s="1"/>
  <c r="G249" i="2"/>
  <c r="H249" i="2" s="1"/>
  <c r="E219" i="2"/>
  <c r="F219" i="2" s="1"/>
  <c r="G225" i="2"/>
  <c r="H225" i="2" s="1"/>
  <c r="G209" i="2"/>
  <c r="H209" i="2" s="1"/>
  <c r="E203" i="2"/>
  <c r="F203" i="2" s="1"/>
  <c r="E179" i="2"/>
  <c r="F179" i="2" s="1"/>
  <c r="E155" i="2"/>
  <c r="F155" i="2" s="1"/>
  <c r="G161" i="2"/>
  <c r="H161" i="2" s="1"/>
  <c r="G137" i="2"/>
  <c r="H137" i="2" s="1"/>
  <c r="E131" i="2"/>
  <c r="F131" i="2" s="1"/>
  <c r="G121" i="2"/>
  <c r="H121" i="2" s="1"/>
  <c r="E115" i="2"/>
  <c r="F115" i="2" s="1"/>
  <c r="G97" i="2"/>
  <c r="H97" i="2" s="1"/>
  <c r="E91" i="2"/>
  <c r="F91" i="2" s="1"/>
  <c r="E67" i="2"/>
  <c r="F67" i="2" s="1"/>
  <c r="E51" i="2"/>
  <c r="F51" i="2" s="1"/>
  <c r="G57" i="2"/>
  <c r="H57" i="2" s="1"/>
  <c r="G41" i="2"/>
  <c r="H41" i="2" s="1"/>
  <c r="E27" i="2"/>
  <c r="F27" i="2" s="1"/>
  <c r="G33" i="2"/>
  <c r="H33" i="2" s="1"/>
  <c r="E19" i="2"/>
  <c r="F19" i="2" s="1"/>
  <c r="G25" i="2"/>
  <c r="H25" i="2" s="1"/>
  <c r="G288" i="2"/>
  <c r="H288" i="2" s="1"/>
  <c r="G272" i="2"/>
  <c r="H272" i="2" s="1"/>
  <c r="G256" i="2"/>
  <c r="H256" i="2" s="1"/>
  <c r="G240" i="2"/>
  <c r="H240" i="2" s="1"/>
  <c r="E234" i="2"/>
  <c r="F234" i="2" s="1"/>
  <c r="E226" i="2"/>
  <c r="F226" i="2" s="1"/>
  <c r="G224" i="2"/>
  <c r="H224" i="2" s="1"/>
  <c r="E218" i="2"/>
  <c r="F218" i="2" s="1"/>
  <c r="G216" i="2"/>
  <c r="H216" i="2" s="1"/>
  <c r="E202" i="2"/>
  <c r="F202" i="2" s="1"/>
  <c r="G208" i="2"/>
  <c r="H208" i="2" s="1"/>
  <c r="E194" i="2"/>
  <c r="F194" i="2" s="1"/>
  <c r="G200" i="2"/>
  <c r="H200" i="2" s="1"/>
  <c r="E186" i="2"/>
  <c r="F186" i="2" s="1"/>
  <c r="E178" i="2"/>
  <c r="F178" i="2" s="1"/>
  <c r="G184" i="2"/>
  <c r="H184" i="2" s="1"/>
  <c r="E170" i="2"/>
  <c r="F170" i="2" s="1"/>
  <c r="G176" i="2"/>
  <c r="H176" i="2" s="1"/>
  <c r="E162" i="2"/>
  <c r="F162" i="2" s="1"/>
  <c r="G168" i="2"/>
  <c r="H168" i="2" s="1"/>
  <c r="E154" i="2"/>
  <c r="F154" i="2" s="1"/>
  <c r="G160" i="2"/>
  <c r="H160" i="2" s="1"/>
  <c r="E146" i="2"/>
  <c r="F146" i="2" s="1"/>
  <c r="G152" i="2"/>
  <c r="H152" i="2" s="1"/>
  <c r="E138" i="2"/>
  <c r="F138" i="2" s="1"/>
  <c r="G144" i="2"/>
  <c r="H144" i="2" s="1"/>
  <c r="E130" i="2"/>
  <c r="F130" i="2" s="1"/>
  <c r="G136" i="2"/>
  <c r="H136" i="2" s="1"/>
  <c r="E122" i="2"/>
  <c r="F122" i="2" s="1"/>
  <c r="G128" i="2"/>
  <c r="H128" i="2" s="1"/>
  <c r="E114" i="2"/>
  <c r="F114" i="2" s="1"/>
  <c r="E106" i="2"/>
  <c r="F106" i="2" s="1"/>
  <c r="E98" i="2"/>
  <c r="F98" i="2" s="1"/>
  <c r="G104" i="2"/>
  <c r="H104" i="2" s="1"/>
  <c r="E90" i="2"/>
  <c r="F90" i="2" s="1"/>
  <c r="G96" i="2"/>
  <c r="H96" i="2" s="1"/>
  <c r="G88" i="2"/>
  <c r="H88" i="2" s="1"/>
  <c r="E82" i="2"/>
  <c r="F82" i="2" s="1"/>
  <c r="E74" i="2"/>
  <c r="F74" i="2" s="1"/>
  <c r="G80" i="2"/>
  <c r="H80" i="2" s="1"/>
  <c r="E66" i="2"/>
  <c r="F66" i="2" s="1"/>
  <c r="G72" i="2"/>
  <c r="H72" i="2" s="1"/>
  <c r="G64" i="2"/>
  <c r="H64" i="2" s="1"/>
  <c r="E58" i="2"/>
  <c r="F58" i="2" s="1"/>
  <c r="G56" i="2"/>
  <c r="H56" i="2" s="1"/>
  <c r="E50" i="2"/>
  <c r="F50" i="2" s="1"/>
  <c r="E42" i="2"/>
  <c r="F42" i="2" s="1"/>
  <c r="E34" i="2"/>
  <c r="F34" i="2" s="1"/>
  <c r="G40" i="2"/>
  <c r="H40" i="2" s="1"/>
  <c r="G32" i="2"/>
  <c r="H32" i="2" s="1"/>
  <c r="E26" i="2"/>
  <c r="F26" i="2" s="1"/>
  <c r="G24" i="2"/>
  <c r="H24" i="2" s="1"/>
  <c r="E18" i="2"/>
  <c r="F18" i="2" s="1"/>
  <c r="G16" i="2"/>
  <c r="H16" i="2" s="1"/>
  <c r="E10" i="2"/>
  <c r="F10" i="2" s="1"/>
  <c r="G298" i="2"/>
  <c r="H298" i="2" s="1"/>
  <c r="G294" i="2"/>
  <c r="H294" i="2" s="1"/>
  <c r="G291" i="2"/>
  <c r="H291" i="2" s="1"/>
  <c r="E286" i="2"/>
  <c r="F286" i="2" s="1"/>
  <c r="E278" i="2"/>
  <c r="F278" i="2" s="1"/>
  <c r="E250" i="2"/>
  <c r="F250" i="2" s="1"/>
  <c r="E245" i="2"/>
  <c r="F245" i="2" s="1"/>
  <c r="G232" i="2"/>
  <c r="H232" i="2" s="1"/>
  <c r="E159" i="2"/>
  <c r="F159" i="2" s="1"/>
  <c r="E143" i="2"/>
  <c r="F143" i="2" s="1"/>
  <c r="G112" i="2"/>
  <c r="H112" i="2" s="1"/>
  <c r="G89" i="2"/>
  <c r="H89" i="2" s="1"/>
  <c r="E55" i="2"/>
  <c r="F55" i="2" s="1"/>
  <c r="G63" i="2"/>
  <c r="H63" i="2" s="1"/>
  <c r="G46" i="2"/>
  <c r="H46" i="2" s="1"/>
  <c r="E229" i="2"/>
  <c r="F229" i="2" s="1"/>
  <c r="G155" i="2"/>
  <c r="H155" i="2" s="1"/>
  <c r="E117" i="2"/>
  <c r="F117" i="2" s="1"/>
  <c r="E109" i="2"/>
  <c r="F109" i="2" s="1"/>
  <c r="G75" i="2"/>
  <c r="H75" i="2" s="1"/>
  <c r="G246" i="2"/>
  <c r="H246" i="2" s="1"/>
  <c r="E284" i="2"/>
  <c r="F284" i="2" s="1"/>
  <c r="G290" i="2"/>
  <c r="H290" i="2" s="1"/>
  <c r="E268" i="2"/>
  <c r="F268" i="2" s="1"/>
  <c r="G274" i="2"/>
  <c r="H274" i="2" s="1"/>
  <c r="E236" i="2"/>
  <c r="F236" i="2" s="1"/>
  <c r="G242" i="2"/>
  <c r="H242" i="2" s="1"/>
  <c r="G218" i="2"/>
  <c r="H218" i="2" s="1"/>
  <c r="E212" i="2"/>
  <c r="F212" i="2" s="1"/>
  <c r="E132" i="2"/>
  <c r="F132" i="2" s="1"/>
  <c r="G138" i="2"/>
  <c r="H138" i="2" s="1"/>
  <c r="E100" i="2"/>
  <c r="F100" i="2" s="1"/>
  <c r="E76" i="2"/>
  <c r="F76" i="2" s="1"/>
  <c r="G82" i="2"/>
  <c r="H82" i="2" s="1"/>
  <c r="G58" i="2"/>
  <c r="H58" i="2" s="1"/>
  <c r="E52" i="2"/>
  <c r="F52" i="2" s="1"/>
  <c r="E20" i="2"/>
  <c r="F20" i="2" s="1"/>
  <c r="G26" i="2"/>
  <c r="H26" i="2" s="1"/>
  <c r="E237" i="2"/>
  <c r="F237" i="2" s="1"/>
  <c r="G230" i="2"/>
  <c r="H230" i="2" s="1"/>
  <c r="E191" i="2"/>
  <c r="F191" i="2" s="1"/>
  <c r="G174" i="2"/>
  <c r="H174" i="2" s="1"/>
  <c r="E291" i="2"/>
  <c r="F291" i="2" s="1"/>
  <c r="E267" i="2"/>
  <c r="F267" i="2" s="1"/>
  <c r="E251" i="2"/>
  <c r="F251" i="2" s="1"/>
  <c r="E227" i="2"/>
  <c r="F227" i="2" s="1"/>
  <c r="G233" i="2"/>
  <c r="H233" i="2" s="1"/>
  <c r="E211" i="2"/>
  <c r="F211" i="2" s="1"/>
  <c r="G193" i="2"/>
  <c r="H193" i="2" s="1"/>
  <c r="E187" i="2"/>
  <c r="F187" i="2" s="1"/>
  <c r="E171" i="2"/>
  <c r="F171" i="2" s="1"/>
  <c r="G177" i="2"/>
  <c r="H177" i="2" s="1"/>
  <c r="E163" i="2"/>
  <c r="F163" i="2" s="1"/>
  <c r="G169" i="2"/>
  <c r="H169" i="2" s="1"/>
  <c r="G145" i="2"/>
  <c r="H145" i="2" s="1"/>
  <c r="E139" i="2"/>
  <c r="F139" i="2" s="1"/>
  <c r="G129" i="2"/>
  <c r="H129" i="2" s="1"/>
  <c r="E123" i="2"/>
  <c r="F123" i="2" s="1"/>
  <c r="G113" i="2"/>
  <c r="H113" i="2" s="1"/>
  <c r="E107" i="2"/>
  <c r="F107" i="2" s="1"/>
  <c r="G105" i="2"/>
  <c r="H105" i="2" s="1"/>
  <c r="E99" i="2"/>
  <c r="F99" i="2" s="1"/>
  <c r="G81" i="2"/>
  <c r="H81" i="2" s="1"/>
  <c r="E75" i="2"/>
  <c r="F75" i="2" s="1"/>
  <c r="G49" i="2"/>
  <c r="H49" i="2" s="1"/>
  <c r="E43" i="2"/>
  <c r="F43" i="2" s="1"/>
  <c r="E305" i="2"/>
  <c r="F305" i="2" s="1"/>
  <c r="E297" i="2"/>
  <c r="F297" i="2" s="1"/>
  <c r="G303" i="2"/>
  <c r="H303" i="2" s="1"/>
  <c r="E289" i="2"/>
  <c r="F289" i="2" s="1"/>
  <c r="G295" i="2"/>
  <c r="H295" i="2" s="1"/>
  <c r="E281" i="2"/>
  <c r="F281" i="2" s="1"/>
  <c r="G287" i="2"/>
  <c r="H287" i="2" s="1"/>
  <c r="E273" i="2"/>
  <c r="F273" i="2" s="1"/>
  <c r="G279" i="2"/>
  <c r="H279" i="2" s="1"/>
  <c r="E265" i="2"/>
  <c r="F265" i="2" s="1"/>
  <c r="G271" i="2"/>
  <c r="H271" i="2" s="1"/>
  <c r="E257" i="2"/>
  <c r="F257" i="2" s="1"/>
  <c r="G263" i="2"/>
  <c r="H263" i="2" s="1"/>
  <c r="E249" i="2"/>
  <c r="F249" i="2" s="1"/>
  <c r="G255" i="2"/>
  <c r="H255" i="2" s="1"/>
  <c r="E241" i="2"/>
  <c r="F241" i="2" s="1"/>
  <c r="G247" i="2"/>
  <c r="H247" i="2" s="1"/>
  <c r="E233" i="2"/>
  <c r="F233" i="2" s="1"/>
  <c r="G239" i="2"/>
  <c r="H239" i="2" s="1"/>
  <c r="E225" i="2"/>
  <c r="F225" i="2" s="1"/>
  <c r="G231" i="2"/>
  <c r="H231" i="2" s="1"/>
  <c r="E217" i="2"/>
  <c r="F217" i="2" s="1"/>
  <c r="G223" i="2"/>
  <c r="H223" i="2" s="1"/>
  <c r="E209" i="2"/>
  <c r="F209" i="2" s="1"/>
  <c r="G215" i="2"/>
  <c r="H215" i="2" s="1"/>
  <c r="G207" i="2"/>
  <c r="H207" i="2" s="1"/>
  <c r="E201" i="2"/>
  <c r="F201" i="2" s="1"/>
  <c r="E193" i="2"/>
  <c r="F193" i="2" s="1"/>
  <c r="G191" i="2"/>
  <c r="H191" i="2" s="1"/>
  <c r="G183" i="2"/>
  <c r="H183" i="2" s="1"/>
  <c r="E169" i="2"/>
  <c r="F169" i="2" s="1"/>
  <c r="G175" i="2"/>
  <c r="H175" i="2" s="1"/>
  <c r="E161" i="2"/>
  <c r="F161" i="2" s="1"/>
  <c r="G167" i="2"/>
  <c r="H167" i="2" s="1"/>
  <c r="E153" i="2"/>
  <c r="F153" i="2" s="1"/>
  <c r="G159" i="2"/>
  <c r="H159" i="2" s="1"/>
  <c r="E145" i="2"/>
  <c r="F145" i="2" s="1"/>
  <c r="G151" i="2"/>
  <c r="H151" i="2" s="1"/>
  <c r="E137" i="2"/>
  <c r="F137" i="2" s="1"/>
  <c r="G143" i="2"/>
  <c r="H143" i="2" s="1"/>
  <c r="E129" i="2"/>
  <c r="F129" i="2" s="1"/>
  <c r="G135" i="2"/>
  <c r="H135" i="2" s="1"/>
  <c r="E121" i="2"/>
  <c r="F121" i="2" s="1"/>
  <c r="G127" i="2"/>
  <c r="H127" i="2" s="1"/>
  <c r="E113" i="2"/>
  <c r="F113" i="2" s="1"/>
  <c r="G119" i="2"/>
  <c r="H119" i="2" s="1"/>
  <c r="E105" i="2"/>
  <c r="F105" i="2" s="1"/>
  <c r="G111" i="2"/>
  <c r="H111" i="2" s="1"/>
  <c r="E97" i="2"/>
  <c r="F97" i="2" s="1"/>
  <c r="G103" i="2"/>
  <c r="H103" i="2" s="1"/>
  <c r="E89" i="2"/>
  <c r="F89" i="2" s="1"/>
  <c r="G95" i="2"/>
  <c r="H95" i="2" s="1"/>
  <c r="G87" i="2"/>
  <c r="H87" i="2" s="1"/>
  <c r="G79" i="2"/>
  <c r="H79" i="2" s="1"/>
  <c r="E73" i="2"/>
  <c r="F73" i="2" s="1"/>
  <c r="G71" i="2"/>
  <c r="H71" i="2" s="1"/>
  <c r="E65" i="2"/>
  <c r="F65" i="2" s="1"/>
  <c r="E57" i="2"/>
  <c r="F57" i="2" s="1"/>
  <c r="G55" i="2"/>
  <c r="H55" i="2" s="1"/>
  <c r="E49" i="2"/>
  <c r="F49" i="2" s="1"/>
  <c r="G47" i="2"/>
  <c r="H47" i="2" s="1"/>
  <c r="E41" i="2"/>
  <c r="F41" i="2" s="1"/>
  <c r="G39" i="2"/>
  <c r="H39" i="2" s="1"/>
  <c r="E33" i="2"/>
  <c r="F33" i="2" s="1"/>
  <c r="G31" i="2"/>
  <c r="H31" i="2" s="1"/>
  <c r="E17" i="2"/>
  <c r="F17" i="2" s="1"/>
  <c r="G23" i="2"/>
  <c r="H23" i="2" s="1"/>
  <c r="E266" i="2"/>
  <c r="F266" i="2" s="1"/>
  <c r="E261" i="2"/>
  <c r="F261" i="2" s="1"/>
  <c r="E239" i="2"/>
  <c r="F239" i="2" s="1"/>
  <c r="G220" i="2"/>
  <c r="H220" i="2" s="1"/>
  <c r="E213" i="2"/>
  <c r="F213" i="2" s="1"/>
  <c r="E185" i="2"/>
  <c r="F185" i="2" s="1"/>
  <c r="G123" i="2"/>
  <c r="H123" i="2" s="1"/>
  <c r="G48" i="2"/>
  <c r="H48" i="2" s="1"/>
  <c r="E25" i="2"/>
  <c r="F25" i="2" s="1"/>
  <c r="E22" i="2"/>
  <c r="F22" i="2" s="1"/>
  <c r="E149" i="2"/>
  <c r="F149" i="2" s="1"/>
  <c r="G180" i="2"/>
  <c r="H180" i="2" s="1"/>
  <c r="G172" i="2"/>
  <c r="H172" i="2" s="1"/>
  <c r="E150" i="2"/>
  <c r="F150" i="2" s="1"/>
  <c r="G156" i="2"/>
  <c r="H156" i="2" s="1"/>
  <c r="E142" i="2"/>
  <c r="F142" i="2" s="1"/>
  <c r="G148" i="2"/>
  <c r="H148" i="2" s="1"/>
  <c r="E134" i="2"/>
  <c r="F134" i="2" s="1"/>
  <c r="G140" i="2"/>
  <c r="H140" i="2" s="1"/>
  <c r="E126" i="2"/>
  <c r="F126" i="2" s="1"/>
  <c r="G132" i="2"/>
  <c r="H132" i="2" s="1"/>
  <c r="E118" i="2"/>
  <c r="F118" i="2" s="1"/>
  <c r="G124" i="2"/>
  <c r="H124" i="2" s="1"/>
  <c r="E110" i="2"/>
  <c r="F110" i="2" s="1"/>
  <c r="G116" i="2"/>
  <c r="H116" i="2" s="1"/>
  <c r="E102" i="2"/>
  <c r="F102" i="2" s="1"/>
  <c r="G108" i="2"/>
  <c r="H108" i="2" s="1"/>
  <c r="E94" i="2"/>
  <c r="F94" i="2" s="1"/>
  <c r="G100" i="2"/>
  <c r="H100" i="2" s="1"/>
  <c r="E86" i="2"/>
  <c r="F86" i="2" s="1"/>
  <c r="G92" i="2"/>
  <c r="H92" i="2" s="1"/>
  <c r="E78" i="2"/>
  <c r="F78" i="2" s="1"/>
  <c r="G84" i="2"/>
  <c r="H84" i="2" s="1"/>
  <c r="E70" i="2"/>
  <c r="F70" i="2" s="1"/>
  <c r="E62" i="2"/>
  <c r="F62" i="2" s="1"/>
  <c r="G68" i="2"/>
  <c r="H68" i="2" s="1"/>
  <c r="E54" i="2"/>
  <c r="F54" i="2" s="1"/>
  <c r="G60" i="2"/>
  <c r="H60" i="2" s="1"/>
  <c r="E38" i="2"/>
  <c r="F38" i="2" s="1"/>
  <c r="E30" i="2"/>
  <c r="F30" i="2" s="1"/>
  <c r="G36" i="2"/>
  <c r="H36" i="2" s="1"/>
  <c r="G20" i="2"/>
  <c r="H20" i="2" s="1"/>
  <c r="E173" i="2"/>
  <c r="F173" i="2" s="1"/>
  <c r="E165" i="2"/>
  <c r="F165" i="2" s="1"/>
  <c r="E157" i="2"/>
  <c r="F157" i="2" s="1"/>
  <c r="E141" i="2"/>
  <c r="F141" i="2" s="1"/>
  <c r="G147" i="2"/>
  <c r="H147" i="2" s="1"/>
  <c r="E125" i="2"/>
  <c r="F125" i="2" s="1"/>
  <c r="G131" i="2"/>
  <c r="H131" i="2" s="1"/>
  <c r="E101" i="2"/>
  <c r="F101" i="2" s="1"/>
  <c r="G107" i="2"/>
  <c r="H107" i="2" s="1"/>
  <c r="E77" i="2"/>
  <c r="F77" i="2" s="1"/>
  <c r="G83" i="2"/>
  <c r="H83" i="2" s="1"/>
  <c r="G67" i="2"/>
  <c r="H67" i="2" s="1"/>
  <c r="G59" i="2"/>
  <c r="H59" i="2" s="1"/>
  <c r="E53" i="2"/>
  <c r="F53" i="2" s="1"/>
  <c r="E45" i="2"/>
  <c r="F45" i="2" s="1"/>
  <c r="G51" i="2"/>
  <c r="H51" i="2" s="1"/>
  <c r="E37" i="2"/>
  <c r="F37" i="2" s="1"/>
  <c r="G43" i="2"/>
  <c r="H43" i="2" s="1"/>
  <c r="G35" i="2"/>
  <c r="H35" i="2" s="1"/>
  <c r="G27" i="2"/>
  <c r="H27" i="2" s="1"/>
  <c r="G19" i="2"/>
  <c r="H19" i="2" s="1"/>
  <c r="E166" i="2"/>
  <c r="F166" i="2" s="1"/>
</calcChain>
</file>

<file path=xl/sharedStrings.xml><?xml version="1.0" encoding="utf-8"?>
<sst xmlns="http://schemas.openxmlformats.org/spreadsheetml/2006/main" count="82" uniqueCount="35">
  <si>
    <t>Date</t>
  </si>
  <si>
    <t>Last Price</t>
  </si>
  <si>
    <t>Return log</t>
  </si>
  <si>
    <t>Winter</t>
  </si>
  <si>
    <t>band value</t>
  </si>
  <si>
    <t>https://www.jstor.org/stable/pdf/resrep32359.9.pdf?refreqid=excelsior%3A0a453a39825c74c2ee5c13cd07ff3399&amp;ab_segments=&amp;origin=&amp;acceptTC=1</t>
  </si>
  <si>
    <t>oxford institute nbp price and vol</t>
  </si>
  <si>
    <t>temp</t>
  </si>
  <si>
    <t>https://www.reuters.com/article/uk-britain-gas-prices-idUKKBN0F10LN20140626</t>
  </si>
  <si>
    <t>2014 crash</t>
  </si>
  <si>
    <t>Vol 6 months (%)</t>
  </si>
  <si>
    <t>Vol 6 months</t>
  </si>
  <si>
    <t>Vol 12 months</t>
  </si>
  <si>
    <t>Vol 12 months (%)</t>
  </si>
  <si>
    <t>skewness</t>
  </si>
  <si>
    <t>kurtosis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</si>
  <si>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</si>
  <si>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</si>
  <si>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</si>
  <si>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</si>
  <si>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</si>
  <si>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</si>
  <si>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</si>
  <si>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</si>
  <si>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</si>
  <si>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</si>
  <si>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</si>
  <si>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</si>
  <si>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</si>
  <si>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</si>
  <si>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Return log (%)</t>
  </si>
  <si>
    <t>mean</t>
  </si>
  <si>
    <t>negative but close to zero, so almost not skewed</t>
  </si>
  <si>
    <t>average return</t>
  </si>
  <si>
    <t>&gt;2 implies frequent outliers = extreme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</si>
</sst>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D7D31"/>
      <color rgb="FFFFFF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NBP monthly close price (p/therm)</a:t>
            </a:r>
          </a:p>
        </c:rich>
      </c:tx>
      <c:layout>
        <c:manualLayout>
          <c:xMode val="edge"/>
          <c:yMode val="edge"/>
          <c:x val="0.41380887974817415"/>
          <c:y val="1.6201074985973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3">
                <a:alpha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price!$D:$D</c:f>
              <c:numCache>
                <c:formatCode>General</c:formatCode>
                <c:ptCount val="1048576"/>
                <c:pt idx="0">
                  <c:v>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5-774E-9BAD-7607A6CB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9199423"/>
        <c:axId val="1939446783"/>
      </c:barChart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Last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price!$B$2:$B$306</c:f>
              <c:strCache>
                <c:ptCount val="304"/>
                <c:pt idx="0">
                  <c:v>Jan 97</c:v>
                </c:pt>
                <c:pt idx="1">
                  <c:v>Feb 97</c:v>
                </c:pt>
                <c:pt idx="2">
                  <c:v>Mar 97</c:v>
                </c:pt>
                <c:pt idx="3">
                  <c:v>Apr 97</c:v>
                </c:pt>
                <c:pt idx="4">
                  <c:v>May 97</c:v>
                </c:pt>
                <c:pt idx="5">
                  <c:v>Jun 97</c:v>
                </c:pt>
                <c:pt idx="6">
                  <c:v>Jul 97</c:v>
                </c:pt>
                <c:pt idx="7">
                  <c:v>Aug 97</c:v>
                </c:pt>
                <c:pt idx="8">
                  <c:v>Sep 97</c:v>
                </c:pt>
                <c:pt idx="9">
                  <c:v>Oct 97</c:v>
                </c:pt>
                <c:pt idx="10">
                  <c:v>Nov 97</c:v>
                </c:pt>
                <c:pt idx="11">
                  <c:v>Dec 97</c:v>
                </c:pt>
                <c:pt idx="12">
                  <c:v>Jan 98</c:v>
                </c:pt>
                <c:pt idx="13">
                  <c:v>Feb 98</c:v>
                </c:pt>
                <c:pt idx="14">
                  <c:v>Mar 98</c:v>
                </c:pt>
                <c:pt idx="15">
                  <c:v>Apr 98</c:v>
                </c:pt>
                <c:pt idx="16">
                  <c:v>May 98</c:v>
                </c:pt>
                <c:pt idx="17">
                  <c:v>Jun 98</c:v>
                </c:pt>
                <c:pt idx="18">
                  <c:v>Jul 98</c:v>
                </c:pt>
                <c:pt idx="19">
                  <c:v>Aug 98</c:v>
                </c:pt>
                <c:pt idx="20">
                  <c:v>Sep 98</c:v>
                </c:pt>
                <c:pt idx="21">
                  <c:v>Oct 98</c:v>
                </c:pt>
                <c:pt idx="22">
                  <c:v>Nov 98</c:v>
                </c:pt>
                <c:pt idx="23">
                  <c:v>Dec 98</c:v>
                </c:pt>
                <c:pt idx="24">
                  <c:v>Jan 99</c:v>
                </c:pt>
                <c:pt idx="25">
                  <c:v>Feb 99</c:v>
                </c:pt>
                <c:pt idx="26">
                  <c:v>Mar 99</c:v>
                </c:pt>
                <c:pt idx="27">
                  <c:v>Apr 99</c:v>
                </c:pt>
                <c:pt idx="28">
                  <c:v>May 99</c:v>
                </c:pt>
                <c:pt idx="29">
                  <c:v>Jun 99</c:v>
                </c:pt>
                <c:pt idx="30">
                  <c:v>Jul 99</c:v>
                </c:pt>
                <c:pt idx="31">
                  <c:v>Aug 99</c:v>
                </c:pt>
                <c:pt idx="32">
                  <c:v>Sep 99</c:v>
                </c:pt>
                <c:pt idx="33">
                  <c:v>Oct 99</c:v>
                </c:pt>
                <c:pt idx="34">
                  <c:v>Nov 99</c:v>
                </c:pt>
                <c:pt idx="35">
                  <c:v>Dec 99</c:v>
                </c:pt>
                <c:pt idx="36">
                  <c:v>Jan 00</c:v>
                </c:pt>
                <c:pt idx="37">
                  <c:v>Feb 00</c:v>
                </c:pt>
                <c:pt idx="38">
                  <c:v>Mar 00</c:v>
                </c:pt>
                <c:pt idx="39">
                  <c:v>Apr 00</c:v>
                </c:pt>
                <c:pt idx="40">
                  <c:v>May 00</c:v>
                </c:pt>
                <c:pt idx="41">
                  <c:v>Jun 00</c:v>
                </c:pt>
                <c:pt idx="42">
                  <c:v>Jul 00</c:v>
                </c:pt>
                <c:pt idx="43">
                  <c:v>Aug 00</c:v>
                </c:pt>
                <c:pt idx="44">
                  <c:v>Sep 00</c:v>
                </c:pt>
                <c:pt idx="45">
                  <c:v>Oct 00</c:v>
                </c:pt>
                <c:pt idx="46">
                  <c:v>Nov 00</c:v>
                </c:pt>
                <c:pt idx="47">
                  <c:v>Dec 00</c:v>
                </c:pt>
                <c:pt idx="48">
                  <c:v>Jan 01</c:v>
                </c:pt>
                <c:pt idx="49">
                  <c:v>Feb 01</c:v>
                </c:pt>
                <c:pt idx="50">
                  <c:v>Mar 01</c:v>
                </c:pt>
                <c:pt idx="51">
                  <c:v>Apr 01</c:v>
                </c:pt>
                <c:pt idx="52">
                  <c:v>May 01</c:v>
                </c:pt>
                <c:pt idx="53">
                  <c:v>Jun 01</c:v>
                </c:pt>
                <c:pt idx="54">
                  <c:v>Jul 01</c:v>
                </c:pt>
                <c:pt idx="55">
                  <c:v>Aug 01</c:v>
                </c:pt>
                <c:pt idx="56">
                  <c:v>Sep 01</c:v>
                </c:pt>
                <c:pt idx="57">
                  <c:v>Oct 01</c:v>
                </c:pt>
                <c:pt idx="58">
                  <c:v>Nov 01</c:v>
                </c:pt>
                <c:pt idx="59">
                  <c:v>Dec 01</c:v>
                </c:pt>
                <c:pt idx="60">
                  <c:v>Jan 02</c:v>
                </c:pt>
                <c:pt idx="61">
                  <c:v>Feb 02</c:v>
                </c:pt>
                <c:pt idx="62">
                  <c:v>Mar 02</c:v>
                </c:pt>
                <c:pt idx="63">
                  <c:v>Apr 02</c:v>
                </c:pt>
                <c:pt idx="64">
                  <c:v>May 02</c:v>
                </c:pt>
                <c:pt idx="65">
                  <c:v>Jun 02</c:v>
                </c:pt>
                <c:pt idx="66">
                  <c:v>Jul 02</c:v>
                </c:pt>
                <c:pt idx="67">
                  <c:v>Aug 02</c:v>
                </c:pt>
                <c:pt idx="68">
                  <c:v>Sep 02</c:v>
                </c:pt>
                <c:pt idx="69">
                  <c:v>Oct 02</c:v>
                </c:pt>
                <c:pt idx="70">
                  <c:v>Nov 02</c:v>
                </c:pt>
                <c:pt idx="71">
                  <c:v>Dec 02</c:v>
                </c:pt>
                <c:pt idx="72">
                  <c:v>Jan 03</c:v>
                </c:pt>
                <c:pt idx="73">
                  <c:v>Feb 03</c:v>
                </c:pt>
                <c:pt idx="74">
                  <c:v>Mar 03</c:v>
                </c:pt>
                <c:pt idx="75">
                  <c:v>Apr 03</c:v>
                </c:pt>
                <c:pt idx="76">
                  <c:v>May 03</c:v>
                </c:pt>
                <c:pt idx="77">
                  <c:v>Jun 03</c:v>
                </c:pt>
                <c:pt idx="78">
                  <c:v>Jul 03</c:v>
                </c:pt>
                <c:pt idx="79">
                  <c:v>Aug 03</c:v>
                </c:pt>
                <c:pt idx="80">
                  <c:v>Sep 03</c:v>
                </c:pt>
                <c:pt idx="81">
                  <c:v>Oct 03</c:v>
                </c:pt>
                <c:pt idx="82">
                  <c:v>Nov 03</c:v>
                </c:pt>
                <c:pt idx="83">
                  <c:v>Dec 03</c:v>
                </c:pt>
                <c:pt idx="84">
                  <c:v>Jan 04</c:v>
                </c:pt>
                <c:pt idx="85">
                  <c:v>Feb 04</c:v>
                </c:pt>
                <c:pt idx="86">
                  <c:v>Mar 04</c:v>
                </c:pt>
                <c:pt idx="87">
                  <c:v>Apr 04</c:v>
                </c:pt>
                <c:pt idx="88">
                  <c:v>May 04</c:v>
                </c:pt>
                <c:pt idx="89">
                  <c:v>Jun 04</c:v>
                </c:pt>
                <c:pt idx="90">
                  <c:v>Jul 04</c:v>
                </c:pt>
                <c:pt idx="91">
                  <c:v>Aug 04</c:v>
                </c:pt>
                <c:pt idx="92">
                  <c:v>Sep 04</c:v>
                </c:pt>
                <c:pt idx="93">
                  <c:v>Oct 04</c:v>
                </c:pt>
                <c:pt idx="94">
                  <c:v>Nov 04</c:v>
                </c:pt>
                <c:pt idx="95">
                  <c:v>Dec 04</c:v>
                </c:pt>
                <c:pt idx="96">
                  <c:v>Jan 05</c:v>
                </c:pt>
                <c:pt idx="97">
                  <c:v>Feb 05</c:v>
                </c:pt>
                <c:pt idx="98">
                  <c:v>Mar 05</c:v>
                </c:pt>
                <c:pt idx="99">
                  <c:v>Apr 05</c:v>
                </c:pt>
                <c:pt idx="100">
                  <c:v>May 05</c:v>
                </c:pt>
                <c:pt idx="101">
                  <c:v>Jun 05</c:v>
                </c:pt>
                <c:pt idx="102">
                  <c:v>Jul 05</c:v>
                </c:pt>
                <c:pt idx="103">
                  <c:v>Aug 05</c:v>
                </c:pt>
                <c:pt idx="104">
                  <c:v>Sep 05</c:v>
                </c:pt>
                <c:pt idx="105">
                  <c:v>Oct 05</c:v>
                </c:pt>
                <c:pt idx="106">
                  <c:v>Nov 05</c:v>
                </c:pt>
                <c:pt idx="107">
                  <c:v>Dec 05</c:v>
                </c:pt>
                <c:pt idx="108">
                  <c:v>Jan 06</c:v>
                </c:pt>
                <c:pt idx="109">
                  <c:v>Feb 06</c:v>
                </c:pt>
                <c:pt idx="110">
                  <c:v>Mar 06</c:v>
                </c:pt>
                <c:pt idx="111">
                  <c:v>Apr 06</c:v>
                </c:pt>
                <c:pt idx="112">
                  <c:v>May 06</c:v>
                </c:pt>
                <c:pt idx="113">
                  <c:v>Jun 06</c:v>
                </c:pt>
                <c:pt idx="114">
                  <c:v>Jul 06</c:v>
                </c:pt>
                <c:pt idx="115">
                  <c:v>Aug 06</c:v>
                </c:pt>
                <c:pt idx="116">
                  <c:v>Sep 06</c:v>
                </c:pt>
                <c:pt idx="117">
                  <c:v>Oct 06</c:v>
                </c:pt>
                <c:pt idx="118">
                  <c:v>Nov 06</c:v>
                </c:pt>
                <c:pt idx="119">
                  <c:v>Dec 06</c:v>
                </c:pt>
                <c:pt idx="120">
                  <c:v>Jan 07</c:v>
                </c:pt>
                <c:pt idx="121">
                  <c:v>Feb 07</c:v>
                </c:pt>
                <c:pt idx="122">
                  <c:v>Mar 07</c:v>
                </c:pt>
                <c:pt idx="123">
                  <c:v>Apr 07</c:v>
                </c:pt>
                <c:pt idx="124">
                  <c:v>May 07</c:v>
                </c:pt>
                <c:pt idx="125">
                  <c:v>Jun 07</c:v>
                </c:pt>
                <c:pt idx="126">
                  <c:v>Jul 07</c:v>
                </c:pt>
                <c:pt idx="127">
                  <c:v>Aug 07</c:v>
                </c:pt>
                <c:pt idx="128">
                  <c:v>Sep 07</c:v>
                </c:pt>
                <c:pt idx="129">
                  <c:v>Oct 07</c:v>
                </c:pt>
                <c:pt idx="130">
                  <c:v>Nov 07</c:v>
                </c:pt>
                <c:pt idx="131">
                  <c:v>Dec 07</c:v>
                </c:pt>
                <c:pt idx="132">
                  <c:v>Jan 08</c:v>
                </c:pt>
                <c:pt idx="133">
                  <c:v>Feb 08</c:v>
                </c:pt>
                <c:pt idx="134">
                  <c:v>Mar 08</c:v>
                </c:pt>
                <c:pt idx="135">
                  <c:v>Apr 08</c:v>
                </c:pt>
                <c:pt idx="136">
                  <c:v>May 08</c:v>
                </c:pt>
                <c:pt idx="137">
                  <c:v>Jun 08</c:v>
                </c:pt>
                <c:pt idx="138">
                  <c:v>Jul 08</c:v>
                </c:pt>
                <c:pt idx="139">
                  <c:v>Aug 08</c:v>
                </c:pt>
                <c:pt idx="140">
                  <c:v>Sep 08</c:v>
                </c:pt>
                <c:pt idx="141">
                  <c:v>Oct 08</c:v>
                </c:pt>
                <c:pt idx="142">
                  <c:v>Nov 08</c:v>
                </c:pt>
                <c:pt idx="143">
                  <c:v>Dec 08</c:v>
                </c:pt>
                <c:pt idx="144">
                  <c:v>Jan 09</c:v>
                </c:pt>
                <c:pt idx="145">
                  <c:v>Feb 09</c:v>
                </c:pt>
                <c:pt idx="146">
                  <c:v>Mar 09</c:v>
                </c:pt>
                <c:pt idx="147">
                  <c:v>Apr 09</c:v>
                </c:pt>
                <c:pt idx="148">
                  <c:v>May 09</c:v>
                </c:pt>
                <c:pt idx="149">
                  <c:v>Jun 09</c:v>
                </c:pt>
                <c:pt idx="150">
                  <c:v>Jul 09</c:v>
                </c:pt>
                <c:pt idx="151">
                  <c:v>Aug 09</c:v>
                </c:pt>
                <c:pt idx="152">
                  <c:v>Sep 09</c:v>
                </c:pt>
                <c:pt idx="153">
                  <c:v>Oct 09</c:v>
                </c:pt>
                <c:pt idx="154">
                  <c:v>Nov 09</c:v>
                </c:pt>
                <c:pt idx="155">
                  <c:v>Dec 09</c:v>
                </c:pt>
                <c:pt idx="156">
                  <c:v>Jan 10</c:v>
                </c:pt>
                <c:pt idx="157">
                  <c:v>Feb 10</c:v>
                </c:pt>
                <c:pt idx="158">
                  <c:v>Mar 10</c:v>
                </c:pt>
                <c:pt idx="159">
                  <c:v>Apr 10</c:v>
                </c:pt>
                <c:pt idx="160">
                  <c:v>May 10</c:v>
                </c:pt>
                <c:pt idx="161">
                  <c:v>Jun 10</c:v>
                </c:pt>
                <c:pt idx="162">
                  <c:v>Jul 10</c:v>
                </c:pt>
                <c:pt idx="163">
                  <c:v>Aug 10</c:v>
                </c:pt>
                <c:pt idx="164">
                  <c:v>Sep 10</c:v>
                </c:pt>
                <c:pt idx="165">
                  <c:v>Oct 10</c:v>
                </c:pt>
                <c:pt idx="166">
                  <c:v>Nov 10</c:v>
                </c:pt>
                <c:pt idx="167">
                  <c:v>Dec 10</c:v>
                </c:pt>
                <c:pt idx="168">
                  <c:v>Jan 11</c:v>
                </c:pt>
                <c:pt idx="169">
                  <c:v>Feb 11</c:v>
                </c:pt>
                <c:pt idx="170">
                  <c:v>Mar 11</c:v>
                </c:pt>
                <c:pt idx="171">
                  <c:v>Apr 11</c:v>
                </c:pt>
                <c:pt idx="172">
                  <c:v>May 11</c:v>
                </c:pt>
                <c:pt idx="173">
                  <c:v>Jun 11</c:v>
                </c:pt>
                <c:pt idx="174">
                  <c:v>Jul 11</c:v>
                </c:pt>
                <c:pt idx="175">
                  <c:v>Aug 11</c:v>
                </c:pt>
                <c:pt idx="176">
                  <c:v>Sep 11</c:v>
                </c:pt>
                <c:pt idx="177">
                  <c:v>Oct 11</c:v>
                </c:pt>
                <c:pt idx="178">
                  <c:v>Nov 11</c:v>
                </c:pt>
                <c:pt idx="179">
                  <c:v>Dec 11</c:v>
                </c:pt>
                <c:pt idx="180">
                  <c:v>Jan 12</c:v>
                </c:pt>
                <c:pt idx="181">
                  <c:v>Feb 12</c:v>
                </c:pt>
                <c:pt idx="182">
                  <c:v>Mar 12</c:v>
                </c:pt>
                <c:pt idx="183">
                  <c:v>Apr 12</c:v>
                </c:pt>
                <c:pt idx="184">
                  <c:v>May 12</c:v>
                </c:pt>
                <c:pt idx="185">
                  <c:v>Jun 12</c:v>
                </c:pt>
                <c:pt idx="186">
                  <c:v>Jul 12</c:v>
                </c:pt>
                <c:pt idx="187">
                  <c:v>Aug 12</c:v>
                </c:pt>
                <c:pt idx="188">
                  <c:v>Sep 12</c:v>
                </c:pt>
                <c:pt idx="189">
                  <c:v>Oct 12</c:v>
                </c:pt>
                <c:pt idx="190">
                  <c:v>Nov 12</c:v>
                </c:pt>
                <c:pt idx="191">
                  <c:v>Dec 12</c:v>
                </c:pt>
                <c:pt idx="192">
                  <c:v>Jan 13</c:v>
                </c:pt>
                <c:pt idx="193">
                  <c:v>Feb 13</c:v>
                </c:pt>
                <c:pt idx="194">
                  <c:v>Mar 13</c:v>
                </c:pt>
                <c:pt idx="195">
                  <c:v>Apr 13</c:v>
                </c:pt>
                <c:pt idx="196">
                  <c:v>May 13</c:v>
                </c:pt>
                <c:pt idx="197">
                  <c:v>Jun 13</c:v>
                </c:pt>
                <c:pt idx="198">
                  <c:v>Jul 13</c:v>
                </c:pt>
                <c:pt idx="199">
                  <c:v>Aug 13</c:v>
                </c:pt>
                <c:pt idx="200">
                  <c:v>Sep 13</c:v>
                </c:pt>
                <c:pt idx="201">
                  <c:v>Oct 13</c:v>
                </c:pt>
                <c:pt idx="202">
                  <c:v>Nov 13</c:v>
                </c:pt>
                <c:pt idx="203">
                  <c:v>Dec 13</c:v>
                </c:pt>
                <c:pt idx="204">
                  <c:v>Jan 14</c:v>
                </c:pt>
                <c:pt idx="205">
                  <c:v>Feb 14</c:v>
                </c:pt>
                <c:pt idx="206">
                  <c:v>Mar 14</c:v>
                </c:pt>
                <c:pt idx="207">
                  <c:v>Apr 14</c:v>
                </c:pt>
                <c:pt idx="208">
                  <c:v>May 14</c:v>
                </c:pt>
                <c:pt idx="209">
                  <c:v>Jun 14</c:v>
                </c:pt>
                <c:pt idx="210">
                  <c:v>Jul 14</c:v>
                </c:pt>
                <c:pt idx="211">
                  <c:v>Aug 14</c:v>
                </c:pt>
                <c:pt idx="212">
                  <c:v>Sep 14</c:v>
                </c:pt>
                <c:pt idx="213">
                  <c:v>Oct 14</c:v>
                </c:pt>
                <c:pt idx="214">
                  <c:v>Nov 14</c:v>
                </c:pt>
                <c:pt idx="215">
                  <c:v>Dec 14</c:v>
                </c:pt>
                <c:pt idx="216">
                  <c:v>Jan 15</c:v>
                </c:pt>
                <c:pt idx="217">
                  <c:v>Feb 15</c:v>
                </c:pt>
                <c:pt idx="218">
                  <c:v>Mar 15</c:v>
                </c:pt>
                <c:pt idx="219">
                  <c:v>Apr 15</c:v>
                </c:pt>
                <c:pt idx="220">
                  <c:v>May 15</c:v>
                </c:pt>
                <c:pt idx="221">
                  <c:v>Jun 15</c:v>
                </c:pt>
                <c:pt idx="222">
                  <c:v>Jul 15</c:v>
                </c:pt>
                <c:pt idx="223">
                  <c:v>Aug 15</c:v>
                </c:pt>
                <c:pt idx="224">
                  <c:v>Sep 15</c:v>
                </c:pt>
                <c:pt idx="225">
                  <c:v>Oct 15</c:v>
                </c:pt>
                <c:pt idx="226">
                  <c:v>Nov 15</c:v>
                </c:pt>
                <c:pt idx="227">
                  <c:v>Dec 15</c:v>
                </c:pt>
                <c:pt idx="228">
                  <c:v>Jan 16</c:v>
                </c:pt>
                <c:pt idx="229">
                  <c:v>Feb 16</c:v>
                </c:pt>
                <c:pt idx="230">
                  <c:v>Mar 16</c:v>
                </c:pt>
                <c:pt idx="231">
                  <c:v>Apr 16</c:v>
                </c:pt>
                <c:pt idx="232">
                  <c:v>May 16</c:v>
                </c:pt>
                <c:pt idx="233">
                  <c:v>Jun 16</c:v>
                </c:pt>
                <c:pt idx="234">
                  <c:v>Jul 16</c:v>
                </c:pt>
                <c:pt idx="235">
                  <c:v>Aug 16</c:v>
                </c:pt>
                <c:pt idx="236">
                  <c:v>Sep 16</c:v>
                </c:pt>
                <c:pt idx="237">
                  <c:v>Oct 16</c:v>
                </c:pt>
                <c:pt idx="238">
                  <c:v>Nov 16</c:v>
                </c:pt>
                <c:pt idx="239">
                  <c:v>Dec 16</c:v>
                </c:pt>
                <c:pt idx="240">
                  <c:v>Jan 17</c:v>
                </c:pt>
                <c:pt idx="241">
                  <c:v>Feb 17</c:v>
                </c:pt>
                <c:pt idx="242">
                  <c:v>Mar 17</c:v>
                </c:pt>
                <c:pt idx="243">
                  <c:v>Apr 17</c:v>
                </c:pt>
                <c:pt idx="244">
                  <c:v>May 17</c:v>
                </c:pt>
                <c:pt idx="245">
                  <c:v>Jun 17</c:v>
                </c:pt>
                <c:pt idx="246">
                  <c:v>Jul 17</c:v>
                </c:pt>
                <c:pt idx="247">
                  <c:v>Aug 17</c:v>
                </c:pt>
                <c:pt idx="248">
                  <c:v>Sep 17</c:v>
                </c:pt>
                <c:pt idx="249">
                  <c:v>Oct 17</c:v>
                </c:pt>
                <c:pt idx="250">
                  <c:v>Nov 17</c:v>
                </c:pt>
                <c:pt idx="251">
                  <c:v>Dec 17</c:v>
                </c:pt>
                <c:pt idx="252">
                  <c:v>Jan 18</c:v>
                </c:pt>
                <c:pt idx="253">
                  <c:v>Feb 18</c:v>
                </c:pt>
                <c:pt idx="254">
                  <c:v>Mar 18</c:v>
                </c:pt>
                <c:pt idx="255">
                  <c:v>Apr 18</c:v>
                </c:pt>
                <c:pt idx="256">
                  <c:v>May 18</c:v>
                </c:pt>
                <c:pt idx="257">
                  <c:v>Jun 18</c:v>
                </c:pt>
                <c:pt idx="258">
                  <c:v>Jul 18</c:v>
                </c:pt>
                <c:pt idx="259">
                  <c:v>Aug 18</c:v>
                </c:pt>
                <c:pt idx="260">
                  <c:v>Sep 18</c:v>
                </c:pt>
                <c:pt idx="261">
                  <c:v>Oct 18</c:v>
                </c:pt>
                <c:pt idx="262">
                  <c:v>Nov 18</c:v>
                </c:pt>
                <c:pt idx="263">
                  <c:v>Dec 18</c:v>
                </c:pt>
                <c:pt idx="264">
                  <c:v>Jan 19</c:v>
                </c:pt>
                <c:pt idx="265">
                  <c:v>Feb 19</c:v>
                </c:pt>
                <c:pt idx="266">
                  <c:v>Mar 19</c:v>
                </c:pt>
                <c:pt idx="267">
                  <c:v>Apr 19</c:v>
                </c:pt>
                <c:pt idx="268">
                  <c:v>May 19</c:v>
                </c:pt>
                <c:pt idx="269">
                  <c:v>Jun 19</c:v>
                </c:pt>
                <c:pt idx="270">
                  <c:v>Jul 19</c:v>
                </c:pt>
                <c:pt idx="271">
                  <c:v>Aug 19</c:v>
                </c:pt>
                <c:pt idx="272">
                  <c:v>Sep 19</c:v>
                </c:pt>
                <c:pt idx="273">
                  <c:v>Oct 19</c:v>
                </c:pt>
                <c:pt idx="274">
                  <c:v>Nov 19</c:v>
                </c:pt>
                <c:pt idx="275">
                  <c:v>Dec 19</c:v>
                </c:pt>
                <c:pt idx="276">
                  <c:v>Jan 20</c:v>
                </c:pt>
                <c:pt idx="277">
                  <c:v>Feb 20</c:v>
                </c:pt>
                <c:pt idx="278">
                  <c:v>Mar 20</c:v>
                </c:pt>
                <c:pt idx="279">
                  <c:v>Apr 20</c:v>
                </c:pt>
                <c:pt idx="280">
                  <c:v>May 20</c:v>
                </c:pt>
                <c:pt idx="281">
                  <c:v>Jun 20</c:v>
                </c:pt>
                <c:pt idx="282">
                  <c:v>Jul 20</c:v>
                </c:pt>
                <c:pt idx="283">
                  <c:v>Aug 20</c:v>
                </c:pt>
                <c:pt idx="284">
                  <c:v>Sep 20</c:v>
                </c:pt>
                <c:pt idx="285">
                  <c:v>Oct 20</c:v>
                </c:pt>
                <c:pt idx="286">
                  <c:v>Nov 20</c:v>
                </c:pt>
                <c:pt idx="287">
                  <c:v>Dec 20</c:v>
                </c:pt>
                <c:pt idx="288">
                  <c:v>Jan 21</c:v>
                </c:pt>
                <c:pt idx="289">
                  <c:v>Feb 21</c:v>
                </c:pt>
                <c:pt idx="290">
                  <c:v>Mar 21</c:v>
                </c:pt>
                <c:pt idx="291">
                  <c:v>Apr 21</c:v>
                </c:pt>
                <c:pt idx="292">
                  <c:v>May 21</c:v>
                </c:pt>
                <c:pt idx="293">
                  <c:v>Jun 21</c:v>
                </c:pt>
                <c:pt idx="294">
                  <c:v>Jul 21</c:v>
                </c:pt>
                <c:pt idx="295">
                  <c:v>Aug 21</c:v>
                </c:pt>
                <c:pt idx="296">
                  <c:v>Sep 21</c:v>
                </c:pt>
                <c:pt idx="297">
                  <c:v>Oct 21</c:v>
                </c:pt>
                <c:pt idx="298">
                  <c:v>Nov 21</c:v>
                </c:pt>
                <c:pt idx="299">
                  <c:v>Dec 21</c:v>
                </c:pt>
                <c:pt idx="300">
                  <c:v>Jan 22</c:v>
                </c:pt>
                <c:pt idx="301">
                  <c:v>Feb 22</c:v>
                </c:pt>
                <c:pt idx="302">
                  <c:v>Mar 22</c:v>
                </c:pt>
                <c:pt idx="303">
                  <c:v>Apr 22</c:v>
                </c:pt>
              </c:strCache>
            </c:strRef>
          </c:cat>
          <c:val>
            <c:numRef>
              <c:f>price!$C$2:$C$306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10.199999999999999</c:v>
                </c:pt>
                <c:pt idx="3">
                  <c:v>10.62</c:v>
                </c:pt>
                <c:pt idx="4">
                  <c:v>10.5</c:v>
                </c:pt>
                <c:pt idx="5">
                  <c:v>9.25</c:v>
                </c:pt>
                <c:pt idx="6">
                  <c:v>9.61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8.58</c:v>
                </c:pt>
                <c:pt idx="15">
                  <c:v>9.19</c:v>
                </c:pt>
                <c:pt idx="16">
                  <c:v>8.7799999999999994</c:v>
                </c:pt>
                <c:pt idx="17">
                  <c:v>9.2899999999999991</c:v>
                </c:pt>
                <c:pt idx="18">
                  <c:v>10.48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11.88</c:v>
                </c:pt>
                <c:pt idx="24">
                  <c:v>9.41</c:v>
                </c:pt>
                <c:pt idx="25">
                  <c:v>9.31</c:v>
                </c:pt>
                <c:pt idx="26">
                  <c:v>9.23</c:v>
                </c:pt>
                <c:pt idx="27">
                  <c:v>9.1999999999999993</c:v>
                </c:pt>
                <c:pt idx="28">
                  <c:v>9.1199999999999992</c:v>
                </c:pt>
                <c:pt idx="29">
                  <c:v>9.92</c:v>
                </c:pt>
                <c:pt idx="30">
                  <c:v>9.43</c:v>
                </c:pt>
                <c:pt idx="31">
                  <c:v>10.6</c:v>
                </c:pt>
                <c:pt idx="32">
                  <c:v>11.78</c:v>
                </c:pt>
                <c:pt idx="33">
                  <c:v>11.63</c:v>
                </c:pt>
                <c:pt idx="34">
                  <c:v>11.05</c:v>
                </c:pt>
                <c:pt idx="35">
                  <c:v>13</c:v>
                </c:pt>
                <c:pt idx="36">
                  <c:v>11.57</c:v>
                </c:pt>
                <c:pt idx="37">
                  <c:v>12.05</c:v>
                </c:pt>
                <c:pt idx="38">
                  <c:v>11.84</c:v>
                </c:pt>
                <c:pt idx="39">
                  <c:v>14.06</c:v>
                </c:pt>
                <c:pt idx="40">
                  <c:v>20.75</c:v>
                </c:pt>
                <c:pt idx="41">
                  <c:v>17.12</c:v>
                </c:pt>
                <c:pt idx="42">
                  <c:v>16.100000000000001</c:v>
                </c:pt>
                <c:pt idx="43">
                  <c:v>19.41</c:v>
                </c:pt>
                <c:pt idx="44">
                  <c:v>23.22</c:v>
                </c:pt>
                <c:pt idx="45">
                  <c:v>26.63</c:v>
                </c:pt>
                <c:pt idx="46">
                  <c:v>31.78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22.35</c:v>
                </c:pt>
                <c:pt idx="52">
                  <c:v>21.04</c:v>
                </c:pt>
                <c:pt idx="53">
                  <c:v>17.46</c:v>
                </c:pt>
                <c:pt idx="54">
                  <c:v>16.95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22.22</c:v>
                </c:pt>
                <c:pt idx="58">
                  <c:v>25.57</c:v>
                </c:pt>
                <c:pt idx="59">
                  <c:v>27.26</c:v>
                </c:pt>
                <c:pt idx="60">
                  <c:v>20.05</c:v>
                </c:pt>
                <c:pt idx="61">
                  <c:v>16.440000000000001</c:v>
                </c:pt>
                <c:pt idx="62">
                  <c:v>13.79</c:v>
                </c:pt>
                <c:pt idx="63">
                  <c:v>12.97</c:v>
                </c:pt>
                <c:pt idx="64">
                  <c:v>12.2</c:v>
                </c:pt>
                <c:pt idx="65">
                  <c:v>13.55</c:v>
                </c:pt>
                <c:pt idx="66">
                  <c:v>12.38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23.75</c:v>
                </c:pt>
                <c:pt idx="70">
                  <c:v>24.26</c:v>
                </c:pt>
                <c:pt idx="71">
                  <c:v>22.53</c:v>
                </c:pt>
                <c:pt idx="72">
                  <c:v>16.71</c:v>
                </c:pt>
                <c:pt idx="73">
                  <c:v>16.79</c:v>
                </c:pt>
                <c:pt idx="74">
                  <c:v>16.2</c:v>
                </c:pt>
                <c:pt idx="75">
                  <c:v>15.4</c:v>
                </c:pt>
                <c:pt idx="76">
                  <c:v>16.399999999999999</c:v>
                </c:pt>
                <c:pt idx="77">
                  <c:v>16.829999999999998</c:v>
                </c:pt>
                <c:pt idx="78">
                  <c:v>15.88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31.19</c:v>
                </c:pt>
                <c:pt idx="82">
                  <c:v>33.83</c:v>
                </c:pt>
                <c:pt idx="83">
                  <c:v>32.19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19.98</c:v>
                </c:pt>
                <c:pt idx="88">
                  <c:v>21.33</c:v>
                </c:pt>
                <c:pt idx="89">
                  <c:v>22.34</c:v>
                </c:pt>
                <c:pt idx="90">
                  <c:v>20.86</c:v>
                </c:pt>
                <c:pt idx="91">
                  <c:v>29.61</c:v>
                </c:pt>
                <c:pt idx="92">
                  <c:v>39.22</c:v>
                </c:pt>
                <c:pt idx="93">
                  <c:v>40.29</c:v>
                </c:pt>
                <c:pt idx="94">
                  <c:v>43.11</c:v>
                </c:pt>
                <c:pt idx="95">
                  <c:v>33.78</c:v>
                </c:pt>
                <c:pt idx="96">
                  <c:v>28.58</c:v>
                </c:pt>
                <c:pt idx="97">
                  <c:v>30.38</c:v>
                </c:pt>
                <c:pt idx="98">
                  <c:v>29.98</c:v>
                </c:pt>
                <c:pt idx="99">
                  <c:v>29.19</c:v>
                </c:pt>
                <c:pt idx="100">
                  <c:v>29.67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107.47</c:v>
                </c:pt>
                <c:pt idx="107">
                  <c:v>81.8</c:v>
                </c:pt>
                <c:pt idx="108">
                  <c:v>61.44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38.799999999999997</c:v>
                </c:pt>
                <c:pt idx="113">
                  <c:v>39.57</c:v>
                </c:pt>
                <c:pt idx="114">
                  <c:v>37.71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46.89</c:v>
                </c:pt>
                <c:pt idx="119">
                  <c:v>32.22</c:v>
                </c:pt>
                <c:pt idx="120">
                  <c:v>23.27</c:v>
                </c:pt>
                <c:pt idx="121">
                  <c:v>18.809999999999999</c:v>
                </c:pt>
                <c:pt idx="122">
                  <c:v>20.29</c:v>
                </c:pt>
                <c:pt idx="123">
                  <c:v>17.149999999999999</c:v>
                </c:pt>
                <c:pt idx="124">
                  <c:v>20.88</c:v>
                </c:pt>
                <c:pt idx="125">
                  <c:v>21.36</c:v>
                </c:pt>
                <c:pt idx="126">
                  <c:v>28.07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50.58</c:v>
                </c:pt>
                <c:pt idx="131">
                  <c:v>52.28</c:v>
                </c:pt>
                <c:pt idx="132">
                  <c:v>51.18</c:v>
                </c:pt>
                <c:pt idx="133">
                  <c:v>53.54</c:v>
                </c:pt>
                <c:pt idx="134">
                  <c:v>57.93</c:v>
                </c:pt>
                <c:pt idx="135">
                  <c:v>60.58</c:v>
                </c:pt>
                <c:pt idx="136">
                  <c:v>65.38</c:v>
                </c:pt>
                <c:pt idx="137">
                  <c:v>73.3</c:v>
                </c:pt>
                <c:pt idx="138">
                  <c:v>62.24</c:v>
                </c:pt>
                <c:pt idx="139">
                  <c:v>78.64</c:v>
                </c:pt>
                <c:pt idx="140">
                  <c:v>85.26</c:v>
                </c:pt>
                <c:pt idx="141">
                  <c:v>76.11</c:v>
                </c:pt>
                <c:pt idx="142">
                  <c:v>60.97</c:v>
                </c:pt>
                <c:pt idx="143">
                  <c:v>58.53</c:v>
                </c:pt>
                <c:pt idx="144">
                  <c:v>62.25</c:v>
                </c:pt>
                <c:pt idx="145">
                  <c:v>33.520000000000003</c:v>
                </c:pt>
                <c:pt idx="146">
                  <c:v>31.97</c:v>
                </c:pt>
                <c:pt idx="147">
                  <c:v>28.51</c:v>
                </c:pt>
                <c:pt idx="148">
                  <c:v>26.19</c:v>
                </c:pt>
                <c:pt idx="149">
                  <c:v>25.99</c:v>
                </c:pt>
                <c:pt idx="150">
                  <c:v>22.29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29.57</c:v>
                </c:pt>
                <c:pt idx="155">
                  <c:v>33.72</c:v>
                </c:pt>
                <c:pt idx="156">
                  <c:v>38.770000000000003</c:v>
                </c:pt>
                <c:pt idx="157">
                  <c:v>31.34</c:v>
                </c:pt>
                <c:pt idx="158">
                  <c:v>29.71</c:v>
                </c:pt>
                <c:pt idx="159">
                  <c:v>33.130000000000003</c:v>
                </c:pt>
                <c:pt idx="160">
                  <c:v>36.630000000000003</c:v>
                </c:pt>
                <c:pt idx="161">
                  <c:v>45.49</c:v>
                </c:pt>
                <c:pt idx="162">
                  <c:v>40.659999999999997</c:v>
                </c:pt>
                <c:pt idx="163">
                  <c:v>41.83</c:v>
                </c:pt>
                <c:pt idx="164">
                  <c:v>47.32</c:v>
                </c:pt>
                <c:pt idx="165">
                  <c:v>47.61</c:v>
                </c:pt>
                <c:pt idx="166">
                  <c:v>54.2</c:v>
                </c:pt>
                <c:pt idx="167">
                  <c:v>61.07</c:v>
                </c:pt>
                <c:pt idx="168">
                  <c:v>52.66</c:v>
                </c:pt>
                <c:pt idx="169">
                  <c:v>54.73</c:v>
                </c:pt>
                <c:pt idx="170">
                  <c:v>64.06</c:v>
                </c:pt>
                <c:pt idx="171">
                  <c:v>57.89</c:v>
                </c:pt>
                <c:pt idx="172">
                  <c:v>58.34</c:v>
                </c:pt>
                <c:pt idx="173">
                  <c:v>57.29</c:v>
                </c:pt>
                <c:pt idx="174">
                  <c:v>52.23</c:v>
                </c:pt>
                <c:pt idx="175">
                  <c:v>68.06</c:v>
                </c:pt>
                <c:pt idx="176">
                  <c:v>66.5</c:v>
                </c:pt>
                <c:pt idx="177">
                  <c:v>66.790000000000006</c:v>
                </c:pt>
                <c:pt idx="178">
                  <c:v>60.08</c:v>
                </c:pt>
                <c:pt idx="179">
                  <c:v>54.31</c:v>
                </c:pt>
                <c:pt idx="180">
                  <c:v>56.25</c:v>
                </c:pt>
                <c:pt idx="181">
                  <c:v>59.38</c:v>
                </c:pt>
                <c:pt idx="182">
                  <c:v>61.5</c:v>
                </c:pt>
                <c:pt idx="183">
                  <c:v>57.87</c:v>
                </c:pt>
                <c:pt idx="184">
                  <c:v>53.98</c:v>
                </c:pt>
                <c:pt idx="185">
                  <c:v>55.57</c:v>
                </c:pt>
                <c:pt idx="186">
                  <c:v>54.69</c:v>
                </c:pt>
                <c:pt idx="187">
                  <c:v>58.91</c:v>
                </c:pt>
                <c:pt idx="188">
                  <c:v>62.07</c:v>
                </c:pt>
                <c:pt idx="189">
                  <c:v>66.34</c:v>
                </c:pt>
                <c:pt idx="190">
                  <c:v>67.66</c:v>
                </c:pt>
                <c:pt idx="191">
                  <c:v>64.510000000000005</c:v>
                </c:pt>
                <c:pt idx="192">
                  <c:v>64.94</c:v>
                </c:pt>
                <c:pt idx="193">
                  <c:v>67.33</c:v>
                </c:pt>
                <c:pt idx="194">
                  <c:v>67.75</c:v>
                </c:pt>
                <c:pt idx="195">
                  <c:v>63.93</c:v>
                </c:pt>
                <c:pt idx="196">
                  <c:v>65.13</c:v>
                </c:pt>
                <c:pt idx="197">
                  <c:v>65.02</c:v>
                </c:pt>
                <c:pt idx="198">
                  <c:v>66.27</c:v>
                </c:pt>
                <c:pt idx="199">
                  <c:v>65.19</c:v>
                </c:pt>
                <c:pt idx="200">
                  <c:v>67.83</c:v>
                </c:pt>
                <c:pt idx="201">
                  <c:v>70</c:v>
                </c:pt>
                <c:pt idx="202">
                  <c:v>71.59</c:v>
                </c:pt>
                <c:pt idx="203">
                  <c:v>68.91</c:v>
                </c:pt>
                <c:pt idx="204">
                  <c:v>61.12</c:v>
                </c:pt>
                <c:pt idx="205">
                  <c:v>56.15</c:v>
                </c:pt>
                <c:pt idx="206">
                  <c:v>51.27</c:v>
                </c:pt>
                <c:pt idx="207">
                  <c:v>46.27</c:v>
                </c:pt>
                <c:pt idx="208">
                  <c:v>44.14</c:v>
                </c:pt>
                <c:pt idx="209">
                  <c:v>39.6</c:v>
                </c:pt>
                <c:pt idx="210">
                  <c:v>41.51</c:v>
                </c:pt>
                <c:pt idx="211">
                  <c:v>51.1</c:v>
                </c:pt>
                <c:pt idx="212">
                  <c:v>55.79</c:v>
                </c:pt>
                <c:pt idx="213">
                  <c:v>54.07</c:v>
                </c:pt>
                <c:pt idx="214">
                  <c:v>58.27</c:v>
                </c:pt>
                <c:pt idx="215">
                  <c:v>49.81</c:v>
                </c:pt>
                <c:pt idx="216">
                  <c:v>45.86</c:v>
                </c:pt>
                <c:pt idx="217">
                  <c:v>50.03</c:v>
                </c:pt>
                <c:pt idx="218">
                  <c:v>45.89</c:v>
                </c:pt>
                <c:pt idx="219">
                  <c:v>41.94</c:v>
                </c:pt>
                <c:pt idx="220">
                  <c:v>41.89</c:v>
                </c:pt>
                <c:pt idx="221">
                  <c:v>42.13</c:v>
                </c:pt>
                <c:pt idx="222">
                  <c:v>42.35</c:v>
                </c:pt>
                <c:pt idx="223">
                  <c:v>40.880000000000003</c:v>
                </c:pt>
                <c:pt idx="224">
                  <c:v>41.7</c:v>
                </c:pt>
                <c:pt idx="225">
                  <c:v>39.450000000000003</c:v>
                </c:pt>
                <c:pt idx="226">
                  <c:v>38.65</c:v>
                </c:pt>
                <c:pt idx="227">
                  <c:v>33.130000000000003</c:v>
                </c:pt>
                <c:pt idx="228">
                  <c:v>30.59</c:v>
                </c:pt>
                <c:pt idx="229">
                  <c:v>29.34</c:v>
                </c:pt>
                <c:pt idx="230">
                  <c:v>28.02</c:v>
                </c:pt>
                <c:pt idx="231">
                  <c:v>28.61</c:v>
                </c:pt>
                <c:pt idx="232">
                  <c:v>32.299999999999997</c:v>
                </c:pt>
                <c:pt idx="233">
                  <c:v>34.71</c:v>
                </c:pt>
                <c:pt idx="234">
                  <c:v>36.619999999999997</c:v>
                </c:pt>
                <c:pt idx="235">
                  <c:v>32.049999999999997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49.5</c:v>
                </c:pt>
                <c:pt idx="239">
                  <c:v>53.63</c:v>
                </c:pt>
                <c:pt idx="240">
                  <c:v>55.19</c:v>
                </c:pt>
                <c:pt idx="241">
                  <c:v>43.5</c:v>
                </c:pt>
                <c:pt idx="242">
                  <c:v>39.65</c:v>
                </c:pt>
                <c:pt idx="243">
                  <c:v>38.159999999999997</c:v>
                </c:pt>
                <c:pt idx="244">
                  <c:v>37.1</c:v>
                </c:pt>
                <c:pt idx="245">
                  <c:v>36.200000000000003</c:v>
                </c:pt>
                <c:pt idx="246">
                  <c:v>39.5</c:v>
                </c:pt>
                <c:pt idx="247">
                  <c:v>44.91</c:v>
                </c:pt>
                <c:pt idx="248">
                  <c:v>47.32</c:v>
                </c:pt>
                <c:pt idx="249">
                  <c:v>50.38</c:v>
                </c:pt>
                <c:pt idx="250">
                  <c:v>56.7</c:v>
                </c:pt>
                <c:pt idx="251">
                  <c:v>56.43</c:v>
                </c:pt>
                <c:pt idx="252">
                  <c:v>48.95</c:v>
                </c:pt>
                <c:pt idx="253">
                  <c:v>46.67</c:v>
                </c:pt>
                <c:pt idx="254">
                  <c:v>47.36</c:v>
                </c:pt>
                <c:pt idx="255">
                  <c:v>53.09</c:v>
                </c:pt>
                <c:pt idx="256">
                  <c:v>57.56</c:v>
                </c:pt>
                <c:pt idx="257">
                  <c:v>55.24</c:v>
                </c:pt>
                <c:pt idx="258">
                  <c:v>58.55</c:v>
                </c:pt>
                <c:pt idx="259">
                  <c:v>67.790000000000006</c:v>
                </c:pt>
                <c:pt idx="260">
                  <c:v>75.06</c:v>
                </c:pt>
                <c:pt idx="261">
                  <c:v>68.180000000000007</c:v>
                </c:pt>
                <c:pt idx="262">
                  <c:v>67.540000000000006</c:v>
                </c:pt>
                <c:pt idx="263">
                  <c:v>61.07</c:v>
                </c:pt>
                <c:pt idx="264">
                  <c:v>51.52</c:v>
                </c:pt>
                <c:pt idx="265">
                  <c:v>44.11</c:v>
                </c:pt>
                <c:pt idx="266">
                  <c:v>34.61</c:v>
                </c:pt>
                <c:pt idx="267">
                  <c:v>33.659999999999997</c:v>
                </c:pt>
                <c:pt idx="268">
                  <c:v>27.57</c:v>
                </c:pt>
                <c:pt idx="269">
                  <c:v>25.65</c:v>
                </c:pt>
                <c:pt idx="270">
                  <c:v>29.76</c:v>
                </c:pt>
                <c:pt idx="271">
                  <c:v>33.03</c:v>
                </c:pt>
                <c:pt idx="272">
                  <c:v>43.18</c:v>
                </c:pt>
                <c:pt idx="273">
                  <c:v>42.64</c:v>
                </c:pt>
                <c:pt idx="274">
                  <c:v>42.76</c:v>
                </c:pt>
                <c:pt idx="275">
                  <c:v>31.07</c:v>
                </c:pt>
                <c:pt idx="276">
                  <c:v>24.18</c:v>
                </c:pt>
                <c:pt idx="277">
                  <c:v>21.7</c:v>
                </c:pt>
                <c:pt idx="278">
                  <c:v>16.329999999999998</c:v>
                </c:pt>
                <c:pt idx="279">
                  <c:v>13.87</c:v>
                </c:pt>
                <c:pt idx="280">
                  <c:v>9.6300000000000008</c:v>
                </c:pt>
                <c:pt idx="281">
                  <c:v>16.22</c:v>
                </c:pt>
                <c:pt idx="282">
                  <c:v>15.64</c:v>
                </c:pt>
                <c:pt idx="283">
                  <c:v>28.95</c:v>
                </c:pt>
                <c:pt idx="284">
                  <c:v>37</c:v>
                </c:pt>
                <c:pt idx="285">
                  <c:v>41.5</c:v>
                </c:pt>
                <c:pt idx="286">
                  <c:v>43.67</c:v>
                </c:pt>
                <c:pt idx="287">
                  <c:v>56.4</c:v>
                </c:pt>
                <c:pt idx="288">
                  <c:v>53.15</c:v>
                </c:pt>
                <c:pt idx="289">
                  <c:v>39.79</c:v>
                </c:pt>
                <c:pt idx="290">
                  <c:v>46.8</c:v>
                </c:pt>
                <c:pt idx="291">
                  <c:v>60.24</c:v>
                </c:pt>
                <c:pt idx="292">
                  <c:v>60.68</c:v>
                </c:pt>
                <c:pt idx="293">
                  <c:v>85.87</c:v>
                </c:pt>
                <c:pt idx="294">
                  <c:v>103.75</c:v>
                </c:pt>
                <c:pt idx="295">
                  <c:v>127.71</c:v>
                </c:pt>
                <c:pt idx="296">
                  <c:v>251.18</c:v>
                </c:pt>
                <c:pt idx="297">
                  <c:v>165.98</c:v>
                </c:pt>
                <c:pt idx="298">
                  <c:v>238.31</c:v>
                </c:pt>
                <c:pt idx="299">
                  <c:v>170.64</c:v>
                </c:pt>
                <c:pt idx="300">
                  <c:v>203.08</c:v>
                </c:pt>
                <c:pt idx="301">
                  <c:v>237.78</c:v>
                </c:pt>
                <c:pt idx="302">
                  <c:v>299.32</c:v>
                </c:pt>
                <c:pt idx="303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6-0742-8670-3F9DA1CB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199423"/>
        <c:axId val="1939446783"/>
      </c:lineChart>
      <c:lineChart>
        <c:grouping val="standard"/>
        <c:varyColors val="0"/>
        <c:ser>
          <c:idx val="2"/>
          <c:order val="2"/>
          <c:tx>
            <c:v>Temperature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price!$E$2:$E$305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D-0841-9AD3-0815DB25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55216"/>
        <c:axId val="1718888463"/>
      </c:lineChart>
      <c:catAx>
        <c:axId val="789199423"/>
        <c:scaling>
          <c:orientation val="minMax"/>
          <c:max val="3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46783"/>
        <c:crosses val="autoZero"/>
        <c:auto val="1"/>
        <c:lblAlgn val="ctr"/>
        <c:lblOffset val="100"/>
        <c:noMultiLvlLbl val="1"/>
      </c:catAx>
      <c:valAx>
        <c:axId val="193944678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Price (p/therm)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99423"/>
        <c:crosses val="autoZero"/>
        <c:crossBetween val="between"/>
      </c:valAx>
      <c:valAx>
        <c:axId val="1718888463"/>
        <c:scaling>
          <c:orientation val="minMax"/>
          <c:max val="25"/>
          <c:min val="-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Temperature</a:t>
                </a:r>
                <a:r>
                  <a:rPr lang="en-GB" sz="1200" baseline="0"/>
                  <a:t> (°C)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5216"/>
        <c:crosses val="max"/>
        <c:crossBetween val="between"/>
      </c:valAx>
      <c:catAx>
        <c:axId val="107215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88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v</a:t>
            </a:r>
            <a:r>
              <a:rPr lang="en-GB"/>
              <a:t>olatility 6</a:t>
            </a:r>
            <a:r>
              <a:rPr lang="en-GB" baseline="0"/>
              <a:t> months </a:t>
            </a:r>
            <a:r>
              <a:rPr lang="en-GB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volatility!$I$9:$I$305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7-8147-B27E-2BB249D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volatility!$F$9:$F$305</c:f>
              <c:numCache>
                <c:formatCode>0.00</c:formatCode>
                <c:ptCount val="297"/>
                <c:pt idx="0">
                  <c:v>22.861111733864796</c:v>
                </c:pt>
                <c:pt idx="1">
                  <c:v>11.023860461711612</c:v>
                </c:pt>
                <c:pt idx="2">
                  <c:v>12.22083535377989</c:v>
                </c:pt>
                <c:pt idx="3">
                  <c:v>12.405660137178005</c:v>
                </c:pt>
                <c:pt idx="4">
                  <c:v>14.569843639528054</c:v>
                </c:pt>
                <c:pt idx="5">
                  <c:v>23.313851306136463</c:v>
                </c:pt>
                <c:pt idx="6">
                  <c:v>24.172777947880199</c:v>
                </c:pt>
                <c:pt idx="7">
                  <c:v>23.368373747861352</c:v>
                </c:pt>
                <c:pt idx="8">
                  <c:v>21.581679341364676</c:v>
                </c:pt>
                <c:pt idx="9">
                  <c:v>18.520673725118954</c:v>
                </c:pt>
                <c:pt idx="10">
                  <c:v>17.12812668052603</c:v>
                </c:pt>
                <c:pt idx="11">
                  <c:v>19.080775712349887</c:v>
                </c:pt>
                <c:pt idx="12">
                  <c:v>11.379744219914933</c:v>
                </c:pt>
                <c:pt idx="13">
                  <c:v>9.2360160584142896</c:v>
                </c:pt>
                <c:pt idx="14">
                  <c:v>6.9175202629125101</c:v>
                </c:pt>
                <c:pt idx="15">
                  <c:v>6.9035122941624989</c:v>
                </c:pt>
                <c:pt idx="16">
                  <c:v>18.327314333927006</c:v>
                </c:pt>
                <c:pt idx="17">
                  <c:v>21.376113187920318</c:v>
                </c:pt>
                <c:pt idx="18">
                  <c:v>20.640285150082686</c:v>
                </c:pt>
                <c:pt idx="19">
                  <c:v>19.267039126189484</c:v>
                </c:pt>
                <c:pt idx="20">
                  <c:v>17.648905989483936</c:v>
                </c:pt>
                <c:pt idx="21">
                  <c:v>16.421927551408093</c:v>
                </c:pt>
                <c:pt idx="22">
                  <c:v>16.222614343570953</c:v>
                </c:pt>
                <c:pt idx="23">
                  <c:v>10.333933044202611</c:v>
                </c:pt>
                <c:pt idx="24">
                  <c:v>6.3776226389338202</c:v>
                </c:pt>
                <c:pt idx="25">
                  <c:v>7.0973378601441039</c:v>
                </c:pt>
                <c:pt idx="26">
                  <c:v>7.1461516323119127</c:v>
                </c:pt>
                <c:pt idx="27">
                  <c:v>7.8314566083894848</c:v>
                </c:pt>
                <c:pt idx="28">
                  <c:v>9.2840305318940946</c:v>
                </c:pt>
                <c:pt idx="29">
                  <c:v>11.222777164250509</c:v>
                </c:pt>
                <c:pt idx="30">
                  <c:v>10.696275794105768</c:v>
                </c:pt>
                <c:pt idx="31">
                  <c:v>10.104000151912015</c:v>
                </c:pt>
                <c:pt idx="32">
                  <c:v>11.473575486944046</c:v>
                </c:pt>
                <c:pt idx="33">
                  <c:v>18.307723533341882</c:v>
                </c:pt>
                <c:pt idx="34">
                  <c:v>20.943993744086178</c:v>
                </c:pt>
                <c:pt idx="35">
                  <c:v>20.863241156884087</c:v>
                </c:pt>
                <c:pt idx="36">
                  <c:v>20.391071713108701</c:v>
                </c:pt>
                <c:pt idx="37">
                  <c:v>20.723280519901742</c:v>
                </c:pt>
                <c:pt idx="38">
                  <c:v>20.079674327837274</c:v>
                </c:pt>
                <c:pt idx="39">
                  <c:v>20.106698280234642</c:v>
                </c:pt>
                <c:pt idx="40">
                  <c:v>18.213473719072624</c:v>
                </c:pt>
                <c:pt idx="41">
                  <c:v>17.041894635871273</c:v>
                </c:pt>
                <c:pt idx="42">
                  <c:v>16.669998200774614</c:v>
                </c:pt>
                <c:pt idx="43">
                  <c:v>15.934425436116612</c:v>
                </c:pt>
                <c:pt idx="44">
                  <c:v>14.162684350978443</c:v>
                </c:pt>
                <c:pt idx="45">
                  <c:v>12.54928792929427</c:v>
                </c:pt>
                <c:pt idx="46">
                  <c:v>9.079984920256635</c:v>
                </c:pt>
                <c:pt idx="47">
                  <c:v>8.4262280917919412</c:v>
                </c:pt>
                <c:pt idx="48">
                  <c:v>12.342890692249068</c:v>
                </c:pt>
                <c:pt idx="49">
                  <c:v>13.39173478653907</c:v>
                </c:pt>
                <c:pt idx="50">
                  <c:v>12.999275315003183</c:v>
                </c:pt>
                <c:pt idx="51">
                  <c:v>14.010400019009067</c:v>
                </c:pt>
                <c:pt idx="52">
                  <c:v>13.562561393536098</c:v>
                </c:pt>
                <c:pt idx="53">
                  <c:v>17.585105683390477</c:v>
                </c:pt>
                <c:pt idx="54">
                  <c:v>19.667431781658834</c:v>
                </c:pt>
                <c:pt idx="55">
                  <c:v>18.395197307445894</c:v>
                </c:pt>
                <c:pt idx="56">
                  <c:v>16.673632082970791</c:v>
                </c:pt>
                <c:pt idx="57">
                  <c:v>16.516731715255169</c:v>
                </c:pt>
                <c:pt idx="58">
                  <c:v>15.639123149104906</c:v>
                </c:pt>
                <c:pt idx="59">
                  <c:v>13.893048684675941</c:v>
                </c:pt>
                <c:pt idx="60">
                  <c:v>18.239316359871246</c:v>
                </c:pt>
                <c:pt idx="61">
                  <c:v>18.752589110862715</c:v>
                </c:pt>
                <c:pt idx="62">
                  <c:v>16.175954721833563</c:v>
                </c:pt>
                <c:pt idx="63">
                  <c:v>15.146085190756557</c:v>
                </c:pt>
                <c:pt idx="64">
                  <c:v>15.392528002807552</c:v>
                </c:pt>
                <c:pt idx="65">
                  <c:v>21.774789020809216</c:v>
                </c:pt>
                <c:pt idx="66">
                  <c:v>21.10988009995506</c:v>
                </c:pt>
                <c:pt idx="67">
                  <c:v>17.700546432040102</c:v>
                </c:pt>
                <c:pt idx="68">
                  <c:v>13.979432971378092</c:v>
                </c:pt>
                <c:pt idx="69">
                  <c:v>12.547023503178586</c:v>
                </c:pt>
                <c:pt idx="70">
                  <c:v>12.599961085344427</c:v>
                </c:pt>
                <c:pt idx="71">
                  <c:v>12.564404611042137</c:v>
                </c:pt>
                <c:pt idx="72">
                  <c:v>9.5912600627248725</c:v>
                </c:pt>
                <c:pt idx="73">
                  <c:v>12.372573480291081</c:v>
                </c:pt>
                <c:pt idx="74">
                  <c:v>13.919429750189607</c:v>
                </c:pt>
                <c:pt idx="75">
                  <c:v>12.252181062506654</c:v>
                </c:pt>
                <c:pt idx="76">
                  <c:v>13.843662690707911</c:v>
                </c:pt>
                <c:pt idx="77">
                  <c:v>24.482743711664781</c:v>
                </c:pt>
                <c:pt idx="78">
                  <c:v>24.696300562015967</c:v>
                </c:pt>
                <c:pt idx="79">
                  <c:v>23.490797107796794</c:v>
                </c:pt>
                <c:pt idx="80">
                  <c:v>21.395651320519502</c:v>
                </c:pt>
                <c:pt idx="81">
                  <c:v>17.709516954012734</c:v>
                </c:pt>
                <c:pt idx="82">
                  <c:v>17.254525128828881</c:v>
                </c:pt>
                <c:pt idx="83">
                  <c:v>17.251414520768176</c:v>
                </c:pt>
                <c:pt idx="84">
                  <c:v>15.798880306255878</c:v>
                </c:pt>
                <c:pt idx="85">
                  <c:v>16.927106717359077</c:v>
                </c:pt>
                <c:pt idx="86">
                  <c:v>15.930620480502409</c:v>
                </c:pt>
                <c:pt idx="87">
                  <c:v>15.875699557748607</c:v>
                </c:pt>
                <c:pt idx="88">
                  <c:v>21.413948570693833</c:v>
                </c:pt>
                <c:pt idx="89">
                  <c:v>23.405735981218633</c:v>
                </c:pt>
                <c:pt idx="90">
                  <c:v>22.896916893788777</c:v>
                </c:pt>
                <c:pt idx="91">
                  <c:v>18.199569556709839</c:v>
                </c:pt>
                <c:pt idx="92">
                  <c:v>12.652913450144347</c:v>
                </c:pt>
                <c:pt idx="93">
                  <c:v>12.550418842784378</c:v>
                </c:pt>
                <c:pt idx="94">
                  <c:v>12.703266631635547</c:v>
                </c:pt>
                <c:pt idx="95">
                  <c:v>9.2854926167275664</c:v>
                </c:pt>
                <c:pt idx="96">
                  <c:v>6.7924148202493786</c:v>
                </c:pt>
                <c:pt idx="97">
                  <c:v>8.4291014549168395</c:v>
                </c:pt>
                <c:pt idx="98">
                  <c:v>9.2272035174997846</c:v>
                </c:pt>
                <c:pt idx="99">
                  <c:v>19.913367996329598</c:v>
                </c:pt>
                <c:pt idx="100">
                  <c:v>26.779867713435664</c:v>
                </c:pt>
                <c:pt idx="101">
                  <c:v>31.990857796793794</c:v>
                </c:pt>
                <c:pt idx="102">
                  <c:v>35.902213788654706</c:v>
                </c:pt>
                <c:pt idx="103">
                  <c:v>35.502651359152551</c:v>
                </c:pt>
                <c:pt idx="104">
                  <c:v>34.832286457093225</c:v>
                </c:pt>
                <c:pt idx="105">
                  <c:v>33.001034424610062</c:v>
                </c:pt>
                <c:pt idx="106">
                  <c:v>15.206534017565387</c:v>
                </c:pt>
                <c:pt idx="107">
                  <c:v>14.231130083494282</c:v>
                </c:pt>
                <c:pt idx="108">
                  <c:v>14.672031624061898</c:v>
                </c:pt>
                <c:pt idx="109">
                  <c:v>12.50789531521724</c:v>
                </c:pt>
                <c:pt idx="110">
                  <c:v>12.227758213443469</c:v>
                </c:pt>
                <c:pt idx="111">
                  <c:v>14.188612788227578</c:v>
                </c:pt>
                <c:pt idx="112">
                  <c:v>21.5647102253536</c:v>
                </c:pt>
                <c:pt idx="113">
                  <c:v>24.441898739512784</c:v>
                </c:pt>
                <c:pt idx="114">
                  <c:v>24.980438741874796</c:v>
                </c:pt>
                <c:pt idx="115">
                  <c:v>23.892916918320342</c:v>
                </c:pt>
                <c:pt idx="116">
                  <c:v>17.747202131443203</c:v>
                </c:pt>
                <c:pt idx="117">
                  <c:v>22.039977929784328</c:v>
                </c:pt>
                <c:pt idx="118">
                  <c:v>22.852695485513088</c:v>
                </c:pt>
                <c:pt idx="119">
                  <c:v>23.641499253338413</c:v>
                </c:pt>
                <c:pt idx="120">
                  <c:v>18.908219540213008</c:v>
                </c:pt>
                <c:pt idx="121">
                  <c:v>21.421860631252382</c:v>
                </c:pt>
                <c:pt idx="122">
                  <c:v>21.873458649550727</c:v>
                </c:pt>
                <c:pt idx="123">
                  <c:v>19.496270493042857</c:v>
                </c:pt>
                <c:pt idx="124">
                  <c:v>19.933116474189692</c:v>
                </c:pt>
                <c:pt idx="125">
                  <c:v>20.455942288703302</c:v>
                </c:pt>
                <c:pt idx="126">
                  <c:v>19.36270801459731</c:v>
                </c:pt>
                <c:pt idx="127">
                  <c:v>18.675877876571043</c:v>
                </c:pt>
                <c:pt idx="128">
                  <c:v>10.468888879893228</c:v>
                </c:pt>
                <c:pt idx="129">
                  <c:v>5.762503526034644</c:v>
                </c:pt>
                <c:pt idx="130">
                  <c:v>4.5577830800072361</c:v>
                </c:pt>
                <c:pt idx="131">
                  <c:v>9.9027718240585578</c:v>
                </c:pt>
                <c:pt idx="132">
                  <c:v>12.604221683973874</c:v>
                </c:pt>
                <c:pt idx="133">
                  <c:v>12.599073454209417</c:v>
                </c:pt>
                <c:pt idx="134">
                  <c:v>14.477164152105779</c:v>
                </c:pt>
                <c:pt idx="135">
                  <c:v>17.851133131933288</c:v>
                </c:pt>
                <c:pt idx="136">
                  <c:v>17.537197565107519</c:v>
                </c:pt>
                <c:pt idx="137">
                  <c:v>16.916287588190677</c:v>
                </c:pt>
                <c:pt idx="138">
                  <c:v>29.367122114202644</c:v>
                </c:pt>
                <c:pt idx="139">
                  <c:v>25.463405351951263</c:v>
                </c:pt>
                <c:pt idx="140">
                  <c:v>23.574623562063728</c:v>
                </c:pt>
                <c:pt idx="141">
                  <c:v>23.700910370225341</c:v>
                </c:pt>
                <c:pt idx="142">
                  <c:v>24.079148235298721</c:v>
                </c:pt>
                <c:pt idx="143">
                  <c:v>23.789057467269874</c:v>
                </c:pt>
                <c:pt idx="144">
                  <c:v>25.559065725318742</c:v>
                </c:pt>
                <c:pt idx="145">
                  <c:v>14.916606297748839</c:v>
                </c:pt>
                <c:pt idx="146">
                  <c:v>15.609005904790976</c:v>
                </c:pt>
                <c:pt idx="147">
                  <c:v>17.730151531188973</c:v>
                </c:pt>
                <c:pt idx="148">
                  <c:v>17.789124018067611</c:v>
                </c:pt>
                <c:pt idx="149">
                  <c:v>18.088293016718755</c:v>
                </c:pt>
                <c:pt idx="150">
                  <c:v>19.490630328375389</c:v>
                </c:pt>
                <c:pt idx="151">
                  <c:v>19.106696885951962</c:v>
                </c:pt>
                <c:pt idx="152">
                  <c:v>17.411706462850098</c:v>
                </c:pt>
                <c:pt idx="153">
                  <c:v>17.084855415639222</c:v>
                </c:pt>
                <c:pt idx="154">
                  <c:v>15.490302335101156</c:v>
                </c:pt>
                <c:pt idx="155">
                  <c:v>16.484382869914381</c:v>
                </c:pt>
                <c:pt idx="156">
                  <c:v>15.633361775282264</c:v>
                </c:pt>
                <c:pt idx="157">
                  <c:v>11.98013084672044</c:v>
                </c:pt>
                <c:pt idx="158">
                  <c:v>11.137429737585615</c:v>
                </c:pt>
                <c:pt idx="159">
                  <c:v>11.312768265927108</c:v>
                </c:pt>
                <c:pt idx="160">
                  <c:v>11.432619447389399</c:v>
                </c:pt>
                <c:pt idx="161">
                  <c:v>12.174953158547904</c:v>
                </c:pt>
                <c:pt idx="162">
                  <c:v>10.452126568925145</c:v>
                </c:pt>
                <c:pt idx="163">
                  <c:v>11.371497819450079</c:v>
                </c:pt>
                <c:pt idx="164">
                  <c:v>12.568452074564822</c:v>
                </c:pt>
                <c:pt idx="165">
                  <c:v>12.563059877813618</c:v>
                </c:pt>
                <c:pt idx="166">
                  <c:v>11.707115606643795</c:v>
                </c:pt>
                <c:pt idx="167">
                  <c:v>10.980084752000844</c:v>
                </c:pt>
                <c:pt idx="168">
                  <c:v>14.149135021138145</c:v>
                </c:pt>
                <c:pt idx="169">
                  <c:v>14.349800215568703</c:v>
                </c:pt>
                <c:pt idx="170">
                  <c:v>12.998994736225802</c:v>
                </c:pt>
                <c:pt idx="171">
                  <c:v>13.07169662007975</c:v>
                </c:pt>
                <c:pt idx="172">
                  <c:v>13.746834859249416</c:v>
                </c:pt>
                <c:pt idx="173">
                  <c:v>13.855209850906899</c:v>
                </c:pt>
                <c:pt idx="174">
                  <c:v>13.305091159784965</c:v>
                </c:pt>
                <c:pt idx="175">
                  <c:v>6.9877440080841415</c:v>
                </c:pt>
                <c:pt idx="176">
                  <c:v>7.2358240748900631</c:v>
                </c:pt>
                <c:pt idx="177">
                  <c:v>7.3785431841723259</c:v>
                </c:pt>
                <c:pt idx="178">
                  <c:v>6.7428649759443182</c:v>
                </c:pt>
                <c:pt idx="179">
                  <c:v>5.3241059081974189</c:v>
                </c:pt>
                <c:pt idx="180">
                  <c:v>5.9900964753579551</c:v>
                </c:pt>
                <c:pt idx="181">
                  <c:v>5.9620776764058432</c:v>
                </c:pt>
                <c:pt idx="182">
                  <c:v>6.3683899541997864</c:v>
                </c:pt>
                <c:pt idx="183">
                  <c:v>5.4103332731708456</c:v>
                </c:pt>
                <c:pt idx="184">
                  <c:v>4.7382489036507032</c:v>
                </c:pt>
                <c:pt idx="185">
                  <c:v>4.7916146729805682</c:v>
                </c:pt>
                <c:pt idx="186">
                  <c:v>4.4537590099003177</c:v>
                </c:pt>
                <c:pt idx="187">
                  <c:v>3.9837189348267312</c:v>
                </c:pt>
                <c:pt idx="188">
                  <c:v>4.7016287448668637</c:v>
                </c:pt>
                <c:pt idx="189">
                  <c:v>3.814802296964801</c:v>
                </c:pt>
                <c:pt idx="190">
                  <c:v>3.6729344261131862</c:v>
                </c:pt>
                <c:pt idx="191">
                  <c:v>3.1810413108129745</c:v>
                </c:pt>
                <c:pt idx="192">
                  <c:v>3.2766207813143886</c:v>
                </c:pt>
                <c:pt idx="193">
                  <c:v>3.3517441130489121</c:v>
                </c:pt>
                <c:pt idx="194">
                  <c:v>3.571945039223865</c:v>
                </c:pt>
                <c:pt idx="195">
                  <c:v>2.0480333285395407</c:v>
                </c:pt>
                <c:pt idx="196">
                  <c:v>2.9800956211981875</c:v>
                </c:pt>
                <c:pt idx="197">
                  <c:v>5.9870849910234547</c:v>
                </c:pt>
                <c:pt idx="198">
                  <c:v>6.508482966717505</c:v>
                </c:pt>
                <c:pt idx="199">
                  <c:v>7.021105699376144</c:v>
                </c:pt>
                <c:pt idx="200">
                  <c:v>6.5042305258271815</c:v>
                </c:pt>
                <c:pt idx="201">
                  <c:v>5.1722945498465736</c:v>
                </c:pt>
                <c:pt idx="202">
                  <c:v>3.2930071667698098</c:v>
                </c:pt>
                <c:pt idx="203">
                  <c:v>6.1261891029193754</c:v>
                </c:pt>
                <c:pt idx="204">
                  <c:v>12.347322662109598</c:v>
                </c:pt>
                <c:pt idx="205">
                  <c:v>12.73027110366324</c:v>
                </c:pt>
                <c:pt idx="206">
                  <c:v>12.147712293501941</c:v>
                </c:pt>
                <c:pt idx="207">
                  <c:v>11.166790869695562</c:v>
                </c:pt>
                <c:pt idx="208">
                  <c:v>13.315977225363596</c:v>
                </c:pt>
                <c:pt idx="209">
                  <c:v>12.88809666731712</c:v>
                </c:pt>
                <c:pt idx="210">
                  <c:v>13.138361886426802</c:v>
                </c:pt>
                <c:pt idx="211">
                  <c:v>10.5584040770923</c:v>
                </c:pt>
                <c:pt idx="212">
                  <c:v>9.6639796026285669</c:v>
                </c:pt>
                <c:pt idx="213">
                  <c:v>9.7945470919809043</c:v>
                </c:pt>
                <c:pt idx="214">
                  <c:v>8.64000864612205</c:v>
                </c:pt>
                <c:pt idx="215">
                  <c:v>7.0381498628685284</c:v>
                </c:pt>
                <c:pt idx="216">
                  <c:v>6.5227620416550076</c:v>
                </c:pt>
                <c:pt idx="217">
                  <c:v>4.8608699536075513</c:v>
                </c:pt>
                <c:pt idx="218">
                  <c:v>4.2585334816953413</c:v>
                </c:pt>
                <c:pt idx="219">
                  <c:v>2.8301116395315269</c:v>
                </c:pt>
                <c:pt idx="220">
                  <c:v>6.3062048471142811</c:v>
                </c:pt>
                <c:pt idx="221">
                  <c:v>6.239521697577211</c:v>
                </c:pt>
                <c:pt idx="222">
                  <c:v>5.7857722541758365</c:v>
                </c:pt>
                <c:pt idx="223">
                  <c:v>5.7419278329121024</c:v>
                </c:pt>
                <c:pt idx="224">
                  <c:v>5.7657181843183301</c:v>
                </c:pt>
                <c:pt idx="225">
                  <c:v>9.0921587763920915</c:v>
                </c:pt>
                <c:pt idx="226">
                  <c:v>9.9650382414449101</c:v>
                </c:pt>
                <c:pt idx="227">
                  <c:v>7.7673925194620557</c:v>
                </c:pt>
                <c:pt idx="228">
                  <c:v>9.1630627110841587</c:v>
                </c:pt>
                <c:pt idx="229">
                  <c:v>12.86428451694375</c:v>
                </c:pt>
                <c:pt idx="230">
                  <c:v>13.567549721428062</c:v>
                </c:pt>
                <c:pt idx="231">
                  <c:v>14.139662081139967</c:v>
                </c:pt>
                <c:pt idx="232">
                  <c:v>13.999748892738065</c:v>
                </c:pt>
                <c:pt idx="233">
                  <c:v>14.110268331538531</c:v>
                </c:pt>
                <c:pt idx="234">
                  <c:v>18.721801889983222</c:v>
                </c:pt>
                <c:pt idx="235">
                  <c:v>18.137705101964766</c:v>
                </c:pt>
                <c:pt idx="236">
                  <c:v>15.104979230075537</c:v>
                </c:pt>
                <c:pt idx="237">
                  <c:v>10.745901572829494</c:v>
                </c:pt>
                <c:pt idx="238">
                  <c:v>10.758022147756275</c:v>
                </c:pt>
                <c:pt idx="239">
                  <c:v>10.91617254497733</c:v>
                </c:pt>
                <c:pt idx="240">
                  <c:v>12.745145757266553</c:v>
                </c:pt>
                <c:pt idx="241">
                  <c:v>8.3830261748443089</c:v>
                </c:pt>
                <c:pt idx="242">
                  <c:v>6.9236192205115872</c:v>
                </c:pt>
                <c:pt idx="243">
                  <c:v>6.687094604962514</c:v>
                </c:pt>
                <c:pt idx="244">
                  <c:v>6.1743817871456681</c:v>
                </c:pt>
                <c:pt idx="245">
                  <c:v>9.8986762112686382</c:v>
                </c:pt>
                <c:pt idx="246">
                  <c:v>10.244756599898142</c:v>
                </c:pt>
                <c:pt idx="247">
                  <c:v>9.0012000594584052</c:v>
                </c:pt>
                <c:pt idx="248">
                  <c:v>9.8825066256673679</c:v>
                </c:pt>
                <c:pt idx="249">
                  <c:v>10.068161254315772</c:v>
                </c:pt>
                <c:pt idx="250">
                  <c:v>9.1004050096574538</c:v>
                </c:pt>
                <c:pt idx="251">
                  <c:v>9.432848902277529</c:v>
                </c:pt>
                <c:pt idx="252">
                  <c:v>7.945833729003553</c:v>
                </c:pt>
                <c:pt idx="253">
                  <c:v>6.7931086600511339</c:v>
                </c:pt>
                <c:pt idx="254">
                  <c:v>9.3935926177870197</c:v>
                </c:pt>
                <c:pt idx="255">
                  <c:v>9.1631662335583144</c:v>
                </c:pt>
                <c:pt idx="256">
                  <c:v>10.268127308899377</c:v>
                </c:pt>
                <c:pt idx="257">
                  <c:v>12.506711003318141</c:v>
                </c:pt>
                <c:pt idx="258">
                  <c:v>13.236718687674919</c:v>
                </c:pt>
                <c:pt idx="259">
                  <c:v>12.062379578279236</c:v>
                </c:pt>
                <c:pt idx="260">
                  <c:v>8.7100411146658807</c:v>
                </c:pt>
                <c:pt idx="261">
                  <c:v>9.2721263294803933</c:v>
                </c:pt>
                <c:pt idx="262">
                  <c:v>7.9970273785154617</c:v>
                </c:pt>
                <c:pt idx="263">
                  <c:v>14.135765825755891</c:v>
                </c:pt>
                <c:pt idx="264">
                  <c:v>15.867079480539998</c:v>
                </c:pt>
                <c:pt idx="265">
                  <c:v>19.87061000449447</c:v>
                </c:pt>
                <c:pt idx="266">
                  <c:v>16.509886344457474</c:v>
                </c:pt>
                <c:pt idx="267">
                  <c:v>16.353339269867345</c:v>
                </c:pt>
                <c:pt idx="268">
                  <c:v>19.906008334013936</c:v>
                </c:pt>
                <c:pt idx="269">
                  <c:v>22.536433526371521</c:v>
                </c:pt>
                <c:pt idx="270">
                  <c:v>21.502886441327799</c:v>
                </c:pt>
                <c:pt idx="271">
                  <c:v>22.07974820268354</c:v>
                </c:pt>
                <c:pt idx="272">
                  <c:v>13.731805315697581</c:v>
                </c:pt>
                <c:pt idx="273">
                  <c:v>13.795417575511786</c:v>
                </c:pt>
                <c:pt idx="274">
                  <c:v>32.346746334502889</c:v>
                </c:pt>
                <c:pt idx="275">
                  <c:v>31.347720474288209</c:v>
                </c:pt>
                <c:pt idx="276">
                  <c:v>41.199861317206924</c:v>
                </c:pt>
                <c:pt idx="277">
                  <c:v>41.483627908996759</c:v>
                </c:pt>
                <c:pt idx="278">
                  <c:v>37.889421278822454</c:v>
                </c:pt>
                <c:pt idx="279">
                  <c:v>35.639525075343833</c:v>
                </c:pt>
                <c:pt idx="280">
                  <c:v>25.595574387817539</c:v>
                </c:pt>
                <c:pt idx="281">
                  <c:v>24.726135050676586</c:v>
                </c:pt>
                <c:pt idx="282">
                  <c:v>30.192299431801505</c:v>
                </c:pt>
                <c:pt idx="283">
                  <c:v>20.467762586162543</c:v>
                </c:pt>
                <c:pt idx="284">
                  <c:v>20.585142463798633</c:v>
                </c:pt>
                <c:pt idx="285">
                  <c:v>20.594263767789609</c:v>
                </c:pt>
                <c:pt idx="286">
                  <c:v>23.713216463576178</c:v>
                </c:pt>
                <c:pt idx="287">
                  <c:v>23.010132972480971</c:v>
                </c:pt>
                <c:pt idx="288">
                  <c:v>22.299783760420617</c:v>
                </c:pt>
                <c:pt idx="289">
                  <c:v>22.236312518175879</c:v>
                </c:pt>
                <c:pt idx="290">
                  <c:v>35.375985392109108</c:v>
                </c:pt>
                <c:pt idx="291">
                  <c:v>36.059176351515291</c:v>
                </c:pt>
                <c:pt idx="292">
                  <c:v>41.618991945343538</c:v>
                </c:pt>
                <c:pt idx="293">
                  <c:v>40.623754468887732</c:v>
                </c:pt>
                <c:pt idx="294">
                  <c:v>40.546807216420412</c:v>
                </c:pt>
                <c:pt idx="295">
                  <c:v>40.649673015716061</c:v>
                </c:pt>
                <c:pt idx="296">
                  <c:v>40.282502516488869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7-8147-B27E-2BB249D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3688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volatility!$J$2:$J$305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3-EC4C-A7C6-267FCC72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v</a:t>
            </a:r>
            <a:r>
              <a:rPr lang="en-GB"/>
              <a:t>olatility, 12 months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volatility!$I$9:$I$305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volatility!$H$15:$H$305</c:f>
              <c:numCache>
                <c:formatCode>0.00</c:formatCode>
                <c:ptCount val="291"/>
                <c:pt idx="0">
                  <c:v>32.772676137370738</c:v>
                </c:pt>
                <c:pt idx="1">
                  <c:v>25.029696512389794</c:v>
                </c:pt>
                <c:pt idx="2">
                  <c:v>25.268676950890338</c:v>
                </c:pt>
                <c:pt idx="3">
                  <c:v>25.212875652377903</c:v>
                </c:pt>
                <c:pt idx="4">
                  <c:v>25.387705099995873</c:v>
                </c:pt>
                <c:pt idx="5">
                  <c:v>25.328786053985443</c:v>
                </c:pt>
                <c:pt idx="6">
                  <c:v>25.929231852723252</c:v>
                </c:pt>
                <c:pt idx="7">
                  <c:v>25.959700013939585</c:v>
                </c:pt>
                <c:pt idx="8">
                  <c:v>25.034163036210018</c:v>
                </c:pt>
                <c:pt idx="9">
                  <c:v>24.083463441545675</c:v>
                </c:pt>
                <c:pt idx="10">
                  <c:v>27.261844427818922</c:v>
                </c:pt>
                <c:pt idx="11">
                  <c:v>28.307162425878012</c:v>
                </c:pt>
                <c:pt idx="12">
                  <c:v>22.849395848101203</c:v>
                </c:pt>
                <c:pt idx="13">
                  <c:v>22.050742439723852</c:v>
                </c:pt>
                <c:pt idx="14">
                  <c:v>21.805754843002632</c:v>
                </c:pt>
                <c:pt idx="15">
                  <c:v>21.620253207459175</c:v>
                </c:pt>
                <c:pt idx="16">
                  <c:v>21.787329701437528</c:v>
                </c:pt>
                <c:pt idx="17">
                  <c:v>21.809276545943867</c:v>
                </c:pt>
                <c:pt idx="18">
                  <c:v>21.772875107885703</c:v>
                </c:pt>
                <c:pt idx="19">
                  <c:v>21.354567073803207</c:v>
                </c:pt>
                <c:pt idx="20">
                  <c:v>20.43498218195321</c:v>
                </c:pt>
                <c:pt idx="21">
                  <c:v>19.889491193235369</c:v>
                </c:pt>
                <c:pt idx="22">
                  <c:v>20.835904820020463</c:v>
                </c:pt>
                <c:pt idx="23">
                  <c:v>15.765505476985926</c:v>
                </c:pt>
                <c:pt idx="24">
                  <c:v>11.850230789409379</c:v>
                </c:pt>
                <c:pt idx="25">
                  <c:v>11.88628128589305</c:v>
                </c:pt>
                <c:pt idx="26">
                  <c:v>13.398863420522195</c:v>
                </c:pt>
                <c:pt idx="27">
                  <c:v>19.873401086944913</c:v>
                </c:pt>
                <c:pt idx="28">
                  <c:v>22.427413620650501</c:v>
                </c:pt>
                <c:pt idx="29">
                  <c:v>22.809876520665647</c:v>
                </c:pt>
                <c:pt idx="30">
                  <c:v>23.233608852128818</c:v>
                </c:pt>
                <c:pt idx="31">
                  <c:v>23.685009322743447</c:v>
                </c:pt>
                <c:pt idx="32">
                  <c:v>23.834316462101672</c:v>
                </c:pt>
                <c:pt idx="33">
                  <c:v>24.013072410460552</c:v>
                </c:pt>
                <c:pt idx="34">
                  <c:v>25.603731103141758</c:v>
                </c:pt>
                <c:pt idx="35">
                  <c:v>26.59120978939427</c:v>
                </c:pt>
                <c:pt idx="36">
                  <c:v>25.80148866104382</c:v>
                </c:pt>
                <c:pt idx="37">
                  <c:v>26.357563780541525</c:v>
                </c:pt>
                <c:pt idx="38">
                  <c:v>26.214778016532009</c:v>
                </c:pt>
                <c:pt idx="39">
                  <c:v>25.949669682345611</c:v>
                </c:pt>
                <c:pt idx="40">
                  <c:v>21.737686743662174</c:v>
                </c:pt>
                <c:pt idx="41">
                  <c:v>20.21750650505712</c:v>
                </c:pt>
                <c:pt idx="42">
                  <c:v>21.421325735152493</c:v>
                </c:pt>
                <c:pt idx="43">
                  <c:v>20.505204628232899</c:v>
                </c:pt>
                <c:pt idx="44">
                  <c:v>19.096389112749058</c:v>
                </c:pt>
                <c:pt idx="45">
                  <c:v>19.144044813234292</c:v>
                </c:pt>
                <c:pt idx="46">
                  <c:v>17.666035210157453</c:v>
                </c:pt>
                <c:pt idx="47">
                  <c:v>20.706033203170861</c:v>
                </c:pt>
                <c:pt idx="48">
                  <c:v>21.468287855769884</c:v>
                </c:pt>
                <c:pt idx="49">
                  <c:v>22.342845883125754</c:v>
                </c:pt>
                <c:pt idx="50">
                  <c:v>22.303790253526888</c:v>
                </c:pt>
                <c:pt idx="51">
                  <c:v>21.919501299521418</c:v>
                </c:pt>
                <c:pt idx="52">
                  <c:v>22.791190790685548</c:v>
                </c:pt>
                <c:pt idx="53">
                  <c:v>21.912293859403778</c:v>
                </c:pt>
                <c:pt idx="54">
                  <c:v>25.596515154606102</c:v>
                </c:pt>
                <c:pt idx="55">
                  <c:v>26.233804061265602</c:v>
                </c:pt>
                <c:pt idx="56">
                  <c:v>26.417018424909788</c:v>
                </c:pt>
                <c:pt idx="57">
                  <c:v>26.39189634629307</c:v>
                </c:pt>
                <c:pt idx="58">
                  <c:v>25.854527319481768</c:v>
                </c:pt>
                <c:pt idx="59">
                  <c:v>28.226659435956524</c:v>
                </c:pt>
                <c:pt idx="60">
                  <c:v>25.475174694979195</c:v>
                </c:pt>
                <c:pt idx="61">
                  <c:v>24.116570579432629</c:v>
                </c:pt>
                <c:pt idx="62">
                  <c:v>22.94416133911097</c:v>
                </c:pt>
                <c:pt idx="63">
                  <c:v>22.816499256094623</c:v>
                </c:pt>
                <c:pt idx="64">
                  <c:v>22.533562428300495</c:v>
                </c:pt>
                <c:pt idx="65">
                  <c:v>22.465943643625359</c:v>
                </c:pt>
                <c:pt idx="66">
                  <c:v>23.223292670537599</c:v>
                </c:pt>
                <c:pt idx="67">
                  <c:v>21.888165110028552</c:v>
                </c:pt>
                <c:pt idx="68">
                  <c:v>22.374791786726831</c:v>
                </c:pt>
                <c:pt idx="69">
                  <c:v>22.039637393824858</c:v>
                </c:pt>
                <c:pt idx="70">
                  <c:v>22.273381762373358</c:v>
                </c:pt>
                <c:pt idx="71">
                  <c:v>28.286328662202525</c:v>
                </c:pt>
                <c:pt idx="72">
                  <c:v>25.323326518250948</c:v>
                </c:pt>
                <c:pt idx="73">
                  <c:v>25.456311572497619</c:v>
                </c:pt>
                <c:pt idx="74">
                  <c:v>25.445371128041334</c:v>
                </c:pt>
                <c:pt idx="75">
                  <c:v>25.331372529864066</c:v>
                </c:pt>
                <c:pt idx="76">
                  <c:v>25.293941040133234</c:v>
                </c:pt>
                <c:pt idx="77">
                  <c:v>25.584321497926823</c:v>
                </c:pt>
                <c:pt idx="78">
                  <c:v>28.80923870389455</c:v>
                </c:pt>
                <c:pt idx="79">
                  <c:v>29.796107635525477</c:v>
                </c:pt>
                <c:pt idx="80">
                  <c:v>28.849731453510309</c:v>
                </c:pt>
                <c:pt idx="81">
                  <c:v>27.215013735102684</c:v>
                </c:pt>
                <c:pt idx="82">
                  <c:v>29.250479945937929</c:v>
                </c:pt>
                <c:pt idx="83">
                  <c:v>30.026397636592726</c:v>
                </c:pt>
                <c:pt idx="84">
                  <c:v>24.302228226498695</c:v>
                </c:pt>
                <c:pt idx="85">
                  <c:v>23.865640057916718</c:v>
                </c:pt>
                <c:pt idx="86">
                  <c:v>23.740002326594535</c:v>
                </c:pt>
                <c:pt idx="87">
                  <c:v>23.723585148469226</c:v>
                </c:pt>
                <c:pt idx="88">
                  <c:v>23.759131134995588</c:v>
                </c:pt>
                <c:pt idx="89">
                  <c:v>23.858657516597177</c:v>
                </c:pt>
                <c:pt idx="90">
                  <c:v>23.881032113020982</c:v>
                </c:pt>
                <c:pt idx="91">
                  <c:v>20.631551778052014</c:v>
                </c:pt>
                <c:pt idx="92">
                  <c:v>19.258186237713282</c:v>
                </c:pt>
                <c:pt idx="93">
                  <c:v>29.947609056228846</c:v>
                </c:pt>
                <c:pt idx="94">
                  <c:v>33.2995742173417</c:v>
                </c:pt>
                <c:pt idx="95">
                  <c:v>34.041038331941934</c:v>
                </c:pt>
                <c:pt idx="96">
                  <c:v>36.199742336831186</c:v>
                </c:pt>
                <c:pt idx="97">
                  <c:v>36.271721890663102</c:v>
                </c:pt>
                <c:pt idx="98">
                  <c:v>36.655530528216616</c:v>
                </c:pt>
                <c:pt idx="99">
                  <c:v>36.633607286880206</c:v>
                </c:pt>
                <c:pt idx="100">
                  <c:v>36.632912440644425</c:v>
                </c:pt>
                <c:pt idx="101">
                  <c:v>36.653180064916306</c:v>
                </c:pt>
                <c:pt idx="102">
                  <c:v>36.942306545613775</c:v>
                </c:pt>
                <c:pt idx="103">
                  <c:v>37.608387126824823</c:v>
                </c:pt>
                <c:pt idx="104">
                  <c:v>36.989563934392457</c:v>
                </c:pt>
                <c:pt idx="105">
                  <c:v>36.609448569772255</c:v>
                </c:pt>
                <c:pt idx="106">
                  <c:v>27.627835178139648</c:v>
                </c:pt>
                <c:pt idx="107">
                  <c:v>28.351134977565689</c:v>
                </c:pt>
                <c:pt idx="108">
                  <c:v>27.580339575360433</c:v>
                </c:pt>
                <c:pt idx="109">
                  <c:v>26.462113140213788</c:v>
                </c:pt>
                <c:pt idx="110">
                  <c:v>26.776187802864477</c:v>
                </c:pt>
                <c:pt idx="111">
                  <c:v>28.95534272989358</c:v>
                </c:pt>
                <c:pt idx="112">
                  <c:v>29.084964054114458</c:v>
                </c:pt>
                <c:pt idx="113">
                  <c:v>31.946058386855388</c:v>
                </c:pt>
                <c:pt idx="114">
                  <c:v>31.931489814942239</c:v>
                </c:pt>
                <c:pt idx="115">
                  <c:v>36.80701946675277</c:v>
                </c:pt>
                <c:pt idx="116">
                  <c:v>36.942414191663595</c:v>
                </c:pt>
                <c:pt idx="117">
                  <c:v>37.02937157624627</c:v>
                </c:pt>
                <c:pt idx="118">
                  <c:v>36.200075828028666</c:v>
                </c:pt>
                <c:pt idx="119">
                  <c:v>31.88109042368459</c:v>
                </c:pt>
                <c:pt idx="120">
                  <c:v>27.401280413535122</c:v>
                </c:pt>
                <c:pt idx="121">
                  <c:v>24.378580399031254</c:v>
                </c:pt>
                <c:pt idx="122">
                  <c:v>24.43872450996696</c:v>
                </c:pt>
                <c:pt idx="123">
                  <c:v>21.648783239353762</c:v>
                </c:pt>
                <c:pt idx="124">
                  <c:v>21.244174264258923</c:v>
                </c:pt>
                <c:pt idx="125">
                  <c:v>23.741244665972889</c:v>
                </c:pt>
                <c:pt idx="126">
                  <c:v>23.195552743931739</c:v>
                </c:pt>
                <c:pt idx="127">
                  <c:v>22.757963171692559</c:v>
                </c:pt>
                <c:pt idx="128">
                  <c:v>17.890095031250439</c:v>
                </c:pt>
                <c:pt idx="129">
                  <c:v>18.662641997802599</c:v>
                </c:pt>
                <c:pt idx="130">
                  <c:v>18.46517412948554</c:v>
                </c:pt>
                <c:pt idx="131">
                  <c:v>18.56703232261269</c:v>
                </c:pt>
                <c:pt idx="132">
                  <c:v>32.327092958533839</c:v>
                </c:pt>
                <c:pt idx="133">
                  <c:v>32.137925972360058</c:v>
                </c:pt>
                <c:pt idx="134">
                  <c:v>31.804490149113189</c:v>
                </c:pt>
                <c:pt idx="135">
                  <c:v>31.499829251228768</c:v>
                </c:pt>
                <c:pt idx="136">
                  <c:v>30.98292941733521</c:v>
                </c:pt>
                <c:pt idx="137">
                  <c:v>29.960535842944402</c:v>
                </c:pt>
                <c:pt idx="138">
                  <c:v>31.466841945440553</c:v>
                </c:pt>
                <c:pt idx="139">
                  <c:v>31.166236287578947</c:v>
                </c:pt>
                <c:pt idx="140">
                  <c:v>31.638474760798569</c:v>
                </c:pt>
                <c:pt idx="141">
                  <c:v>32.246378484265044</c:v>
                </c:pt>
                <c:pt idx="142">
                  <c:v>32.532402118612922</c:v>
                </c:pt>
                <c:pt idx="143">
                  <c:v>33.439904930733171</c:v>
                </c:pt>
                <c:pt idx="144">
                  <c:v>33.951772933341054</c:v>
                </c:pt>
                <c:pt idx="145">
                  <c:v>22.396343426778113</c:v>
                </c:pt>
                <c:pt idx="146">
                  <c:v>22.840470690292232</c:v>
                </c:pt>
                <c:pt idx="147">
                  <c:v>22.51746145695062</c:v>
                </c:pt>
                <c:pt idx="148">
                  <c:v>23.384664484568933</c:v>
                </c:pt>
                <c:pt idx="149">
                  <c:v>24.200494573626489</c:v>
                </c:pt>
                <c:pt idx="150">
                  <c:v>22.677475500057319</c:v>
                </c:pt>
                <c:pt idx="151">
                  <c:v>22.407860298157225</c:v>
                </c:pt>
                <c:pt idx="152">
                  <c:v>21.057969341283883</c:v>
                </c:pt>
                <c:pt idx="153">
                  <c:v>21.081320172991916</c:v>
                </c:pt>
                <c:pt idx="154">
                  <c:v>18.061569818930131</c:v>
                </c:pt>
                <c:pt idx="155">
                  <c:v>19.559665039845836</c:v>
                </c:pt>
                <c:pt idx="156">
                  <c:v>18.979854540991226</c:v>
                </c:pt>
                <c:pt idx="157">
                  <c:v>16.269157688025039</c:v>
                </c:pt>
                <c:pt idx="158">
                  <c:v>16.977844717340552</c:v>
                </c:pt>
                <c:pt idx="159">
                  <c:v>16.854502389879602</c:v>
                </c:pt>
                <c:pt idx="160">
                  <c:v>16.825712001779486</c:v>
                </c:pt>
                <c:pt idx="161">
                  <c:v>15.394046316729915</c:v>
                </c:pt>
                <c:pt idx="162">
                  <c:v>17.597312407830405</c:v>
                </c:pt>
                <c:pt idx="163">
                  <c:v>17.789958948252696</c:v>
                </c:pt>
                <c:pt idx="164">
                  <c:v>17.371962963587844</c:v>
                </c:pt>
                <c:pt idx="165">
                  <c:v>18.22736126698063</c:v>
                </c:pt>
                <c:pt idx="166">
                  <c:v>18.1002250123735</c:v>
                </c:pt>
                <c:pt idx="167">
                  <c:v>17.381006950651919</c:v>
                </c:pt>
                <c:pt idx="168">
                  <c:v>16.282280783114476</c:v>
                </c:pt>
                <c:pt idx="169">
                  <c:v>16.271117744442247</c:v>
                </c:pt>
                <c:pt idx="170">
                  <c:v>15.015740731787696</c:v>
                </c:pt>
                <c:pt idx="171">
                  <c:v>14.69859494154756</c:v>
                </c:pt>
                <c:pt idx="172">
                  <c:v>14.761141732066735</c:v>
                </c:pt>
                <c:pt idx="173">
                  <c:v>14.757374286509146</c:v>
                </c:pt>
                <c:pt idx="174">
                  <c:v>14.501203332377194</c:v>
                </c:pt>
                <c:pt idx="175">
                  <c:v>9.1716547983348313</c:v>
                </c:pt>
                <c:pt idx="176">
                  <c:v>9.627261763971747</c:v>
                </c:pt>
                <c:pt idx="177">
                  <c:v>9.6621497910914282</c:v>
                </c:pt>
                <c:pt idx="178">
                  <c:v>8.7058058599169144</c:v>
                </c:pt>
                <c:pt idx="179">
                  <c:v>7.2625271881547988</c:v>
                </c:pt>
                <c:pt idx="180">
                  <c:v>7.2684460567055718</c:v>
                </c:pt>
                <c:pt idx="181">
                  <c:v>7.0384579212560849</c:v>
                </c:pt>
                <c:pt idx="182">
                  <c:v>7.4750645030466609</c:v>
                </c:pt>
                <c:pt idx="183">
                  <c:v>6.9093529360386317</c:v>
                </c:pt>
                <c:pt idx="184">
                  <c:v>5.9677862681236808</c:v>
                </c:pt>
                <c:pt idx="185">
                  <c:v>5.9357995064371369</c:v>
                </c:pt>
                <c:pt idx="186">
                  <c:v>5.9402239404080239</c:v>
                </c:pt>
                <c:pt idx="187">
                  <c:v>5.4248406205808628</c:v>
                </c:pt>
                <c:pt idx="188">
                  <c:v>5.1900430212220208</c:v>
                </c:pt>
                <c:pt idx="189">
                  <c:v>4.5601844056770018</c:v>
                </c:pt>
                <c:pt idx="190">
                  <c:v>4.858169099886549</c:v>
                </c:pt>
                <c:pt idx="191">
                  <c:v>6.7884947567598903</c:v>
                </c:pt>
                <c:pt idx="192">
                  <c:v>7.5446318427015768</c:v>
                </c:pt>
                <c:pt idx="193">
                  <c:v>7.8958734579421543</c:v>
                </c:pt>
                <c:pt idx="194">
                  <c:v>8.4739232864531147</c:v>
                </c:pt>
                <c:pt idx="195">
                  <c:v>8.4162621088254372</c:v>
                </c:pt>
                <c:pt idx="196">
                  <c:v>8.7401455813740263</c:v>
                </c:pt>
                <c:pt idx="197">
                  <c:v>9.3418075874900381</c:v>
                </c:pt>
                <c:pt idx="198">
                  <c:v>13.692439092025438</c:v>
                </c:pt>
                <c:pt idx="199">
                  <c:v>14.415383665690214</c:v>
                </c:pt>
                <c:pt idx="200">
                  <c:v>14.238684859658299</c:v>
                </c:pt>
                <c:pt idx="201">
                  <c:v>14.628822515472873</c:v>
                </c:pt>
                <c:pt idx="202">
                  <c:v>15.660648971158045</c:v>
                </c:pt>
                <c:pt idx="203">
                  <c:v>15.824609666208772</c:v>
                </c:pt>
                <c:pt idx="204">
                  <c:v>15.993840859320352</c:v>
                </c:pt>
                <c:pt idx="205">
                  <c:v>16.006763663434757</c:v>
                </c:pt>
                <c:pt idx="206">
                  <c:v>15.998689328458198</c:v>
                </c:pt>
                <c:pt idx="207">
                  <c:v>15.508718431771751</c:v>
                </c:pt>
                <c:pt idx="208">
                  <c:v>15.411442318363724</c:v>
                </c:pt>
                <c:pt idx="209">
                  <c:v>14.663074810341586</c:v>
                </c:pt>
                <c:pt idx="210">
                  <c:v>14.621718427086531</c:v>
                </c:pt>
                <c:pt idx="211">
                  <c:v>11.273577536301749</c:v>
                </c:pt>
                <c:pt idx="212">
                  <c:v>10.34037487351333</c:v>
                </c:pt>
                <c:pt idx="213">
                  <c:v>10.341048034091346</c:v>
                </c:pt>
                <c:pt idx="214">
                  <c:v>10.548553947122528</c:v>
                </c:pt>
                <c:pt idx="215">
                  <c:v>9.4142729815030535</c:v>
                </c:pt>
                <c:pt idx="216">
                  <c:v>9.1967238797660436</c:v>
                </c:pt>
                <c:pt idx="217">
                  <c:v>7.3808297946251873</c:v>
                </c:pt>
                <c:pt idx="218">
                  <c:v>7.5888630464430733</c:v>
                </c:pt>
                <c:pt idx="219">
                  <c:v>9.6208727800509362</c:v>
                </c:pt>
                <c:pt idx="220">
                  <c:v>10.348572860467071</c:v>
                </c:pt>
                <c:pt idx="221">
                  <c:v>10.710834165751567</c:v>
                </c:pt>
                <c:pt idx="222">
                  <c:v>11.822311930722693</c:v>
                </c:pt>
                <c:pt idx="223">
                  <c:v>16.219568266250953</c:v>
                </c:pt>
                <c:pt idx="224">
                  <c:v>18.576844207767849</c:v>
                </c:pt>
                <c:pt idx="225">
                  <c:v>18.415270950442707</c:v>
                </c:pt>
                <c:pt idx="226">
                  <c:v>18.502637567158541</c:v>
                </c:pt>
                <c:pt idx="227">
                  <c:v>16.639840816840263</c:v>
                </c:pt>
                <c:pt idx="228">
                  <c:v>19.787405995379515</c:v>
                </c:pt>
                <c:pt idx="229">
                  <c:v>20.230778130518605</c:v>
                </c:pt>
                <c:pt idx="230">
                  <c:v>20.18342441827194</c:v>
                </c:pt>
                <c:pt idx="231">
                  <c:v>20.300059087446286</c:v>
                </c:pt>
                <c:pt idx="232">
                  <c:v>19.83394023504167</c:v>
                </c:pt>
                <c:pt idx="233">
                  <c:v>19.935754966655857</c:v>
                </c:pt>
                <c:pt idx="234">
                  <c:v>20.481241051125693</c:v>
                </c:pt>
                <c:pt idx="235">
                  <c:v>19.368465198867785</c:v>
                </c:pt>
                <c:pt idx="236">
                  <c:v>16.852769953724078</c:v>
                </c:pt>
                <c:pt idx="237">
                  <c:v>15.04269365011309</c:v>
                </c:pt>
                <c:pt idx="238">
                  <c:v>14.966735357333768</c:v>
                </c:pt>
                <c:pt idx="239">
                  <c:v>15.852820714624968</c:v>
                </c:pt>
                <c:pt idx="240">
                  <c:v>15.848742128618099</c:v>
                </c:pt>
                <c:pt idx="241">
                  <c:v>12.155806707015383</c:v>
                </c:pt>
                <c:pt idx="242">
                  <c:v>12.035594476804139</c:v>
                </c:pt>
                <c:pt idx="243">
                  <c:v>11.927414621200962</c:v>
                </c:pt>
                <c:pt idx="244">
                  <c:v>12.061561075383574</c:v>
                </c:pt>
                <c:pt idx="245">
                  <c:v>11.839723750166614</c:v>
                </c:pt>
                <c:pt idx="246">
                  <c:v>12.551493870125174</c:v>
                </c:pt>
                <c:pt idx="247">
                  <c:v>12.251024958674982</c:v>
                </c:pt>
                <c:pt idx="248">
                  <c:v>13.464369326702128</c:v>
                </c:pt>
                <c:pt idx="249">
                  <c:v>13.451294358979776</c:v>
                </c:pt>
                <c:pt idx="250">
                  <c:v>13.615694033108896</c:v>
                </c:pt>
                <c:pt idx="251">
                  <c:v>15.475236612626809</c:v>
                </c:pt>
                <c:pt idx="252">
                  <c:v>15.698814208001085</c:v>
                </c:pt>
                <c:pt idx="253">
                  <c:v>18.485742688738863</c:v>
                </c:pt>
                <c:pt idx="254">
                  <c:v>18.407272914607024</c:v>
                </c:pt>
                <c:pt idx="255">
                  <c:v>18.54661071771659</c:v>
                </c:pt>
                <c:pt idx="256">
                  <c:v>17.577991742159462</c:v>
                </c:pt>
                <c:pt idx="257">
                  <c:v>19.665638217752619</c:v>
                </c:pt>
                <c:pt idx="258">
                  <c:v>20.218983483142125</c:v>
                </c:pt>
                <c:pt idx="259">
                  <c:v>22.842266001381265</c:v>
                </c:pt>
                <c:pt idx="260">
                  <c:v>22.036622139421166</c:v>
                </c:pt>
                <c:pt idx="261">
                  <c:v>21.97752213311686</c:v>
                </c:pt>
                <c:pt idx="262">
                  <c:v>24.886068926553058</c:v>
                </c:pt>
                <c:pt idx="263">
                  <c:v>26.109077886059577</c:v>
                </c:pt>
                <c:pt idx="264">
                  <c:v>25.793392714483264</c:v>
                </c:pt>
                <c:pt idx="265">
                  <c:v>27.156745576327001</c:v>
                </c:pt>
                <c:pt idx="266">
                  <c:v>26.434060941981922</c:v>
                </c:pt>
                <c:pt idx="267">
                  <c:v>29.025206084553822</c:v>
                </c:pt>
                <c:pt idx="268">
                  <c:v>38.293595314748664</c:v>
                </c:pt>
                <c:pt idx="269">
                  <c:v>38.267389918811794</c:v>
                </c:pt>
                <c:pt idx="270">
                  <c:v>46.617812811574666</c:v>
                </c:pt>
                <c:pt idx="271">
                  <c:v>47.586749966545007</c:v>
                </c:pt>
                <c:pt idx="272">
                  <c:v>46.427973858989411</c:v>
                </c:pt>
                <c:pt idx="273">
                  <c:v>46.479065156585428</c:v>
                </c:pt>
                <c:pt idx="274">
                  <c:v>47.67255751240247</c:v>
                </c:pt>
                <c:pt idx="275">
                  <c:v>45.345918365337873</c:v>
                </c:pt>
                <c:pt idx="276">
                  <c:v>45.843163287359076</c:v>
                </c:pt>
                <c:pt idx="277">
                  <c:v>45.60114231118947</c:v>
                </c:pt>
                <c:pt idx="278">
                  <c:v>43.424714739496949</c:v>
                </c:pt>
                <c:pt idx="279">
                  <c:v>42.032165668120108</c:v>
                </c:pt>
                <c:pt idx="280">
                  <c:v>36.939395446138953</c:v>
                </c:pt>
                <c:pt idx="281">
                  <c:v>33.379962719145581</c:v>
                </c:pt>
                <c:pt idx="282">
                  <c:v>32.450016851630828</c:v>
                </c:pt>
                <c:pt idx="283">
                  <c:v>34.108074760934898</c:v>
                </c:pt>
                <c:pt idx="284">
                  <c:v>41.521110175125735</c:v>
                </c:pt>
                <c:pt idx="285">
                  <c:v>42.772949018432143</c:v>
                </c:pt>
                <c:pt idx="286">
                  <c:v>46.997961943043514</c:v>
                </c:pt>
                <c:pt idx="287">
                  <c:v>46.624927111429358</c:v>
                </c:pt>
                <c:pt idx="288">
                  <c:v>46.115400382673968</c:v>
                </c:pt>
                <c:pt idx="289">
                  <c:v>42.466078586779652</c:v>
                </c:pt>
                <c:pt idx="290">
                  <c:v>52.954910791434799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3688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volatility!$J$2:$J$305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numFmt formatCode="mmm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Volatillity</a:t>
                </a:r>
                <a:r>
                  <a:rPr lang="en-GB" sz="1100" baseline="0"/>
                  <a:t> (% of price)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Temperatrure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movements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val>
            <c:numRef>
              <c:f>price!$D$3:$D$298</c:f>
              <c:numCache>
                <c:formatCode>General</c:formatCode>
                <c:ptCount val="296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47968"/>
        <c:axId val="302239567"/>
      </c:barChart>
      <c:lineChart>
        <c:grouping val="standard"/>
        <c:varyColors val="0"/>
        <c:ser>
          <c:idx val="0"/>
          <c:order val="0"/>
          <c:tx>
            <c:v>Price (p/therm)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volatility!$B$9:$B$305</c:f>
              <c:numCache>
                <c:formatCode>General</c:formatCode>
                <c:ptCount val="297"/>
                <c:pt idx="0">
                  <c:v>10.96</c:v>
                </c:pt>
                <c:pt idx="1">
                  <c:v>13.27</c:v>
                </c:pt>
                <c:pt idx="2">
                  <c:v>16</c:v>
                </c:pt>
                <c:pt idx="3">
                  <c:v>18.190000000000001</c:v>
                </c:pt>
                <c:pt idx="4">
                  <c:v>16.059999999999999</c:v>
                </c:pt>
                <c:pt idx="5">
                  <c:v>10.65</c:v>
                </c:pt>
                <c:pt idx="6">
                  <c:v>9.23</c:v>
                </c:pt>
                <c:pt idx="7">
                  <c:v>8.58</c:v>
                </c:pt>
                <c:pt idx="8">
                  <c:v>9.19</c:v>
                </c:pt>
                <c:pt idx="9">
                  <c:v>8.7799999999999994</c:v>
                </c:pt>
                <c:pt idx="10">
                  <c:v>9.2899999999999991</c:v>
                </c:pt>
                <c:pt idx="11">
                  <c:v>10.48</c:v>
                </c:pt>
                <c:pt idx="12">
                  <c:v>12.1</c:v>
                </c:pt>
                <c:pt idx="13">
                  <c:v>13.85</c:v>
                </c:pt>
                <c:pt idx="14">
                  <c:v>15.21</c:v>
                </c:pt>
                <c:pt idx="15">
                  <c:v>16.72</c:v>
                </c:pt>
                <c:pt idx="16">
                  <c:v>11.88</c:v>
                </c:pt>
                <c:pt idx="17">
                  <c:v>9.41</c:v>
                </c:pt>
                <c:pt idx="18">
                  <c:v>9.31</c:v>
                </c:pt>
                <c:pt idx="19">
                  <c:v>9.23</c:v>
                </c:pt>
                <c:pt idx="20">
                  <c:v>9.1999999999999993</c:v>
                </c:pt>
                <c:pt idx="21">
                  <c:v>9.1199999999999992</c:v>
                </c:pt>
                <c:pt idx="22">
                  <c:v>9.92</c:v>
                </c:pt>
                <c:pt idx="23">
                  <c:v>9.43</c:v>
                </c:pt>
                <c:pt idx="24">
                  <c:v>10.6</c:v>
                </c:pt>
                <c:pt idx="25">
                  <c:v>11.78</c:v>
                </c:pt>
                <c:pt idx="26">
                  <c:v>11.63</c:v>
                </c:pt>
                <c:pt idx="27">
                  <c:v>11.05</c:v>
                </c:pt>
                <c:pt idx="28">
                  <c:v>13</c:v>
                </c:pt>
                <c:pt idx="29">
                  <c:v>11.57</c:v>
                </c:pt>
                <c:pt idx="30">
                  <c:v>12.05</c:v>
                </c:pt>
                <c:pt idx="31">
                  <c:v>11.84</c:v>
                </c:pt>
                <c:pt idx="32">
                  <c:v>14.06</c:v>
                </c:pt>
                <c:pt idx="33">
                  <c:v>20.75</c:v>
                </c:pt>
                <c:pt idx="34">
                  <c:v>17.12</c:v>
                </c:pt>
                <c:pt idx="35">
                  <c:v>16.100000000000001</c:v>
                </c:pt>
                <c:pt idx="36">
                  <c:v>19.41</c:v>
                </c:pt>
                <c:pt idx="37">
                  <c:v>23.22</c:v>
                </c:pt>
                <c:pt idx="38">
                  <c:v>26.63</c:v>
                </c:pt>
                <c:pt idx="39">
                  <c:v>31.78</c:v>
                </c:pt>
                <c:pt idx="40">
                  <c:v>26.91</c:v>
                </c:pt>
                <c:pt idx="41">
                  <c:v>23.41</c:v>
                </c:pt>
                <c:pt idx="42">
                  <c:v>22.84</c:v>
                </c:pt>
                <c:pt idx="43">
                  <c:v>21.16</c:v>
                </c:pt>
                <c:pt idx="44">
                  <c:v>22.35</c:v>
                </c:pt>
                <c:pt idx="45">
                  <c:v>21.04</c:v>
                </c:pt>
                <c:pt idx="46">
                  <c:v>17.46</c:v>
                </c:pt>
                <c:pt idx="47">
                  <c:v>16.95</c:v>
                </c:pt>
                <c:pt idx="48">
                  <c:v>20.420000000000002</c:v>
                </c:pt>
                <c:pt idx="49">
                  <c:v>22.81</c:v>
                </c:pt>
                <c:pt idx="50">
                  <c:v>22.22</c:v>
                </c:pt>
                <c:pt idx="51">
                  <c:v>25.57</c:v>
                </c:pt>
                <c:pt idx="52">
                  <c:v>27.26</c:v>
                </c:pt>
                <c:pt idx="53">
                  <c:v>20.05</c:v>
                </c:pt>
                <c:pt idx="54">
                  <c:v>16.440000000000001</c:v>
                </c:pt>
                <c:pt idx="55">
                  <c:v>13.79</c:v>
                </c:pt>
                <c:pt idx="56">
                  <c:v>12.97</c:v>
                </c:pt>
                <c:pt idx="57">
                  <c:v>12.2</c:v>
                </c:pt>
                <c:pt idx="58">
                  <c:v>13.55</c:v>
                </c:pt>
                <c:pt idx="59">
                  <c:v>12.38</c:v>
                </c:pt>
                <c:pt idx="60">
                  <c:v>16.559999999999999</c:v>
                </c:pt>
                <c:pt idx="61">
                  <c:v>20.81</c:v>
                </c:pt>
                <c:pt idx="62">
                  <c:v>23.75</c:v>
                </c:pt>
                <c:pt idx="63">
                  <c:v>24.26</c:v>
                </c:pt>
                <c:pt idx="64">
                  <c:v>22.53</c:v>
                </c:pt>
                <c:pt idx="65">
                  <c:v>16.71</c:v>
                </c:pt>
                <c:pt idx="66">
                  <c:v>16.79</c:v>
                </c:pt>
                <c:pt idx="67">
                  <c:v>16.2</c:v>
                </c:pt>
                <c:pt idx="68">
                  <c:v>15.4</c:v>
                </c:pt>
                <c:pt idx="69">
                  <c:v>16.399999999999999</c:v>
                </c:pt>
                <c:pt idx="70">
                  <c:v>16.829999999999998</c:v>
                </c:pt>
                <c:pt idx="71">
                  <c:v>15.88</c:v>
                </c:pt>
                <c:pt idx="72">
                  <c:v>19.399999999999999</c:v>
                </c:pt>
                <c:pt idx="73">
                  <c:v>24.16</c:v>
                </c:pt>
                <c:pt idx="74">
                  <c:v>31.19</c:v>
                </c:pt>
                <c:pt idx="75">
                  <c:v>33.83</c:v>
                </c:pt>
                <c:pt idx="76">
                  <c:v>32.19</c:v>
                </c:pt>
                <c:pt idx="77">
                  <c:v>21.56</c:v>
                </c:pt>
                <c:pt idx="78">
                  <c:v>19.809999999999999</c:v>
                </c:pt>
                <c:pt idx="79">
                  <c:v>18.86</c:v>
                </c:pt>
                <c:pt idx="80">
                  <c:v>19.98</c:v>
                </c:pt>
                <c:pt idx="81">
                  <c:v>21.33</c:v>
                </c:pt>
                <c:pt idx="82">
                  <c:v>22.34</c:v>
                </c:pt>
                <c:pt idx="83">
                  <c:v>20.86</c:v>
                </c:pt>
                <c:pt idx="84">
                  <c:v>29.61</c:v>
                </c:pt>
                <c:pt idx="85">
                  <c:v>39.22</c:v>
                </c:pt>
                <c:pt idx="86">
                  <c:v>40.29</c:v>
                </c:pt>
                <c:pt idx="87">
                  <c:v>43.11</c:v>
                </c:pt>
                <c:pt idx="88">
                  <c:v>33.78</c:v>
                </c:pt>
                <c:pt idx="89">
                  <c:v>28.58</c:v>
                </c:pt>
                <c:pt idx="90">
                  <c:v>30.38</c:v>
                </c:pt>
                <c:pt idx="91">
                  <c:v>29.98</c:v>
                </c:pt>
                <c:pt idx="92">
                  <c:v>29.19</c:v>
                </c:pt>
                <c:pt idx="93">
                  <c:v>29.67</c:v>
                </c:pt>
                <c:pt idx="94">
                  <c:v>32.03</c:v>
                </c:pt>
                <c:pt idx="95">
                  <c:v>34.86</c:v>
                </c:pt>
                <c:pt idx="96">
                  <c:v>40.78</c:v>
                </c:pt>
                <c:pt idx="97">
                  <c:v>48.52</c:v>
                </c:pt>
                <c:pt idx="98">
                  <c:v>60</c:v>
                </c:pt>
                <c:pt idx="99">
                  <c:v>107.47</c:v>
                </c:pt>
                <c:pt idx="100">
                  <c:v>81.8</c:v>
                </c:pt>
                <c:pt idx="101">
                  <c:v>61.44</c:v>
                </c:pt>
                <c:pt idx="102">
                  <c:v>45.02</c:v>
                </c:pt>
                <c:pt idx="103">
                  <c:v>43.74</c:v>
                </c:pt>
                <c:pt idx="104">
                  <c:v>39.46</c:v>
                </c:pt>
                <c:pt idx="105">
                  <c:v>38.799999999999997</c:v>
                </c:pt>
                <c:pt idx="106">
                  <c:v>39.57</c:v>
                </c:pt>
                <c:pt idx="107">
                  <c:v>37.71</c:v>
                </c:pt>
                <c:pt idx="108">
                  <c:v>43.46</c:v>
                </c:pt>
                <c:pt idx="109">
                  <c:v>54.82</c:v>
                </c:pt>
                <c:pt idx="110">
                  <c:v>56.27</c:v>
                </c:pt>
                <c:pt idx="111">
                  <c:v>46.89</c:v>
                </c:pt>
                <c:pt idx="112">
                  <c:v>32.22</c:v>
                </c:pt>
                <c:pt idx="113">
                  <c:v>23.27</c:v>
                </c:pt>
                <c:pt idx="114">
                  <c:v>18.809999999999999</c:v>
                </c:pt>
                <c:pt idx="115">
                  <c:v>20.29</c:v>
                </c:pt>
                <c:pt idx="116">
                  <c:v>17.149999999999999</c:v>
                </c:pt>
                <c:pt idx="117">
                  <c:v>20.88</c:v>
                </c:pt>
                <c:pt idx="118">
                  <c:v>21.36</c:v>
                </c:pt>
                <c:pt idx="119">
                  <c:v>28.07</c:v>
                </c:pt>
                <c:pt idx="120">
                  <c:v>27.51</c:v>
                </c:pt>
                <c:pt idx="121">
                  <c:v>42.55</c:v>
                </c:pt>
                <c:pt idx="122">
                  <c:v>54.27</c:v>
                </c:pt>
                <c:pt idx="123">
                  <c:v>50.58</c:v>
                </c:pt>
                <c:pt idx="124">
                  <c:v>52.28</c:v>
                </c:pt>
                <c:pt idx="125">
                  <c:v>51.18</c:v>
                </c:pt>
                <c:pt idx="126">
                  <c:v>53.54</c:v>
                </c:pt>
                <c:pt idx="127">
                  <c:v>57.93</c:v>
                </c:pt>
                <c:pt idx="128">
                  <c:v>60.58</c:v>
                </c:pt>
                <c:pt idx="129">
                  <c:v>65.38</c:v>
                </c:pt>
                <c:pt idx="130">
                  <c:v>73.3</c:v>
                </c:pt>
                <c:pt idx="131">
                  <c:v>62.24</c:v>
                </c:pt>
                <c:pt idx="132">
                  <c:v>78.64</c:v>
                </c:pt>
                <c:pt idx="133">
                  <c:v>85.26</c:v>
                </c:pt>
                <c:pt idx="134">
                  <c:v>76.11</c:v>
                </c:pt>
                <c:pt idx="135">
                  <c:v>60.97</c:v>
                </c:pt>
                <c:pt idx="136">
                  <c:v>58.53</c:v>
                </c:pt>
                <c:pt idx="137">
                  <c:v>62.25</c:v>
                </c:pt>
                <c:pt idx="138">
                  <c:v>33.520000000000003</c:v>
                </c:pt>
                <c:pt idx="139">
                  <c:v>31.97</c:v>
                </c:pt>
                <c:pt idx="140">
                  <c:v>28.51</c:v>
                </c:pt>
                <c:pt idx="141">
                  <c:v>26.19</c:v>
                </c:pt>
                <c:pt idx="142">
                  <c:v>25.99</c:v>
                </c:pt>
                <c:pt idx="143">
                  <c:v>22.29</c:v>
                </c:pt>
                <c:pt idx="144">
                  <c:v>26.1</c:v>
                </c:pt>
                <c:pt idx="145">
                  <c:v>32.42</c:v>
                </c:pt>
                <c:pt idx="146">
                  <c:v>36.81</c:v>
                </c:pt>
                <c:pt idx="147">
                  <c:v>29.57</c:v>
                </c:pt>
                <c:pt idx="148">
                  <c:v>33.72</c:v>
                </c:pt>
                <c:pt idx="149">
                  <c:v>38.770000000000003</c:v>
                </c:pt>
                <c:pt idx="150">
                  <c:v>31.34</c:v>
                </c:pt>
                <c:pt idx="151">
                  <c:v>29.71</c:v>
                </c:pt>
                <c:pt idx="152">
                  <c:v>33.130000000000003</c:v>
                </c:pt>
                <c:pt idx="153">
                  <c:v>36.630000000000003</c:v>
                </c:pt>
                <c:pt idx="154">
                  <c:v>45.49</c:v>
                </c:pt>
                <c:pt idx="155">
                  <c:v>40.659999999999997</c:v>
                </c:pt>
                <c:pt idx="156">
                  <c:v>41.83</c:v>
                </c:pt>
                <c:pt idx="157">
                  <c:v>47.32</c:v>
                </c:pt>
                <c:pt idx="158">
                  <c:v>47.61</c:v>
                </c:pt>
                <c:pt idx="159">
                  <c:v>54.2</c:v>
                </c:pt>
                <c:pt idx="160">
                  <c:v>61.07</c:v>
                </c:pt>
                <c:pt idx="161">
                  <c:v>52.66</c:v>
                </c:pt>
                <c:pt idx="162">
                  <c:v>54.73</c:v>
                </c:pt>
                <c:pt idx="163">
                  <c:v>64.06</c:v>
                </c:pt>
                <c:pt idx="164">
                  <c:v>57.89</c:v>
                </c:pt>
                <c:pt idx="165">
                  <c:v>58.34</c:v>
                </c:pt>
                <c:pt idx="166">
                  <c:v>57.29</c:v>
                </c:pt>
                <c:pt idx="167">
                  <c:v>52.23</c:v>
                </c:pt>
                <c:pt idx="168">
                  <c:v>68.06</c:v>
                </c:pt>
                <c:pt idx="169">
                  <c:v>66.5</c:v>
                </c:pt>
                <c:pt idx="170">
                  <c:v>66.790000000000006</c:v>
                </c:pt>
                <c:pt idx="171">
                  <c:v>60.08</c:v>
                </c:pt>
                <c:pt idx="172">
                  <c:v>54.31</c:v>
                </c:pt>
                <c:pt idx="173">
                  <c:v>56.25</c:v>
                </c:pt>
                <c:pt idx="174">
                  <c:v>59.38</c:v>
                </c:pt>
                <c:pt idx="175">
                  <c:v>61.5</c:v>
                </c:pt>
                <c:pt idx="176">
                  <c:v>57.87</c:v>
                </c:pt>
                <c:pt idx="177">
                  <c:v>53.98</c:v>
                </c:pt>
                <c:pt idx="178">
                  <c:v>55.57</c:v>
                </c:pt>
                <c:pt idx="179">
                  <c:v>54.69</c:v>
                </c:pt>
                <c:pt idx="180">
                  <c:v>58.91</c:v>
                </c:pt>
                <c:pt idx="181">
                  <c:v>62.07</c:v>
                </c:pt>
                <c:pt idx="182">
                  <c:v>66.34</c:v>
                </c:pt>
                <c:pt idx="183">
                  <c:v>67.66</c:v>
                </c:pt>
                <c:pt idx="184">
                  <c:v>64.510000000000005</c:v>
                </c:pt>
                <c:pt idx="185">
                  <c:v>64.94</c:v>
                </c:pt>
                <c:pt idx="186">
                  <c:v>67.33</c:v>
                </c:pt>
                <c:pt idx="187">
                  <c:v>67.75</c:v>
                </c:pt>
                <c:pt idx="188">
                  <c:v>63.93</c:v>
                </c:pt>
                <c:pt idx="189">
                  <c:v>65.13</c:v>
                </c:pt>
                <c:pt idx="190">
                  <c:v>65.02</c:v>
                </c:pt>
                <c:pt idx="191">
                  <c:v>66.27</c:v>
                </c:pt>
                <c:pt idx="192">
                  <c:v>65.19</c:v>
                </c:pt>
                <c:pt idx="193">
                  <c:v>67.83</c:v>
                </c:pt>
                <c:pt idx="194">
                  <c:v>70</c:v>
                </c:pt>
                <c:pt idx="195">
                  <c:v>71.59</c:v>
                </c:pt>
                <c:pt idx="196">
                  <c:v>68.91</c:v>
                </c:pt>
                <c:pt idx="197">
                  <c:v>61.12</c:v>
                </c:pt>
                <c:pt idx="198">
                  <c:v>56.15</c:v>
                </c:pt>
                <c:pt idx="199">
                  <c:v>51.27</c:v>
                </c:pt>
                <c:pt idx="200">
                  <c:v>46.27</c:v>
                </c:pt>
                <c:pt idx="201">
                  <c:v>44.14</c:v>
                </c:pt>
                <c:pt idx="202">
                  <c:v>39.6</c:v>
                </c:pt>
                <c:pt idx="203">
                  <c:v>41.51</c:v>
                </c:pt>
                <c:pt idx="204">
                  <c:v>51.1</c:v>
                </c:pt>
                <c:pt idx="205">
                  <c:v>55.79</c:v>
                </c:pt>
                <c:pt idx="206">
                  <c:v>54.07</c:v>
                </c:pt>
                <c:pt idx="207">
                  <c:v>58.27</c:v>
                </c:pt>
                <c:pt idx="208">
                  <c:v>49.81</c:v>
                </c:pt>
                <c:pt idx="209">
                  <c:v>45.86</c:v>
                </c:pt>
                <c:pt idx="210">
                  <c:v>50.03</c:v>
                </c:pt>
                <c:pt idx="211">
                  <c:v>45.89</c:v>
                </c:pt>
                <c:pt idx="212">
                  <c:v>41.94</c:v>
                </c:pt>
                <c:pt idx="213">
                  <c:v>41.89</c:v>
                </c:pt>
                <c:pt idx="214">
                  <c:v>42.13</c:v>
                </c:pt>
                <c:pt idx="215">
                  <c:v>42.35</c:v>
                </c:pt>
                <c:pt idx="216">
                  <c:v>40.880000000000003</c:v>
                </c:pt>
                <c:pt idx="217">
                  <c:v>41.7</c:v>
                </c:pt>
                <c:pt idx="218">
                  <c:v>39.450000000000003</c:v>
                </c:pt>
                <c:pt idx="219">
                  <c:v>38.65</c:v>
                </c:pt>
                <c:pt idx="220">
                  <c:v>33.130000000000003</c:v>
                </c:pt>
                <c:pt idx="221">
                  <c:v>30.59</c:v>
                </c:pt>
                <c:pt idx="222">
                  <c:v>29.34</c:v>
                </c:pt>
                <c:pt idx="223">
                  <c:v>28.02</c:v>
                </c:pt>
                <c:pt idx="224">
                  <c:v>28.61</c:v>
                </c:pt>
                <c:pt idx="225">
                  <c:v>32.299999999999997</c:v>
                </c:pt>
                <c:pt idx="226">
                  <c:v>34.71</c:v>
                </c:pt>
                <c:pt idx="227">
                  <c:v>36.619999999999997</c:v>
                </c:pt>
                <c:pt idx="228">
                  <c:v>32.049999999999997</c:v>
                </c:pt>
                <c:pt idx="229">
                  <c:v>41</c:v>
                </c:pt>
                <c:pt idx="230">
                  <c:v>50.92</c:v>
                </c:pt>
                <c:pt idx="231">
                  <c:v>49.5</c:v>
                </c:pt>
                <c:pt idx="232">
                  <c:v>53.63</c:v>
                </c:pt>
                <c:pt idx="233">
                  <c:v>55.19</c:v>
                </c:pt>
                <c:pt idx="234">
                  <c:v>43.5</c:v>
                </c:pt>
                <c:pt idx="235">
                  <c:v>39.65</c:v>
                </c:pt>
                <c:pt idx="236">
                  <c:v>38.159999999999997</c:v>
                </c:pt>
                <c:pt idx="237">
                  <c:v>37.1</c:v>
                </c:pt>
                <c:pt idx="238">
                  <c:v>36.200000000000003</c:v>
                </c:pt>
                <c:pt idx="239">
                  <c:v>39.5</c:v>
                </c:pt>
                <c:pt idx="240">
                  <c:v>44.91</c:v>
                </c:pt>
                <c:pt idx="241">
                  <c:v>47.32</c:v>
                </c:pt>
                <c:pt idx="242">
                  <c:v>50.38</c:v>
                </c:pt>
                <c:pt idx="243">
                  <c:v>56.7</c:v>
                </c:pt>
                <c:pt idx="244">
                  <c:v>56.43</c:v>
                </c:pt>
                <c:pt idx="245">
                  <c:v>48.95</c:v>
                </c:pt>
                <c:pt idx="246">
                  <c:v>46.67</c:v>
                </c:pt>
                <c:pt idx="247">
                  <c:v>47.36</c:v>
                </c:pt>
                <c:pt idx="248">
                  <c:v>53.09</c:v>
                </c:pt>
                <c:pt idx="249">
                  <c:v>57.56</c:v>
                </c:pt>
                <c:pt idx="250">
                  <c:v>55.24</c:v>
                </c:pt>
                <c:pt idx="251">
                  <c:v>58.55</c:v>
                </c:pt>
                <c:pt idx="252">
                  <c:v>67.790000000000006</c:v>
                </c:pt>
                <c:pt idx="253">
                  <c:v>75.06</c:v>
                </c:pt>
                <c:pt idx="254">
                  <c:v>68.180000000000007</c:v>
                </c:pt>
                <c:pt idx="255">
                  <c:v>67.540000000000006</c:v>
                </c:pt>
                <c:pt idx="256">
                  <c:v>61.07</c:v>
                </c:pt>
                <c:pt idx="257">
                  <c:v>51.52</c:v>
                </c:pt>
                <c:pt idx="258">
                  <c:v>44.11</c:v>
                </c:pt>
                <c:pt idx="259">
                  <c:v>34.61</c:v>
                </c:pt>
                <c:pt idx="260">
                  <c:v>33.659999999999997</c:v>
                </c:pt>
                <c:pt idx="261">
                  <c:v>27.57</c:v>
                </c:pt>
                <c:pt idx="262">
                  <c:v>25.65</c:v>
                </c:pt>
                <c:pt idx="263">
                  <c:v>29.76</c:v>
                </c:pt>
                <c:pt idx="264">
                  <c:v>33.03</c:v>
                </c:pt>
                <c:pt idx="265">
                  <c:v>43.18</c:v>
                </c:pt>
                <c:pt idx="266">
                  <c:v>42.64</c:v>
                </c:pt>
                <c:pt idx="267">
                  <c:v>42.76</c:v>
                </c:pt>
                <c:pt idx="268">
                  <c:v>31.07</c:v>
                </c:pt>
                <c:pt idx="269">
                  <c:v>24.18</c:v>
                </c:pt>
                <c:pt idx="270">
                  <c:v>21.7</c:v>
                </c:pt>
                <c:pt idx="271">
                  <c:v>16.329999999999998</c:v>
                </c:pt>
                <c:pt idx="272">
                  <c:v>13.87</c:v>
                </c:pt>
                <c:pt idx="273">
                  <c:v>9.6300000000000008</c:v>
                </c:pt>
                <c:pt idx="274">
                  <c:v>16.22</c:v>
                </c:pt>
                <c:pt idx="275">
                  <c:v>15.64</c:v>
                </c:pt>
                <c:pt idx="276">
                  <c:v>28.95</c:v>
                </c:pt>
                <c:pt idx="277">
                  <c:v>37</c:v>
                </c:pt>
                <c:pt idx="278">
                  <c:v>41.5</c:v>
                </c:pt>
                <c:pt idx="279">
                  <c:v>43.67</c:v>
                </c:pt>
                <c:pt idx="280">
                  <c:v>56.4</c:v>
                </c:pt>
                <c:pt idx="281">
                  <c:v>53.15</c:v>
                </c:pt>
                <c:pt idx="282">
                  <c:v>39.79</c:v>
                </c:pt>
                <c:pt idx="283">
                  <c:v>46.8</c:v>
                </c:pt>
                <c:pt idx="284">
                  <c:v>60.24</c:v>
                </c:pt>
                <c:pt idx="285">
                  <c:v>60.68</c:v>
                </c:pt>
                <c:pt idx="286">
                  <c:v>85.87</c:v>
                </c:pt>
                <c:pt idx="287">
                  <c:v>103.75</c:v>
                </c:pt>
                <c:pt idx="288">
                  <c:v>127.71</c:v>
                </c:pt>
                <c:pt idx="289">
                  <c:v>251.18</c:v>
                </c:pt>
                <c:pt idx="290">
                  <c:v>165.98</c:v>
                </c:pt>
                <c:pt idx="291">
                  <c:v>238.31</c:v>
                </c:pt>
                <c:pt idx="292">
                  <c:v>170.64</c:v>
                </c:pt>
                <c:pt idx="293">
                  <c:v>203.08</c:v>
                </c:pt>
                <c:pt idx="294">
                  <c:v>237.78</c:v>
                </c:pt>
                <c:pt idx="295">
                  <c:v>299.32</c:v>
                </c:pt>
                <c:pt idx="296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47968"/>
        <c:axId val="302239567"/>
      </c:lineChart>
      <c:lineChart>
        <c:grouping val="standard"/>
        <c:varyColors val="0"/>
        <c:ser>
          <c:idx val="3"/>
          <c:order val="1"/>
          <c:tx>
            <c:v>Vol (%)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volatility!$F$9:$F$305</c:f>
              <c:numCache>
                <c:formatCode>0.00</c:formatCode>
                <c:ptCount val="297"/>
                <c:pt idx="0">
                  <c:v>22.861111733864796</c:v>
                </c:pt>
                <c:pt idx="1">
                  <c:v>11.023860461711612</c:v>
                </c:pt>
                <c:pt idx="2">
                  <c:v>12.22083535377989</c:v>
                </c:pt>
                <c:pt idx="3">
                  <c:v>12.405660137178005</c:v>
                </c:pt>
                <c:pt idx="4">
                  <c:v>14.569843639528054</c:v>
                </c:pt>
                <c:pt idx="5">
                  <c:v>23.313851306136463</c:v>
                </c:pt>
                <c:pt idx="6">
                  <c:v>24.172777947880199</c:v>
                </c:pt>
                <c:pt idx="7">
                  <c:v>23.368373747861352</c:v>
                </c:pt>
                <c:pt idx="8">
                  <c:v>21.581679341364676</c:v>
                </c:pt>
                <c:pt idx="9">
                  <c:v>18.520673725118954</c:v>
                </c:pt>
                <c:pt idx="10">
                  <c:v>17.12812668052603</c:v>
                </c:pt>
                <c:pt idx="11">
                  <c:v>19.080775712349887</c:v>
                </c:pt>
                <c:pt idx="12">
                  <c:v>11.379744219914933</c:v>
                </c:pt>
                <c:pt idx="13">
                  <c:v>9.2360160584142896</c:v>
                </c:pt>
                <c:pt idx="14">
                  <c:v>6.9175202629125101</c:v>
                </c:pt>
                <c:pt idx="15">
                  <c:v>6.9035122941624989</c:v>
                </c:pt>
                <c:pt idx="16">
                  <c:v>18.327314333927006</c:v>
                </c:pt>
                <c:pt idx="17">
                  <c:v>21.376113187920318</c:v>
                </c:pt>
                <c:pt idx="18">
                  <c:v>20.640285150082686</c:v>
                </c:pt>
                <c:pt idx="19">
                  <c:v>19.267039126189484</c:v>
                </c:pt>
                <c:pt idx="20">
                  <c:v>17.648905989483936</c:v>
                </c:pt>
                <c:pt idx="21">
                  <c:v>16.421927551408093</c:v>
                </c:pt>
                <c:pt idx="22">
                  <c:v>16.222614343570953</c:v>
                </c:pt>
                <c:pt idx="23">
                  <c:v>10.333933044202611</c:v>
                </c:pt>
                <c:pt idx="24">
                  <c:v>6.3776226389338202</c:v>
                </c:pt>
                <c:pt idx="25">
                  <c:v>7.0973378601441039</c:v>
                </c:pt>
                <c:pt idx="26">
                  <c:v>7.1461516323119127</c:v>
                </c:pt>
                <c:pt idx="27">
                  <c:v>7.8314566083894848</c:v>
                </c:pt>
                <c:pt idx="28">
                  <c:v>9.2840305318940946</c:v>
                </c:pt>
                <c:pt idx="29">
                  <c:v>11.222777164250509</c:v>
                </c:pt>
                <c:pt idx="30">
                  <c:v>10.696275794105768</c:v>
                </c:pt>
                <c:pt idx="31">
                  <c:v>10.104000151912015</c:v>
                </c:pt>
                <c:pt idx="32">
                  <c:v>11.473575486944046</c:v>
                </c:pt>
                <c:pt idx="33">
                  <c:v>18.307723533341882</c:v>
                </c:pt>
                <c:pt idx="34">
                  <c:v>20.943993744086178</c:v>
                </c:pt>
                <c:pt idx="35">
                  <c:v>20.863241156884087</c:v>
                </c:pt>
                <c:pt idx="36">
                  <c:v>20.391071713108701</c:v>
                </c:pt>
                <c:pt idx="37">
                  <c:v>20.723280519901742</c:v>
                </c:pt>
                <c:pt idx="38">
                  <c:v>20.079674327837274</c:v>
                </c:pt>
                <c:pt idx="39">
                  <c:v>20.106698280234642</c:v>
                </c:pt>
                <c:pt idx="40">
                  <c:v>18.213473719072624</c:v>
                </c:pt>
                <c:pt idx="41">
                  <c:v>17.041894635871273</c:v>
                </c:pt>
                <c:pt idx="42">
                  <c:v>16.669998200774614</c:v>
                </c:pt>
                <c:pt idx="43">
                  <c:v>15.934425436116612</c:v>
                </c:pt>
                <c:pt idx="44">
                  <c:v>14.162684350978443</c:v>
                </c:pt>
                <c:pt idx="45">
                  <c:v>12.54928792929427</c:v>
                </c:pt>
                <c:pt idx="46">
                  <c:v>9.079984920256635</c:v>
                </c:pt>
                <c:pt idx="47">
                  <c:v>8.4262280917919412</c:v>
                </c:pt>
                <c:pt idx="48">
                  <c:v>12.342890692249068</c:v>
                </c:pt>
                <c:pt idx="49">
                  <c:v>13.39173478653907</c:v>
                </c:pt>
                <c:pt idx="50">
                  <c:v>12.999275315003183</c:v>
                </c:pt>
                <c:pt idx="51">
                  <c:v>14.010400019009067</c:v>
                </c:pt>
                <c:pt idx="52">
                  <c:v>13.562561393536098</c:v>
                </c:pt>
                <c:pt idx="53">
                  <c:v>17.585105683390477</c:v>
                </c:pt>
                <c:pt idx="54">
                  <c:v>19.667431781658834</c:v>
                </c:pt>
                <c:pt idx="55">
                  <c:v>18.395197307445894</c:v>
                </c:pt>
                <c:pt idx="56">
                  <c:v>16.673632082970791</c:v>
                </c:pt>
                <c:pt idx="57">
                  <c:v>16.516731715255169</c:v>
                </c:pt>
                <c:pt idx="58">
                  <c:v>15.639123149104906</c:v>
                </c:pt>
                <c:pt idx="59">
                  <c:v>13.893048684675941</c:v>
                </c:pt>
                <c:pt idx="60">
                  <c:v>18.239316359871246</c:v>
                </c:pt>
                <c:pt idx="61">
                  <c:v>18.752589110862715</c:v>
                </c:pt>
                <c:pt idx="62">
                  <c:v>16.175954721833563</c:v>
                </c:pt>
                <c:pt idx="63">
                  <c:v>15.146085190756557</c:v>
                </c:pt>
                <c:pt idx="64">
                  <c:v>15.392528002807552</c:v>
                </c:pt>
                <c:pt idx="65">
                  <c:v>21.774789020809216</c:v>
                </c:pt>
                <c:pt idx="66">
                  <c:v>21.10988009995506</c:v>
                </c:pt>
                <c:pt idx="67">
                  <c:v>17.700546432040102</c:v>
                </c:pt>
                <c:pt idx="68">
                  <c:v>13.979432971378092</c:v>
                </c:pt>
                <c:pt idx="69">
                  <c:v>12.547023503178586</c:v>
                </c:pt>
                <c:pt idx="70">
                  <c:v>12.599961085344427</c:v>
                </c:pt>
                <c:pt idx="71">
                  <c:v>12.564404611042137</c:v>
                </c:pt>
                <c:pt idx="72">
                  <c:v>9.5912600627248725</c:v>
                </c:pt>
                <c:pt idx="73">
                  <c:v>12.372573480291081</c:v>
                </c:pt>
                <c:pt idx="74">
                  <c:v>13.919429750189607</c:v>
                </c:pt>
                <c:pt idx="75">
                  <c:v>12.252181062506654</c:v>
                </c:pt>
                <c:pt idx="76">
                  <c:v>13.843662690707911</c:v>
                </c:pt>
                <c:pt idx="77">
                  <c:v>24.482743711664781</c:v>
                </c:pt>
                <c:pt idx="78">
                  <c:v>24.696300562015967</c:v>
                </c:pt>
                <c:pt idx="79">
                  <c:v>23.490797107796794</c:v>
                </c:pt>
                <c:pt idx="80">
                  <c:v>21.395651320519502</c:v>
                </c:pt>
                <c:pt idx="81">
                  <c:v>17.709516954012734</c:v>
                </c:pt>
                <c:pt idx="82">
                  <c:v>17.254525128828881</c:v>
                </c:pt>
                <c:pt idx="83">
                  <c:v>17.251414520768176</c:v>
                </c:pt>
                <c:pt idx="84">
                  <c:v>15.798880306255878</c:v>
                </c:pt>
                <c:pt idx="85">
                  <c:v>16.927106717359077</c:v>
                </c:pt>
                <c:pt idx="86">
                  <c:v>15.930620480502409</c:v>
                </c:pt>
                <c:pt idx="87">
                  <c:v>15.875699557748607</c:v>
                </c:pt>
                <c:pt idx="88">
                  <c:v>21.413948570693833</c:v>
                </c:pt>
                <c:pt idx="89">
                  <c:v>23.405735981218633</c:v>
                </c:pt>
                <c:pt idx="90">
                  <c:v>22.896916893788777</c:v>
                </c:pt>
                <c:pt idx="91">
                  <c:v>18.199569556709839</c:v>
                </c:pt>
                <c:pt idx="92">
                  <c:v>12.652913450144347</c:v>
                </c:pt>
                <c:pt idx="93">
                  <c:v>12.550418842784378</c:v>
                </c:pt>
                <c:pt idx="94">
                  <c:v>12.703266631635547</c:v>
                </c:pt>
                <c:pt idx="95">
                  <c:v>9.2854926167275664</c:v>
                </c:pt>
                <c:pt idx="96">
                  <c:v>6.7924148202493786</c:v>
                </c:pt>
                <c:pt idx="97">
                  <c:v>8.4291014549168395</c:v>
                </c:pt>
                <c:pt idx="98">
                  <c:v>9.2272035174997846</c:v>
                </c:pt>
                <c:pt idx="99">
                  <c:v>19.913367996329598</c:v>
                </c:pt>
                <c:pt idx="100">
                  <c:v>26.779867713435664</c:v>
                </c:pt>
                <c:pt idx="101">
                  <c:v>31.990857796793794</c:v>
                </c:pt>
                <c:pt idx="102">
                  <c:v>35.902213788654706</c:v>
                </c:pt>
                <c:pt idx="103">
                  <c:v>35.502651359152551</c:v>
                </c:pt>
                <c:pt idx="104">
                  <c:v>34.832286457093225</c:v>
                </c:pt>
                <c:pt idx="105">
                  <c:v>33.001034424610062</c:v>
                </c:pt>
                <c:pt idx="106">
                  <c:v>15.206534017565387</c:v>
                </c:pt>
                <c:pt idx="107">
                  <c:v>14.231130083494282</c:v>
                </c:pt>
                <c:pt idx="108">
                  <c:v>14.672031624061898</c:v>
                </c:pt>
                <c:pt idx="109">
                  <c:v>12.50789531521724</c:v>
                </c:pt>
                <c:pt idx="110">
                  <c:v>12.227758213443469</c:v>
                </c:pt>
                <c:pt idx="111">
                  <c:v>14.188612788227578</c:v>
                </c:pt>
                <c:pt idx="112">
                  <c:v>21.5647102253536</c:v>
                </c:pt>
                <c:pt idx="113">
                  <c:v>24.441898739512784</c:v>
                </c:pt>
                <c:pt idx="114">
                  <c:v>24.980438741874796</c:v>
                </c:pt>
                <c:pt idx="115">
                  <c:v>23.892916918320342</c:v>
                </c:pt>
                <c:pt idx="116">
                  <c:v>17.747202131443203</c:v>
                </c:pt>
                <c:pt idx="117">
                  <c:v>22.039977929784328</c:v>
                </c:pt>
                <c:pt idx="118">
                  <c:v>22.852695485513088</c:v>
                </c:pt>
                <c:pt idx="119">
                  <c:v>23.641499253338413</c:v>
                </c:pt>
                <c:pt idx="120">
                  <c:v>18.908219540213008</c:v>
                </c:pt>
                <c:pt idx="121">
                  <c:v>21.421860631252382</c:v>
                </c:pt>
                <c:pt idx="122">
                  <c:v>21.873458649550727</c:v>
                </c:pt>
                <c:pt idx="123">
                  <c:v>19.496270493042857</c:v>
                </c:pt>
                <c:pt idx="124">
                  <c:v>19.933116474189692</c:v>
                </c:pt>
                <c:pt idx="125">
                  <c:v>20.455942288703302</c:v>
                </c:pt>
                <c:pt idx="126">
                  <c:v>19.36270801459731</c:v>
                </c:pt>
                <c:pt idx="127">
                  <c:v>18.675877876571043</c:v>
                </c:pt>
                <c:pt idx="128">
                  <c:v>10.468888879893228</c:v>
                </c:pt>
                <c:pt idx="129">
                  <c:v>5.762503526034644</c:v>
                </c:pt>
                <c:pt idx="130">
                  <c:v>4.5577830800072361</c:v>
                </c:pt>
                <c:pt idx="131">
                  <c:v>9.9027718240585578</c:v>
                </c:pt>
                <c:pt idx="132">
                  <c:v>12.604221683973874</c:v>
                </c:pt>
                <c:pt idx="133">
                  <c:v>12.599073454209417</c:v>
                </c:pt>
                <c:pt idx="134">
                  <c:v>14.477164152105779</c:v>
                </c:pt>
                <c:pt idx="135">
                  <c:v>17.851133131933288</c:v>
                </c:pt>
                <c:pt idx="136">
                  <c:v>17.537197565107519</c:v>
                </c:pt>
                <c:pt idx="137">
                  <c:v>16.916287588190677</c:v>
                </c:pt>
                <c:pt idx="138">
                  <c:v>29.367122114202644</c:v>
                </c:pt>
                <c:pt idx="139">
                  <c:v>25.463405351951263</c:v>
                </c:pt>
                <c:pt idx="140">
                  <c:v>23.574623562063728</c:v>
                </c:pt>
                <c:pt idx="141">
                  <c:v>23.700910370225341</c:v>
                </c:pt>
                <c:pt idx="142">
                  <c:v>24.079148235298721</c:v>
                </c:pt>
                <c:pt idx="143">
                  <c:v>23.789057467269874</c:v>
                </c:pt>
                <c:pt idx="144">
                  <c:v>25.559065725318742</c:v>
                </c:pt>
                <c:pt idx="145">
                  <c:v>14.916606297748839</c:v>
                </c:pt>
                <c:pt idx="146">
                  <c:v>15.609005904790976</c:v>
                </c:pt>
                <c:pt idx="147">
                  <c:v>17.730151531188973</c:v>
                </c:pt>
                <c:pt idx="148">
                  <c:v>17.789124018067611</c:v>
                </c:pt>
                <c:pt idx="149">
                  <c:v>18.088293016718755</c:v>
                </c:pt>
                <c:pt idx="150">
                  <c:v>19.490630328375389</c:v>
                </c:pt>
                <c:pt idx="151">
                  <c:v>19.106696885951962</c:v>
                </c:pt>
                <c:pt idx="152">
                  <c:v>17.411706462850098</c:v>
                </c:pt>
                <c:pt idx="153">
                  <c:v>17.084855415639222</c:v>
                </c:pt>
                <c:pt idx="154">
                  <c:v>15.490302335101156</c:v>
                </c:pt>
                <c:pt idx="155">
                  <c:v>16.484382869914381</c:v>
                </c:pt>
                <c:pt idx="156">
                  <c:v>15.633361775282264</c:v>
                </c:pt>
                <c:pt idx="157">
                  <c:v>11.98013084672044</c:v>
                </c:pt>
                <c:pt idx="158">
                  <c:v>11.137429737585615</c:v>
                </c:pt>
                <c:pt idx="159">
                  <c:v>11.312768265927108</c:v>
                </c:pt>
                <c:pt idx="160">
                  <c:v>11.432619447389399</c:v>
                </c:pt>
                <c:pt idx="161">
                  <c:v>12.174953158547904</c:v>
                </c:pt>
                <c:pt idx="162">
                  <c:v>10.452126568925145</c:v>
                </c:pt>
                <c:pt idx="163">
                  <c:v>11.371497819450079</c:v>
                </c:pt>
                <c:pt idx="164">
                  <c:v>12.568452074564822</c:v>
                </c:pt>
                <c:pt idx="165">
                  <c:v>12.563059877813618</c:v>
                </c:pt>
                <c:pt idx="166">
                  <c:v>11.707115606643795</c:v>
                </c:pt>
                <c:pt idx="167">
                  <c:v>10.980084752000844</c:v>
                </c:pt>
                <c:pt idx="168">
                  <c:v>14.149135021138145</c:v>
                </c:pt>
                <c:pt idx="169">
                  <c:v>14.349800215568703</c:v>
                </c:pt>
                <c:pt idx="170">
                  <c:v>12.998994736225802</c:v>
                </c:pt>
                <c:pt idx="171">
                  <c:v>13.07169662007975</c:v>
                </c:pt>
                <c:pt idx="172">
                  <c:v>13.746834859249416</c:v>
                </c:pt>
                <c:pt idx="173">
                  <c:v>13.855209850906899</c:v>
                </c:pt>
                <c:pt idx="174">
                  <c:v>13.305091159784965</c:v>
                </c:pt>
                <c:pt idx="175">
                  <c:v>6.9877440080841415</c:v>
                </c:pt>
                <c:pt idx="176">
                  <c:v>7.2358240748900631</c:v>
                </c:pt>
                <c:pt idx="177">
                  <c:v>7.3785431841723259</c:v>
                </c:pt>
                <c:pt idx="178">
                  <c:v>6.7428649759443182</c:v>
                </c:pt>
                <c:pt idx="179">
                  <c:v>5.3241059081974189</c:v>
                </c:pt>
                <c:pt idx="180">
                  <c:v>5.9900964753579551</c:v>
                </c:pt>
                <c:pt idx="181">
                  <c:v>5.9620776764058432</c:v>
                </c:pt>
                <c:pt idx="182">
                  <c:v>6.3683899541997864</c:v>
                </c:pt>
                <c:pt idx="183">
                  <c:v>5.4103332731708456</c:v>
                </c:pt>
                <c:pt idx="184">
                  <c:v>4.7382489036507032</c:v>
                </c:pt>
                <c:pt idx="185">
                  <c:v>4.7916146729805682</c:v>
                </c:pt>
                <c:pt idx="186">
                  <c:v>4.4537590099003177</c:v>
                </c:pt>
                <c:pt idx="187">
                  <c:v>3.9837189348267312</c:v>
                </c:pt>
                <c:pt idx="188">
                  <c:v>4.7016287448668637</c:v>
                </c:pt>
                <c:pt idx="189">
                  <c:v>3.814802296964801</c:v>
                </c:pt>
                <c:pt idx="190">
                  <c:v>3.6729344261131862</c:v>
                </c:pt>
                <c:pt idx="191">
                  <c:v>3.1810413108129745</c:v>
                </c:pt>
                <c:pt idx="192">
                  <c:v>3.2766207813143886</c:v>
                </c:pt>
                <c:pt idx="193">
                  <c:v>3.3517441130489121</c:v>
                </c:pt>
                <c:pt idx="194">
                  <c:v>3.571945039223865</c:v>
                </c:pt>
                <c:pt idx="195">
                  <c:v>2.0480333285395407</c:v>
                </c:pt>
                <c:pt idx="196">
                  <c:v>2.9800956211981875</c:v>
                </c:pt>
                <c:pt idx="197">
                  <c:v>5.9870849910234547</c:v>
                </c:pt>
                <c:pt idx="198">
                  <c:v>6.508482966717505</c:v>
                </c:pt>
                <c:pt idx="199">
                  <c:v>7.021105699376144</c:v>
                </c:pt>
                <c:pt idx="200">
                  <c:v>6.5042305258271815</c:v>
                </c:pt>
                <c:pt idx="201">
                  <c:v>5.1722945498465736</c:v>
                </c:pt>
                <c:pt idx="202">
                  <c:v>3.2930071667698098</c:v>
                </c:pt>
                <c:pt idx="203">
                  <c:v>6.1261891029193754</c:v>
                </c:pt>
                <c:pt idx="204">
                  <c:v>12.347322662109598</c:v>
                </c:pt>
                <c:pt idx="205">
                  <c:v>12.73027110366324</c:v>
                </c:pt>
                <c:pt idx="206">
                  <c:v>12.147712293501941</c:v>
                </c:pt>
                <c:pt idx="207">
                  <c:v>11.166790869695562</c:v>
                </c:pt>
                <c:pt idx="208">
                  <c:v>13.315977225363596</c:v>
                </c:pt>
                <c:pt idx="209">
                  <c:v>12.88809666731712</c:v>
                </c:pt>
                <c:pt idx="210">
                  <c:v>13.138361886426802</c:v>
                </c:pt>
                <c:pt idx="211">
                  <c:v>10.5584040770923</c:v>
                </c:pt>
                <c:pt idx="212">
                  <c:v>9.6639796026285669</c:v>
                </c:pt>
                <c:pt idx="213">
                  <c:v>9.7945470919809043</c:v>
                </c:pt>
                <c:pt idx="214">
                  <c:v>8.64000864612205</c:v>
                </c:pt>
                <c:pt idx="215">
                  <c:v>7.0381498628685284</c:v>
                </c:pt>
                <c:pt idx="216">
                  <c:v>6.5227620416550076</c:v>
                </c:pt>
                <c:pt idx="217">
                  <c:v>4.8608699536075513</c:v>
                </c:pt>
                <c:pt idx="218">
                  <c:v>4.2585334816953413</c:v>
                </c:pt>
                <c:pt idx="219">
                  <c:v>2.8301116395315269</c:v>
                </c:pt>
                <c:pt idx="220">
                  <c:v>6.3062048471142811</c:v>
                </c:pt>
                <c:pt idx="221">
                  <c:v>6.239521697577211</c:v>
                </c:pt>
                <c:pt idx="222">
                  <c:v>5.7857722541758365</c:v>
                </c:pt>
                <c:pt idx="223">
                  <c:v>5.7419278329121024</c:v>
                </c:pt>
                <c:pt idx="224">
                  <c:v>5.7657181843183301</c:v>
                </c:pt>
                <c:pt idx="225">
                  <c:v>9.0921587763920915</c:v>
                </c:pt>
                <c:pt idx="226">
                  <c:v>9.9650382414449101</c:v>
                </c:pt>
                <c:pt idx="227">
                  <c:v>7.7673925194620557</c:v>
                </c:pt>
                <c:pt idx="228">
                  <c:v>9.1630627110841587</c:v>
                </c:pt>
                <c:pt idx="229">
                  <c:v>12.86428451694375</c:v>
                </c:pt>
                <c:pt idx="230">
                  <c:v>13.567549721428062</c:v>
                </c:pt>
                <c:pt idx="231">
                  <c:v>14.139662081139967</c:v>
                </c:pt>
                <c:pt idx="232">
                  <c:v>13.999748892738065</c:v>
                </c:pt>
                <c:pt idx="233">
                  <c:v>14.110268331538531</c:v>
                </c:pt>
                <c:pt idx="234">
                  <c:v>18.721801889983222</c:v>
                </c:pt>
                <c:pt idx="235">
                  <c:v>18.137705101964766</c:v>
                </c:pt>
                <c:pt idx="236">
                  <c:v>15.104979230075537</c:v>
                </c:pt>
                <c:pt idx="237">
                  <c:v>10.745901572829494</c:v>
                </c:pt>
                <c:pt idx="238">
                  <c:v>10.758022147756275</c:v>
                </c:pt>
                <c:pt idx="239">
                  <c:v>10.91617254497733</c:v>
                </c:pt>
                <c:pt idx="240">
                  <c:v>12.745145757266553</c:v>
                </c:pt>
                <c:pt idx="241">
                  <c:v>8.3830261748443089</c:v>
                </c:pt>
                <c:pt idx="242">
                  <c:v>6.9236192205115872</c:v>
                </c:pt>
                <c:pt idx="243">
                  <c:v>6.687094604962514</c:v>
                </c:pt>
                <c:pt idx="244">
                  <c:v>6.1743817871456681</c:v>
                </c:pt>
                <c:pt idx="245">
                  <c:v>9.8986762112686382</c:v>
                </c:pt>
                <c:pt idx="246">
                  <c:v>10.244756599898142</c:v>
                </c:pt>
                <c:pt idx="247">
                  <c:v>9.0012000594584052</c:v>
                </c:pt>
                <c:pt idx="248">
                  <c:v>9.8825066256673679</c:v>
                </c:pt>
                <c:pt idx="249">
                  <c:v>10.068161254315772</c:v>
                </c:pt>
                <c:pt idx="250">
                  <c:v>9.1004050096574538</c:v>
                </c:pt>
                <c:pt idx="251">
                  <c:v>9.432848902277529</c:v>
                </c:pt>
                <c:pt idx="252">
                  <c:v>7.945833729003553</c:v>
                </c:pt>
                <c:pt idx="253">
                  <c:v>6.7931086600511339</c:v>
                </c:pt>
                <c:pt idx="254">
                  <c:v>9.3935926177870197</c:v>
                </c:pt>
                <c:pt idx="255">
                  <c:v>9.1631662335583144</c:v>
                </c:pt>
                <c:pt idx="256">
                  <c:v>10.268127308899377</c:v>
                </c:pt>
                <c:pt idx="257">
                  <c:v>12.506711003318141</c:v>
                </c:pt>
                <c:pt idx="258">
                  <c:v>13.236718687674919</c:v>
                </c:pt>
                <c:pt idx="259">
                  <c:v>12.062379578279236</c:v>
                </c:pt>
                <c:pt idx="260">
                  <c:v>8.7100411146658807</c:v>
                </c:pt>
                <c:pt idx="261">
                  <c:v>9.2721263294803933</c:v>
                </c:pt>
                <c:pt idx="262">
                  <c:v>7.9970273785154617</c:v>
                </c:pt>
                <c:pt idx="263">
                  <c:v>14.135765825755891</c:v>
                </c:pt>
                <c:pt idx="264">
                  <c:v>15.867079480539998</c:v>
                </c:pt>
                <c:pt idx="265">
                  <c:v>19.87061000449447</c:v>
                </c:pt>
                <c:pt idx="266">
                  <c:v>16.509886344457474</c:v>
                </c:pt>
                <c:pt idx="267">
                  <c:v>16.353339269867345</c:v>
                </c:pt>
                <c:pt idx="268">
                  <c:v>19.906008334013936</c:v>
                </c:pt>
                <c:pt idx="269">
                  <c:v>22.536433526371521</c:v>
                </c:pt>
                <c:pt idx="270">
                  <c:v>21.502886441327799</c:v>
                </c:pt>
                <c:pt idx="271">
                  <c:v>22.07974820268354</c:v>
                </c:pt>
                <c:pt idx="272">
                  <c:v>13.731805315697581</c:v>
                </c:pt>
                <c:pt idx="273">
                  <c:v>13.795417575511786</c:v>
                </c:pt>
                <c:pt idx="274">
                  <c:v>32.346746334502889</c:v>
                </c:pt>
                <c:pt idx="275">
                  <c:v>31.347720474288209</c:v>
                </c:pt>
                <c:pt idx="276">
                  <c:v>41.199861317206924</c:v>
                </c:pt>
                <c:pt idx="277">
                  <c:v>41.483627908996759</c:v>
                </c:pt>
                <c:pt idx="278">
                  <c:v>37.889421278822454</c:v>
                </c:pt>
                <c:pt idx="279">
                  <c:v>35.639525075343833</c:v>
                </c:pt>
                <c:pt idx="280">
                  <c:v>25.595574387817539</c:v>
                </c:pt>
                <c:pt idx="281">
                  <c:v>24.726135050676586</c:v>
                </c:pt>
                <c:pt idx="282">
                  <c:v>30.192299431801505</c:v>
                </c:pt>
                <c:pt idx="283">
                  <c:v>20.467762586162543</c:v>
                </c:pt>
                <c:pt idx="284">
                  <c:v>20.585142463798633</c:v>
                </c:pt>
                <c:pt idx="285">
                  <c:v>20.594263767789609</c:v>
                </c:pt>
                <c:pt idx="286">
                  <c:v>23.713216463576178</c:v>
                </c:pt>
                <c:pt idx="287">
                  <c:v>23.010132972480971</c:v>
                </c:pt>
                <c:pt idx="288">
                  <c:v>22.299783760420617</c:v>
                </c:pt>
                <c:pt idx="289">
                  <c:v>22.236312518175879</c:v>
                </c:pt>
                <c:pt idx="290">
                  <c:v>35.375985392109108</c:v>
                </c:pt>
                <c:pt idx="291">
                  <c:v>36.059176351515291</c:v>
                </c:pt>
                <c:pt idx="292">
                  <c:v>41.618991945343538</c:v>
                </c:pt>
                <c:pt idx="293">
                  <c:v>40.623754468887732</c:v>
                </c:pt>
                <c:pt idx="294">
                  <c:v>40.546807216420412</c:v>
                </c:pt>
                <c:pt idx="295">
                  <c:v>40.649673015716061</c:v>
                </c:pt>
                <c:pt idx="296">
                  <c:v>40.282502516488869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80592"/>
        <c:axId val="1761988448"/>
      </c:lineChart>
      <c:dateAx>
        <c:axId val="17624479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9567"/>
        <c:crosses val="autoZero"/>
        <c:auto val="1"/>
        <c:lblOffset val="100"/>
        <c:baseTimeUnit val="months"/>
      </c:dateAx>
      <c:valAx>
        <c:axId val="30223956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47968"/>
        <c:crosses val="autoZero"/>
        <c:crossBetween val="between"/>
      </c:valAx>
      <c:valAx>
        <c:axId val="1761988448"/>
        <c:scaling>
          <c:orientation val="minMax"/>
          <c:max val="22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0592"/>
        <c:crosses val="max"/>
        <c:crossBetween val="between"/>
      </c:valAx>
      <c:dateAx>
        <c:axId val="5328805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619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Gas monthly log returns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Gas monthly log returns (%)</a:t>
          </a:r>
        </a:p>
      </cx:txPr>
    </cx:title>
    <cx:plotArea>
      <cx:plotAreaRegion>
        <cx:series layoutId="clusteredColumn" uniqueId="{A0DAD981-5CC2-C048-889B-64E789EC5883}">
          <cx:spPr>
            <a:solidFill>
              <a:schemeClr val="accent1">
                <a:lumMod val="50000"/>
              </a:schemeClr>
            </a:solidFill>
          </cx:spPr>
          <cx:dataId val="0"/>
          <cx:layoutPr>
            <cx:binning intervalClosed="r">
              <cx:binCount val="18"/>
            </cx:binning>
          </cx:layoutPr>
        </cx:series>
      </cx:plotAreaRegion>
      <cx:axis id="0">
        <cx:catScaling gapWidth="0"/>
        <cx:tickLabels/>
        <cx:numFmt formatCode="0.0" sourceLinked="0"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700617</xdr:colOff>
      <xdr:row>2</xdr:row>
      <xdr:rowOff>33866</xdr:rowOff>
    </xdr:from>
    <xdr:to>
      <xdr:col>23</xdr:col>
      <xdr:colOff>176075</xdr:colOff>
      <xdr:row>42</xdr:row>
      <xdr:rowOff>10947</xdr:rowOff>
    </xdr:to>
    <xdr:graphicFrame macro="">
      <xdr:nvGraphicFramePr>
        <xdr:cNvPr id="71" name="Chart 1">
          <a:extLst>
            <a:ext uri="{FF2B5EF4-FFF2-40B4-BE49-F238E27FC236}">
              <a16:creationId xmlns:a16="http://schemas.microsoft.com/office/drawing/2014/main" id="{CA5D30FE-1E65-BA6B-3A53-431A4670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536465</xdr:colOff>
      <xdr:row>25</xdr:row>
      <xdr:rowOff>76638</xdr:rowOff>
    </xdr:from>
    <xdr:to>
      <xdr:col>10</xdr:col>
      <xdr:colOff>350345</xdr:colOff>
      <xdr:row>33</xdr:row>
      <xdr:rowOff>142327</xdr:rowOff>
    </xdr:to>
    <xdr:cxnSp macro="">
      <xdr:nvCxnSpPr>
        <xdr:cNvPr id="41" name="Straight Arrow Connector 6">
          <a:extLst>
            <a:ext uri="{FF2B5EF4-FFF2-40B4-BE49-F238E27FC236}">
              <a16:creationId xmlns:a16="http://schemas.microsoft.com/office/drawing/2014/main" id="{5E0CAE02-9EF4-66E9-92AB-E4CA9CA4281B}"/>
            </a:ext>
          </a:extLst>
        </xdr:cNvPr>
        <xdr:cNvCxnSpPr/>
      </xdr:nvCxnSpPr>
      <xdr:spPr>
        <a:xfrm>
          <a:off x="7707586" y="5003362"/>
          <a:ext cx="1499914" cy="164224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94074</xdr:colOff>
      <xdr:row>33</xdr:row>
      <xdr:rowOff>156790</xdr:rowOff>
    </xdr:from>
    <xdr:to>
      <xdr:col>7</xdr:col>
      <xdr:colOff>237737</xdr:colOff>
      <xdr:row>37</xdr:row>
      <xdr:rowOff>82034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4CA43AF-8398-464B-A9A2-E9A6B726BE70}"/>
            </a:ext>
          </a:extLst>
        </xdr:cNvPr>
        <xdr:cNvCxnSpPr/>
      </xdr:nvCxnSpPr>
      <xdr:spPr>
        <a:xfrm>
          <a:off x="5330864" y="6883086"/>
          <a:ext cx="143663" cy="7405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772600</xdr:colOff>
      <xdr:row>33</xdr:row>
      <xdr:rowOff>170848</xdr:rowOff>
    </xdr:from>
    <xdr:to>
      <xdr:col>12</xdr:col>
      <xdr:colOff>426020</xdr:colOff>
      <xdr:row>38</xdr:row>
      <xdr:rowOff>114712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586AA12-0D34-2399-A731-8C6A3ADA7776}"/>
            </a:ext>
          </a:extLst>
        </xdr:cNvPr>
        <xdr:cNvSpPr/>
      </xdr:nvSpPr>
      <xdr:spPr>
        <a:xfrm rot="20921978">
          <a:off x="7859200" y="6876448"/>
          <a:ext cx="2955420" cy="95986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685800</xdr:colOff>
      <xdr:row>24</xdr:row>
      <xdr:rowOff>16933</xdr:rowOff>
    </xdr:from>
    <xdr:to>
      <xdr:col>19</xdr:col>
      <xdr:colOff>338666</xdr:colOff>
      <xdr:row>33</xdr:row>
      <xdr:rowOff>42333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C79A808-AD4B-7E48-8BE6-D43B3BD55BAD}"/>
            </a:ext>
          </a:extLst>
        </xdr:cNvPr>
        <xdr:cNvCxnSpPr/>
      </xdr:nvCxnSpPr>
      <xdr:spPr>
        <a:xfrm>
          <a:off x="16095133" y="4893733"/>
          <a:ext cx="482600" cy="185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702733</xdr:colOff>
      <xdr:row>29</xdr:row>
      <xdr:rowOff>177800</xdr:rowOff>
    </xdr:from>
    <xdr:to>
      <xdr:col>21</xdr:col>
      <xdr:colOff>186267</xdr:colOff>
      <xdr:row>34</xdr:row>
      <xdr:rowOff>143933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2329E19-DC77-EE4C-AC79-F4701C670F7D}"/>
            </a:ext>
          </a:extLst>
        </xdr:cNvPr>
        <xdr:cNvCxnSpPr/>
      </xdr:nvCxnSpPr>
      <xdr:spPr>
        <a:xfrm>
          <a:off x="17771533" y="6070600"/>
          <a:ext cx="313267" cy="9821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448733</xdr:colOff>
      <xdr:row>20</xdr:row>
      <xdr:rowOff>84667</xdr:rowOff>
    </xdr:from>
    <xdr:to>
      <xdr:col>21</xdr:col>
      <xdr:colOff>541867</xdr:colOff>
      <xdr:row>26</xdr:row>
      <xdr:rowOff>194733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505E143-89CB-C248-855F-C15316B530B9}"/>
            </a:ext>
          </a:extLst>
        </xdr:cNvPr>
        <xdr:cNvCxnSpPr/>
      </xdr:nvCxnSpPr>
      <xdr:spPr>
        <a:xfrm>
          <a:off x="17517533" y="4148667"/>
          <a:ext cx="922867" cy="13292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651933</xdr:colOff>
      <xdr:row>15</xdr:row>
      <xdr:rowOff>101600</xdr:rowOff>
    </xdr:from>
    <xdr:to>
      <xdr:col>21</xdr:col>
      <xdr:colOff>558800</xdr:colOff>
      <xdr:row>15</xdr:row>
      <xdr:rowOff>127000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5AEE44-E7AA-294F-81C2-B36CF09C0EC2}"/>
            </a:ext>
          </a:extLst>
        </xdr:cNvPr>
        <xdr:cNvCxnSpPr/>
      </xdr:nvCxnSpPr>
      <xdr:spPr>
        <a:xfrm flipV="1">
          <a:off x="17720733" y="3149600"/>
          <a:ext cx="736600" cy="254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753533</xdr:colOff>
      <xdr:row>26</xdr:row>
      <xdr:rowOff>0</xdr:rowOff>
    </xdr:from>
    <xdr:to>
      <xdr:col>14</xdr:col>
      <xdr:colOff>93133</xdr:colOff>
      <xdr:row>29</xdr:row>
      <xdr:rowOff>160867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C78E079-76D3-C147-9C59-91EB89396119}"/>
            </a:ext>
          </a:extLst>
        </xdr:cNvPr>
        <xdr:cNvCxnSpPr/>
      </xdr:nvCxnSpPr>
      <xdr:spPr>
        <a:xfrm flipH="1">
          <a:off x="12014200" y="5283200"/>
          <a:ext cx="169333" cy="77046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270933</xdr:colOff>
      <xdr:row>26</xdr:row>
      <xdr:rowOff>33867</xdr:rowOff>
    </xdr:from>
    <xdr:to>
      <xdr:col>11</xdr:col>
      <xdr:colOff>558309</xdr:colOff>
      <xdr:row>35</xdr:row>
      <xdr:rowOff>110435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AE20A7A-988E-9348-A97E-F3EE7EA69F22}"/>
            </a:ext>
          </a:extLst>
        </xdr:cNvPr>
        <xdr:cNvCxnSpPr/>
      </xdr:nvCxnSpPr>
      <xdr:spPr>
        <a:xfrm>
          <a:off x="9042400" y="5317067"/>
          <a:ext cx="1117109" cy="190536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186267</xdr:colOff>
      <xdr:row>24</xdr:row>
      <xdr:rowOff>186267</xdr:rowOff>
    </xdr:from>
    <xdr:to>
      <xdr:col>12</xdr:col>
      <xdr:colOff>449601</xdr:colOff>
      <xdr:row>33</xdr:row>
      <xdr:rowOff>134387</xdr:rowOff>
    </xdr:to>
    <xdr:cxnSp macro="">
      <xdr:nvCxnSpPr>
        <xdr:cNvPr id="40" name="Straight Arrow Connector 31">
          <a:extLst>
            <a:ext uri="{FF2B5EF4-FFF2-40B4-BE49-F238E27FC236}">
              <a16:creationId xmlns:a16="http://schemas.microsoft.com/office/drawing/2014/main" id="{791229D5-5635-CD43-A056-09DBDEA690AE}"/>
            </a:ext>
          </a:extLst>
        </xdr:cNvPr>
        <xdr:cNvCxnSpPr/>
      </xdr:nvCxnSpPr>
      <xdr:spPr>
        <a:xfrm>
          <a:off x="10617200" y="5063067"/>
          <a:ext cx="263334" cy="17769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482600</xdr:colOff>
      <xdr:row>19</xdr:row>
      <xdr:rowOff>194733</xdr:rowOff>
    </xdr:from>
    <xdr:to>
      <xdr:col>12</xdr:col>
      <xdr:colOff>16934</xdr:colOff>
      <xdr:row>28</xdr:row>
      <xdr:rowOff>152400</xdr:rowOff>
    </xdr:to>
    <xdr:cxnSp macro="">
      <xdr:nvCxnSpPr>
        <xdr:cNvPr id="36" name="Straight Arrow Connector 13">
          <a:extLst>
            <a:ext uri="{FF2B5EF4-FFF2-40B4-BE49-F238E27FC236}">
              <a16:creationId xmlns:a16="http://schemas.microsoft.com/office/drawing/2014/main" id="{4CD68E45-71DF-5943-AB8F-614C136F2973}"/>
            </a:ext>
          </a:extLst>
        </xdr:cNvPr>
        <xdr:cNvCxnSpPr/>
      </xdr:nvCxnSpPr>
      <xdr:spPr>
        <a:xfrm>
          <a:off x="9254067" y="4055533"/>
          <a:ext cx="1193800" cy="178646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578091</xdr:colOff>
      <xdr:row>30</xdr:row>
      <xdr:rowOff>11629</xdr:rowOff>
    </xdr:from>
    <xdr:to>
      <xdr:col>14</xdr:col>
      <xdr:colOff>382990</xdr:colOff>
      <xdr:row>37</xdr:row>
      <xdr:rowOff>192116</xdr:rowOff>
    </xdr:to>
    <xdr:sp macro="" textlink="">
      <xdr:nvSpPr>
        <xdr:cNvPr id="72" name="Oval 14">
          <a:extLst>
            <a:ext uri="{FF2B5EF4-FFF2-40B4-BE49-F238E27FC236}">
              <a16:creationId xmlns:a16="http://schemas.microsoft.com/office/drawing/2014/main" id="{86A0DF93-C08F-9C45-8F83-E2DD55D13C7B}"/>
            </a:ext>
          </a:extLst>
        </xdr:cNvPr>
        <xdr:cNvSpPr/>
      </xdr:nvSpPr>
      <xdr:spPr>
        <a:xfrm rot="4332965">
          <a:off x="11250987" y="6757440"/>
          <a:ext cx="1636608" cy="62601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230223</xdr:colOff>
      <xdr:row>31</xdr:row>
      <xdr:rowOff>38743</xdr:rowOff>
    </xdr:from>
    <xdr:to>
      <xdr:col>17</xdr:col>
      <xdr:colOff>611859</xdr:colOff>
      <xdr:row>37</xdr:row>
      <xdr:rowOff>6879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AF4C8815-0781-0445-841B-FD8104A68659}"/>
            </a:ext>
          </a:extLst>
        </xdr:cNvPr>
        <xdr:cNvSpPr/>
      </xdr:nvSpPr>
      <xdr:spPr>
        <a:xfrm rot="20665978">
          <a:off x="12269823" y="6337943"/>
          <a:ext cx="2858136" cy="1187336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347350</xdr:colOff>
      <xdr:row>20</xdr:row>
      <xdr:rowOff>65129</xdr:rowOff>
    </xdr:from>
    <xdr:to>
      <xdr:col>15</xdr:col>
      <xdr:colOff>572198</xdr:colOff>
      <xdr:row>30</xdr:row>
      <xdr:rowOff>181428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BDCBD16-82DC-6440-B785-31AB165ECC1A}"/>
            </a:ext>
          </a:extLst>
        </xdr:cNvPr>
        <xdr:cNvCxnSpPr/>
      </xdr:nvCxnSpPr>
      <xdr:spPr>
        <a:xfrm>
          <a:off x="13186910" y="4251942"/>
          <a:ext cx="224848" cy="220970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739670</xdr:colOff>
      <xdr:row>21</xdr:row>
      <xdr:rowOff>43793</xdr:rowOff>
    </xdr:from>
    <xdr:to>
      <xdr:col>13</xdr:col>
      <xdr:colOff>54741</xdr:colOff>
      <xdr:row>36</xdr:row>
      <xdr:rowOff>111648</xdr:rowOff>
    </xdr:to>
    <xdr:cxnSp macro="">
      <xdr:nvCxnSpPr>
        <xdr:cNvPr id="10" name="Straight Arrow Connector 21">
          <a:extLst>
            <a:ext uri="{FF2B5EF4-FFF2-40B4-BE49-F238E27FC236}">
              <a16:creationId xmlns:a16="http://schemas.microsoft.com/office/drawing/2014/main" id="{68A82C6A-E357-A14A-90DC-08346DF3A51E}"/>
            </a:ext>
          </a:extLst>
        </xdr:cNvPr>
        <xdr:cNvCxnSpPr/>
      </xdr:nvCxnSpPr>
      <xdr:spPr>
        <a:xfrm flipH="1">
          <a:off x="11282860" y="4182241"/>
          <a:ext cx="158088" cy="30238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275032</xdr:colOff>
      <xdr:row>15</xdr:row>
      <xdr:rowOff>193219</xdr:rowOff>
    </xdr:from>
    <xdr:to>
      <xdr:col>14</xdr:col>
      <xdr:colOff>328450</xdr:colOff>
      <xdr:row>19</xdr:row>
      <xdr:rowOff>116105</xdr:rowOff>
    </xdr:to>
    <xdr:sp macro="" textlink="">
      <xdr:nvSpPr>
        <xdr:cNvPr id="33" name="TextBox 1">
          <a:extLst>
            <a:ext uri="{FF2B5EF4-FFF2-40B4-BE49-F238E27FC236}">
              <a16:creationId xmlns:a16="http://schemas.microsoft.com/office/drawing/2014/main" id="{F1C26093-8FE5-A720-2C56-4D7D64FFA351}"/>
            </a:ext>
          </a:extLst>
        </xdr:cNvPr>
        <xdr:cNvSpPr txBox="1"/>
      </xdr:nvSpPr>
      <xdr:spPr>
        <a:xfrm>
          <a:off x="10818222" y="3149253"/>
          <a:ext cx="1739452" cy="7111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Milder than</a:t>
          </a:r>
          <a:r>
            <a:rPr lang="en-GB" sz="1100" baseline="0"/>
            <a:t> expected winter, combined with drop in oil price in late 06 (lagged oil indexed contracts).</a:t>
          </a:r>
        </a:p>
      </xdr:txBody>
    </xdr:sp>
    <xdr:clientData/>
  </xdr:twoCellAnchor>
  <xdr:twoCellAnchor>
    <xdr:from>
      <xdr:col>17</xdr:col>
      <xdr:colOff>228829</xdr:colOff>
      <xdr:row>28</xdr:row>
      <xdr:rowOff>102973</xdr:rowOff>
    </xdr:from>
    <xdr:to>
      <xdr:col>17</xdr:col>
      <xdr:colOff>381000</xdr:colOff>
      <xdr:row>33</xdr:row>
      <xdr:rowOff>42333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2F0D807-1269-5147-B3CF-0F80E00B57C0}"/>
            </a:ext>
          </a:extLst>
        </xdr:cNvPr>
        <xdr:cNvCxnSpPr/>
      </xdr:nvCxnSpPr>
      <xdr:spPr>
        <a:xfrm>
          <a:off x="14808429" y="5792573"/>
          <a:ext cx="152171" cy="9553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320360</xdr:colOff>
      <xdr:row>32</xdr:row>
      <xdr:rowOff>45766</xdr:rowOff>
    </xdr:from>
    <xdr:to>
      <xdr:col>18</xdr:col>
      <xdr:colOff>324022</xdr:colOff>
      <xdr:row>35</xdr:row>
      <xdr:rowOff>83753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B8ED136-D2D4-F547-BA40-C4EA50B766E7}"/>
            </a:ext>
          </a:extLst>
        </xdr:cNvPr>
        <xdr:cNvCxnSpPr/>
      </xdr:nvCxnSpPr>
      <xdr:spPr>
        <a:xfrm>
          <a:off x="15640450" y="6636036"/>
          <a:ext cx="3662" cy="65582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0.11011</cdr:x>
      <cdr:y>0.52829</cdr:y>
    </cdr:from>
    <cdr:to>
      <cdr:x>0.25429</cdr:x>
      <cdr:y>0.61933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B2EDFB-7CEA-1F26-DE30-9ED8DC272B9B}"/>
            </a:ext>
          </a:extLst>
        </cdr:cNvPr>
        <cdr:cNvSpPr txBox="1"/>
      </cdr:nvSpPr>
      <cdr:spPr>
        <a:xfrm xmlns:a="http://schemas.openxmlformats.org/drawingml/2006/main">
          <a:off x="1613134" y="4152299"/>
          <a:ext cx="2112204" cy="715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Seasonal</a:t>
          </a:r>
          <a:r>
            <a:rPr lang="en-GB" sz="1100" baseline="0"/>
            <a:t> spikes and</a:t>
          </a:r>
        </a:p>
        <a:p xmlns:a="http://schemas.openxmlformats.org/drawingml/2006/main">
          <a:r>
            <a:rPr lang="en-GB" sz="1100" baseline="0"/>
            <a:t> trending oil price</a:t>
          </a:r>
          <a:endParaRPr lang="en-GB" sz="1100"/>
        </a:p>
      </cdr:txBody>
    </cdr:sp>
  </cdr:relSizeAnchor>
  <cdr:relSizeAnchor xmlns:cdr="http://schemas.openxmlformats.org/drawingml/2006/chartDrawing">
    <cdr:from>
      <cdr:x>0.7964</cdr:x>
      <cdr:y>0.6205</cdr:y>
    </cdr:from>
    <cdr:to>
      <cdr:x>0.91539</cdr:x>
      <cdr:y>0.70558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2F0255-187F-0F42-2C4A-06BAC736FFC3}"/>
            </a:ext>
          </a:extLst>
        </cdr:cNvPr>
        <cdr:cNvSpPr txBox="1"/>
      </cdr:nvSpPr>
      <cdr:spPr>
        <a:xfrm xmlns:a="http://schemas.openxmlformats.org/drawingml/2006/main">
          <a:off x="11476684" y="5029200"/>
          <a:ext cx="1714724" cy="689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Covid</a:t>
          </a:r>
          <a:r>
            <a:rPr lang="en-GB" sz="1100" baseline="0"/>
            <a:t> related demand drop and overspill of LNG (rerouted from Asia)</a:t>
          </a:r>
          <a:endParaRPr lang="en-GB" sz="1100"/>
        </a:p>
      </cdr:txBody>
    </cdr:sp>
  </cdr:relSizeAnchor>
  <cdr:relSizeAnchor xmlns:cdr="http://schemas.openxmlformats.org/drawingml/2006/chartDrawing">
    <cdr:from>
      <cdr:x>0.66951</cdr:x>
      <cdr:y>0.49694</cdr:y>
    </cdr:from>
    <cdr:to>
      <cdr:x>0.8137</cdr:x>
      <cdr:y>0.58798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F1CCC78-E439-1D44-B618-7FA60185F2E5}"/>
            </a:ext>
          </a:extLst>
        </cdr:cNvPr>
        <cdr:cNvSpPr txBox="1"/>
      </cdr:nvSpPr>
      <cdr:spPr>
        <a:xfrm xmlns:a="http://schemas.openxmlformats.org/drawingml/2006/main">
          <a:off x="9648033" y="4027708"/>
          <a:ext cx="2077872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Reduction</a:t>
          </a:r>
          <a:r>
            <a:rPr lang="en-GB" sz="1100" baseline="0"/>
            <a:t> of storage capacity UK by 70%, Rough facility closure</a:t>
          </a:r>
        </a:p>
      </cdr:txBody>
    </cdr:sp>
  </cdr:relSizeAnchor>
  <cdr:relSizeAnchor xmlns:cdr="http://schemas.openxmlformats.org/drawingml/2006/chartDrawing">
    <cdr:from>
      <cdr:x>0.75596</cdr:x>
      <cdr:y>0.41849</cdr:y>
    </cdr:from>
    <cdr:to>
      <cdr:x>0.90015</cdr:x>
      <cdr:y>0.50952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A19E1AA-518F-6BF0-67B0-ED9593C271C8}"/>
            </a:ext>
          </a:extLst>
        </cdr:cNvPr>
        <cdr:cNvSpPr txBox="1"/>
      </cdr:nvSpPr>
      <cdr:spPr>
        <a:xfrm xmlns:a="http://schemas.openxmlformats.org/drawingml/2006/main">
          <a:off x="10893809" y="3391876"/>
          <a:ext cx="2077873" cy="7378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Post</a:t>
          </a:r>
          <a:r>
            <a:rPr lang="en-GB" sz="1100" baseline="0"/>
            <a:t> covid economic rebound : supply tightening </a:t>
          </a:r>
        </a:p>
      </cdr:txBody>
    </cdr:sp>
  </cdr:relSizeAnchor>
  <cdr:relSizeAnchor xmlns:cdr="http://schemas.openxmlformats.org/drawingml/2006/chartDrawing">
    <cdr:from>
      <cdr:x>0.73749</cdr:x>
      <cdr:y>0.30924</cdr:y>
    </cdr:from>
    <cdr:to>
      <cdr:x>0.86734</cdr:x>
      <cdr:y>0.40028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420710F-4B32-697B-5BE2-18A2B83545B5}"/>
            </a:ext>
          </a:extLst>
        </cdr:cNvPr>
        <cdr:cNvSpPr txBox="1"/>
      </cdr:nvSpPr>
      <cdr:spPr>
        <a:xfrm xmlns:a="http://schemas.openxmlformats.org/drawingml/2006/main">
          <a:off x="10627784" y="2506379"/>
          <a:ext cx="1871198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War in</a:t>
          </a:r>
          <a:r>
            <a:rPr lang="en-GB" sz="1100" baseline="0"/>
            <a:t> ukraine, fears over  supply  security and reduced Russian deliveries</a:t>
          </a:r>
        </a:p>
      </cdr:txBody>
    </cdr:sp>
  </cdr:relSizeAnchor>
  <cdr:relSizeAnchor xmlns:cdr="http://schemas.openxmlformats.org/drawingml/2006/chartDrawing">
    <cdr:from>
      <cdr:x>0.47749</cdr:x>
      <cdr:y>0.3537</cdr:y>
    </cdr:from>
    <cdr:to>
      <cdr:x>0.63751</cdr:x>
      <cdr:y>0.44474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6812522" y="2898447"/>
          <a:ext cx="2283041" cy="74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UK production</a:t>
          </a:r>
          <a:r>
            <a:rPr lang="en-GB" sz="1100" baseline="0"/>
            <a:t> decreasing, prices converging with European market, and rising oil prices (up to 100$/barrel)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0.15262</cdr:x>
      <cdr:y>0.35116</cdr:y>
    </cdr:from>
    <cdr:to>
      <cdr:x>0.29681</cdr:x>
      <cdr:y>0.4422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2199377" y="2846174"/>
          <a:ext cx="2077872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Europe cold</a:t>
          </a:r>
          <a:r>
            <a:rPr lang="en-GB" sz="1100" baseline="0"/>
            <a:t> wave in november 2005, storage not used as much as possible, therefore tighter supply faces increased demand</a:t>
          </a:r>
        </a:p>
      </cdr:txBody>
    </cdr:sp>
  </cdr:relSizeAnchor>
  <cdr:relSizeAnchor xmlns:cdr="http://schemas.openxmlformats.org/drawingml/2006/chartDrawing">
    <cdr:from>
      <cdr:x>0.42314</cdr:x>
      <cdr:y>0.54119</cdr:y>
    </cdr:from>
    <cdr:to>
      <cdr:x>0.56732</cdr:x>
      <cdr:y>0.63223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F6A19B0-96D4-33B2-EC7E-E2D2F9ABDF8C}"/>
            </a:ext>
          </a:extLst>
        </cdr:cNvPr>
        <cdr:cNvSpPr txBox="1"/>
      </cdr:nvSpPr>
      <cdr:spPr>
        <a:xfrm xmlns:a="http://schemas.openxmlformats.org/drawingml/2006/main">
          <a:off x="6097732" y="4386394"/>
          <a:ext cx="2077728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Subprimes crisis, oil</a:t>
          </a:r>
          <a:r>
            <a:rPr lang="en-GB" sz="1100" baseline="0"/>
            <a:t> &amp; gas demand collapse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0.20327</cdr:x>
      <cdr:y>0.50386</cdr:y>
    </cdr:from>
    <cdr:to>
      <cdr:x>0.31306</cdr:x>
      <cdr:y>0.5949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77551BC-BD6C-0AC6-D1FF-E322A74C5F8B}"/>
            </a:ext>
          </a:extLst>
        </cdr:cNvPr>
        <cdr:cNvSpPr txBox="1"/>
      </cdr:nvSpPr>
      <cdr:spPr>
        <a:xfrm xmlns:a="http://schemas.openxmlformats.org/drawingml/2006/main">
          <a:off x="2929233" y="4083819"/>
          <a:ext cx="1582146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Opening</a:t>
          </a:r>
          <a:r>
            <a:rPr lang="en-GB" sz="1100" baseline="0"/>
            <a:t> of LNG terminal (isle of grain) , access to more expensive gas, 07/2005</a:t>
          </a:r>
        </a:p>
        <a:p xmlns:a="http://schemas.openxmlformats.org/drawingml/2006/main"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0.04068</cdr:x>
      <cdr:y>0.75933</cdr:y>
    </cdr:from>
    <cdr:to>
      <cdr:x>0.18487</cdr:x>
      <cdr:y>0.85037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C886115-94CA-CDB5-7753-6E2E57469112}"/>
            </a:ext>
          </a:extLst>
        </cdr:cNvPr>
        <cdr:cNvSpPr txBox="1"/>
      </cdr:nvSpPr>
      <cdr:spPr>
        <a:xfrm xmlns:a="http://schemas.openxmlformats.org/drawingml/2006/main">
          <a:off x="576047" y="6173454"/>
          <a:ext cx="2041641" cy="74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UK interconnector opened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0.32114</cdr:x>
      <cdr:y>0.48642</cdr:y>
    </cdr:from>
    <cdr:to>
      <cdr:x>0.46532</cdr:x>
      <cdr:y>0.57746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8FD189E-BC1B-71F0-F375-FBCFD334C664}"/>
            </a:ext>
          </a:extLst>
        </cdr:cNvPr>
        <cdr:cNvSpPr txBox="1"/>
      </cdr:nvSpPr>
      <cdr:spPr>
        <a:xfrm xmlns:a="http://schemas.openxmlformats.org/drawingml/2006/main">
          <a:off x="4627854" y="3942457"/>
          <a:ext cx="2077728" cy="73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Norwegian pipeline</a:t>
          </a:r>
        </a:p>
        <a:p xmlns:a="http://schemas.openxmlformats.org/drawingml/2006/main">
          <a:r>
            <a:rPr lang="en-GB" sz="1100" baseline="0"/>
            <a:t> opening, 09/2006, </a:t>
          </a:r>
        </a:p>
        <a:p xmlns:a="http://schemas.openxmlformats.org/drawingml/2006/main">
          <a:r>
            <a:rPr lang="en-GB" sz="1100" baseline="0"/>
            <a:t>increased supply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0.67364</cdr:x>
      <cdr:y>0.71535</cdr:y>
    </cdr:from>
    <cdr:to>
      <cdr:x>0.81782</cdr:x>
      <cdr:y>0.80639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F1C26093-8FE5-A720-2C56-4D7D64FFA351}"/>
            </a:ext>
          </a:extLst>
        </cdr:cNvPr>
        <cdr:cNvSpPr txBox="1"/>
      </cdr:nvSpPr>
      <cdr:spPr>
        <a:xfrm xmlns:a="http://schemas.openxmlformats.org/drawingml/2006/main">
          <a:off x="9707662" y="5797945"/>
          <a:ext cx="2077729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Norwegian oversupply</a:t>
          </a:r>
          <a:endParaRPr lang="en-GB" sz="1100" baseline="0"/>
        </a:p>
      </cdr:txBody>
    </cdr:sp>
  </cdr:relSizeAnchor>
  <cdr:relSizeAnchor xmlns:cdr="http://schemas.openxmlformats.org/drawingml/2006/chartDrawing">
    <cdr:from>
      <cdr:x>0.59078</cdr:x>
      <cdr:y>0.58313</cdr:y>
    </cdr:from>
    <cdr:to>
      <cdr:x>0.7508</cdr:x>
      <cdr:y>0.67417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9A5D0729-ED14-B915-0AAB-9FE62F4BAD6E}"/>
            </a:ext>
          </a:extLst>
        </cdr:cNvPr>
        <cdr:cNvSpPr txBox="1"/>
      </cdr:nvSpPr>
      <cdr:spPr>
        <a:xfrm xmlns:a="http://schemas.openxmlformats.org/drawingml/2006/main">
          <a:off x="8513526" y="4726347"/>
          <a:ext cx="2305993" cy="737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Oil price crash, mild 2013</a:t>
          </a:r>
          <a:r>
            <a:rPr lang="en-GB" sz="1100" baseline="0"/>
            <a:t> weather: high storage levels, healthy pipeline and LNG</a:t>
          </a:r>
          <a:r>
            <a:rPr lang="en-GB" sz="1100"/>
            <a:t> supplies</a:t>
          </a:r>
          <a:endParaRPr lang="en-GB" sz="1100" baseline="0"/>
        </a:p>
        <a:p xmlns:a="http://schemas.openxmlformats.org/drawingml/2006/main">
          <a:endParaRPr lang="en-GB" sz="11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609051</xdr:colOff>
      <xdr:row>7</xdr:row>
      <xdr:rowOff>75925</xdr:rowOff>
    </xdr:from>
    <xdr:to>
      <xdr:col>24</xdr:col>
      <xdr:colOff>599722</xdr:colOff>
      <xdr:row>42</xdr:row>
      <xdr:rowOff>58795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2B9195-D204-7ADF-9319-96993367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752593</xdr:colOff>
      <xdr:row>10</xdr:row>
      <xdr:rowOff>58796</xdr:rowOff>
    </xdr:from>
    <xdr:to>
      <xdr:col>23</xdr:col>
      <xdr:colOff>329259</xdr:colOff>
      <xdr:row>12</xdr:row>
      <xdr:rowOff>70555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200BB8D-1F30-074C-9AA3-23021DD03387}"/>
            </a:ext>
          </a:extLst>
        </xdr:cNvPr>
        <xdr:cNvCxnSpPr/>
      </xdr:nvCxnSpPr>
      <xdr:spPr>
        <a:xfrm>
          <a:off x="16945093" y="2057870"/>
          <a:ext cx="399814" cy="41157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705555</xdr:colOff>
      <xdr:row>8</xdr:row>
      <xdr:rowOff>47037</xdr:rowOff>
    </xdr:from>
    <xdr:to>
      <xdr:col>23</xdr:col>
      <xdr:colOff>301588</xdr:colOff>
      <xdr:row>11</xdr:row>
      <xdr:rowOff>196270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9E4E678-98B6-DA03-A90F-8842B1A0222B}"/>
            </a:ext>
          </a:extLst>
        </xdr:cNvPr>
        <xdr:cNvSpPr txBox="1"/>
      </xdr:nvSpPr>
      <xdr:spPr>
        <a:xfrm>
          <a:off x="15251759" y="1646296"/>
          <a:ext cx="2065477" cy="7489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unprecedented</a:t>
          </a:r>
          <a:r>
            <a:rPr lang="en-GB" sz="1100" baseline="0"/>
            <a:t> volatility, due to oversupply during 2020 and supply bottlenecks in 2021</a:t>
          </a:r>
        </a:p>
      </xdr:txBody>
    </xdr:sp>
    <xdr:clientData/>
  </xdr:twoCellAnchor>
  <xdr:twoCellAnchor>
    <xdr:from>
      <xdr:col>24</xdr:col>
      <xdr:colOff>505648</xdr:colOff>
      <xdr:row>9</xdr:row>
      <xdr:rowOff>105833</xdr:rowOff>
    </xdr:from>
    <xdr:to>
      <xdr:col>25</xdr:col>
      <xdr:colOff>47037</xdr:colOff>
      <xdr:row>11</xdr:row>
      <xdr:rowOff>129352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3CE9035-01CF-8D42-80C8-9672C153F3D5}"/>
            </a:ext>
          </a:extLst>
        </xdr:cNvPr>
        <xdr:cNvCxnSpPr/>
      </xdr:nvCxnSpPr>
      <xdr:spPr>
        <a:xfrm flipH="1">
          <a:off x="18344444" y="1905000"/>
          <a:ext cx="364537" cy="4233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152400</xdr:colOff>
      <xdr:row>6</xdr:row>
      <xdr:rowOff>199438</xdr:rowOff>
    </xdr:from>
    <xdr:to>
      <xdr:col>27</xdr:col>
      <xdr:colOff>571580</xdr:colOff>
      <xdr:row>10</xdr:row>
      <xdr:rowOff>148763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B6F9B9C6-7CEF-6646-AFB0-4250CDF05819}"/>
            </a:ext>
          </a:extLst>
        </xdr:cNvPr>
        <xdr:cNvSpPr txBox="1"/>
      </xdr:nvSpPr>
      <xdr:spPr>
        <a:xfrm>
          <a:off x="18814344" y="1398882"/>
          <a:ext cx="2065477" cy="7489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war in Ukraine,</a:t>
          </a:r>
          <a:r>
            <a:rPr lang="en-GB" sz="1100" baseline="0"/>
            <a:t> fears over supply security</a:t>
          </a:r>
        </a:p>
      </xdr:txBody>
    </xdr:sp>
    <xdr:clientData/>
  </xdr:twoCellAnchor>
  <xdr:twoCellAnchor>
    <xdr:from>
      <xdr:col>15</xdr:col>
      <xdr:colOff>345882</xdr:colOff>
      <xdr:row>22</xdr:row>
      <xdr:rowOff>85096</xdr:rowOff>
    </xdr:from>
    <xdr:to>
      <xdr:col>21</xdr:col>
      <xdr:colOff>761638</xdr:colOff>
      <xdr:row>35</xdr:row>
      <xdr:rowOff>86529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AD667DE-44E8-7D4C-BE58-8E200EBF0336}"/>
            </a:ext>
          </a:extLst>
        </xdr:cNvPr>
        <xdr:cNvSpPr/>
      </xdr:nvSpPr>
      <xdr:spPr>
        <a:xfrm rot="2583581">
          <a:off x="10776345" y="4483059"/>
          <a:ext cx="5354645" cy="2600229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215901</xdr:colOff>
      <xdr:row>15</xdr:row>
      <xdr:rowOff>159361</xdr:rowOff>
    </xdr:from>
    <xdr:to>
      <xdr:col>20</xdr:col>
      <xdr:colOff>634893</xdr:colOff>
      <xdr:row>19</xdr:row>
      <xdr:rowOff>108687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B1CA85B3-D3DB-C047-B1B1-0773C35AAB54}"/>
            </a:ext>
          </a:extLst>
        </xdr:cNvPr>
        <xdr:cNvSpPr txBox="1"/>
      </xdr:nvSpPr>
      <xdr:spPr>
        <a:xfrm>
          <a:off x="13119101" y="3207361"/>
          <a:ext cx="206491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decreasing volatility</a:t>
          </a:r>
          <a:r>
            <a:rPr lang="en-GB" sz="1100" baseline="0"/>
            <a:t>, leading to slow storage value and closing of Rough site (uneconomical to maintain at the time)</a:t>
          </a:r>
        </a:p>
      </xdr:txBody>
    </xdr:sp>
    <xdr:clientData/>
  </xdr:twoCellAnchor>
  <xdr:twoCellAnchor>
    <xdr:from>
      <xdr:col>16</xdr:col>
      <xdr:colOff>447040</xdr:colOff>
      <xdr:row>14</xdr:row>
      <xdr:rowOff>193040</xdr:rowOff>
    </xdr:from>
    <xdr:to>
      <xdr:col>16</xdr:col>
      <xdr:colOff>609600</xdr:colOff>
      <xdr:row>25</xdr:row>
      <xdr:rowOff>172720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65FF23-455B-AD4D-BBD9-0D2B746C42C4}"/>
            </a:ext>
          </a:extLst>
        </xdr:cNvPr>
        <xdr:cNvCxnSpPr/>
      </xdr:nvCxnSpPr>
      <xdr:spPr>
        <a:xfrm>
          <a:off x="11704320" y="3037840"/>
          <a:ext cx="162560" cy="22148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620982</xdr:colOff>
      <xdr:row>21</xdr:row>
      <xdr:rowOff>35345</xdr:rowOff>
    </xdr:from>
    <xdr:to>
      <xdr:col>20</xdr:col>
      <xdr:colOff>690832</xdr:colOff>
      <xdr:row>32</xdr:row>
      <xdr:rowOff>9945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DECB3CB-2833-BC48-B2F6-7604401CD789}"/>
            </a:ext>
          </a:extLst>
        </xdr:cNvPr>
        <xdr:cNvCxnSpPr/>
      </xdr:nvCxnSpPr>
      <xdr:spPr>
        <a:xfrm flipH="1">
          <a:off x="15214001" y="4312609"/>
          <a:ext cx="69850" cy="221507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472958</xdr:colOff>
      <xdr:row>19</xdr:row>
      <xdr:rowOff>178035</xdr:rowOff>
    </xdr:from>
    <xdr:to>
      <xdr:col>23</xdr:col>
      <xdr:colOff>68990</xdr:colOff>
      <xdr:row>23</xdr:row>
      <xdr:rowOff>127361</xdr:rowOff>
    </xdr:to>
    <xdr:sp macro="" textlink="">
      <xdr:nvSpPr>
        <xdr:cNvPr id="26" name="TextBox 1">
          <a:extLst>
            <a:ext uri="{FF2B5EF4-FFF2-40B4-BE49-F238E27FC236}">
              <a16:creationId xmlns:a16="http://schemas.microsoft.com/office/drawing/2014/main" id="{356DF073-5F95-D246-86DE-6EF2C168BB23}"/>
            </a:ext>
          </a:extLst>
        </xdr:cNvPr>
        <xdr:cNvSpPr txBox="1"/>
      </xdr:nvSpPr>
      <xdr:spPr>
        <a:xfrm>
          <a:off x="15052558" y="4038835"/>
          <a:ext cx="207253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Rough closure</a:t>
          </a:r>
          <a:endParaRPr lang="en-GB" sz="1100" baseline="0"/>
        </a:p>
      </xdr:txBody>
    </xdr:sp>
    <xdr:clientData/>
  </xdr:twoCellAnchor>
  <xdr:twoCellAnchor>
    <xdr:from>
      <xdr:col>15</xdr:col>
      <xdr:colOff>527568</xdr:colOff>
      <xdr:row>12</xdr:row>
      <xdr:rowOff>174225</xdr:rowOff>
    </xdr:from>
    <xdr:to>
      <xdr:col>17</xdr:col>
      <xdr:colOff>325120</xdr:colOff>
      <xdr:row>16</xdr:row>
      <xdr:rowOff>123551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62311F3B-A24C-A44E-B353-BFBE0BA7AF21}"/>
            </a:ext>
          </a:extLst>
        </xdr:cNvPr>
        <xdr:cNvSpPr txBox="1"/>
      </xdr:nvSpPr>
      <xdr:spPr>
        <a:xfrm>
          <a:off x="10961888" y="2612625"/>
          <a:ext cx="144347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 in volatility</a:t>
          </a:r>
          <a:r>
            <a:rPr lang="en-GB" sz="1100" baseline="0"/>
            <a:t> due to 2008 crisis</a:t>
          </a:r>
        </a:p>
      </xdr:txBody>
    </xdr:sp>
    <xdr:clientData/>
  </xdr:twoCellAnchor>
  <xdr:twoCellAnchor>
    <xdr:from>
      <xdr:col>20</xdr:col>
      <xdr:colOff>397525</xdr:colOff>
      <xdr:row>23</xdr:row>
      <xdr:rowOff>59156</xdr:rowOff>
    </xdr:from>
    <xdr:to>
      <xdr:col>24</xdr:col>
      <xdr:colOff>811129</xdr:colOff>
      <xdr:row>33</xdr:row>
      <xdr:rowOff>84430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BD09150-7CD1-CB4D-B8F4-728EDABA8CBC}"/>
            </a:ext>
          </a:extLst>
        </xdr:cNvPr>
        <xdr:cNvSpPr/>
      </xdr:nvSpPr>
      <xdr:spPr>
        <a:xfrm rot="8158492">
          <a:off x="14946645" y="4732756"/>
          <a:ext cx="3705444" cy="2057274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551181</xdr:colOff>
      <xdr:row>34</xdr:row>
      <xdr:rowOff>57761</xdr:rowOff>
    </xdr:from>
    <xdr:to>
      <xdr:col>24</xdr:col>
      <xdr:colOff>568960</xdr:colOff>
      <xdr:row>38</xdr:row>
      <xdr:rowOff>7087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22281881-0096-A843-A04A-5F6588E7657C}"/>
            </a:ext>
          </a:extLst>
        </xdr:cNvPr>
        <xdr:cNvSpPr txBox="1"/>
      </xdr:nvSpPr>
      <xdr:spPr>
        <a:xfrm>
          <a:off x="16746221" y="6966561"/>
          <a:ext cx="1663699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increased volatility</a:t>
          </a:r>
          <a:r>
            <a:rPr lang="en-GB" sz="1100" baseline="0"/>
            <a:t> makes storage profitable again</a:t>
          </a:r>
        </a:p>
      </xdr:txBody>
    </xdr:sp>
    <xdr:clientData/>
  </xdr:twoCellAnchor>
  <xdr:twoCellAnchor>
    <xdr:from>
      <xdr:col>13</xdr:col>
      <xdr:colOff>649488</xdr:colOff>
      <xdr:row>10</xdr:row>
      <xdr:rowOff>133585</xdr:rowOff>
    </xdr:from>
    <xdr:to>
      <xdr:col>15</xdr:col>
      <xdr:colOff>447040</xdr:colOff>
      <xdr:row>14</xdr:row>
      <xdr:rowOff>82911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C3553EB3-FB2E-4242-87CF-3D313DA10DF7}"/>
            </a:ext>
          </a:extLst>
        </xdr:cNvPr>
        <xdr:cNvSpPr txBox="1"/>
      </xdr:nvSpPr>
      <xdr:spPr>
        <a:xfrm>
          <a:off x="9437888" y="2165585"/>
          <a:ext cx="144347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early winter cold wave in Europe 11/05</a:t>
          </a:r>
        </a:p>
      </xdr:txBody>
    </xdr:sp>
    <xdr:clientData/>
  </xdr:twoCellAnchor>
  <xdr:twoCellAnchor>
    <xdr:from>
      <xdr:col>14</xdr:col>
      <xdr:colOff>528320</xdr:colOff>
      <xdr:row>13</xdr:row>
      <xdr:rowOff>91440</xdr:rowOff>
    </xdr:from>
    <xdr:to>
      <xdr:col>14</xdr:col>
      <xdr:colOff>741680</xdr:colOff>
      <xdr:row>24</xdr:row>
      <xdr:rowOff>60960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3FDC475-6494-804F-AF0F-2664EB7948C0}"/>
            </a:ext>
          </a:extLst>
        </xdr:cNvPr>
        <xdr:cNvCxnSpPr/>
      </xdr:nvCxnSpPr>
      <xdr:spPr>
        <a:xfrm>
          <a:off x="10139680" y="2733040"/>
          <a:ext cx="213360" cy="22047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395377</xdr:colOff>
      <xdr:row>32</xdr:row>
      <xdr:rowOff>191698</xdr:rowOff>
    </xdr:from>
    <xdr:to>
      <xdr:col>16</xdr:col>
      <xdr:colOff>143774</xdr:colOff>
      <xdr:row>35</xdr:row>
      <xdr:rowOff>191698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EAB2596-A665-F94C-9385-983D87AC9926}"/>
            </a:ext>
          </a:extLst>
        </xdr:cNvPr>
        <xdr:cNvCxnSpPr/>
      </xdr:nvCxnSpPr>
      <xdr:spPr>
        <a:xfrm flipV="1">
          <a:off x="6721415" y="6709434"/>
          <a:ext cx="4708585" cy="6110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368171</xdr:colOff>
      <xdr:row>34</xdr:row>
      <xdr:rowOff>200680</xdr:rowOff>
    </xdr:from>
    <xdr:to>
      <xdr:col>15</xdr:col>
      <xdr:colOff>165723</xdr:colOff>
      <xdr:row>38</xdr:row>
      <xdr:rowOff>150006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id="{49A9B33E-3CFF-DD43-9881-79339A5405D1}"/>
            </a:ext>
          </a:extLst>
        </xdr:cNvPr>
        <xdr:cNvSpPr txBox="1"/>
      </xdr:nvSpPr>
      <xdr:spPr>
        <a:xfrm>
          <a:off x="11934730" y="7165196"/>
          <a:ext cx="1436262" cy="768681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trending volatility, especially btw 05-08 because of </a:t>
          </a:r>
        </a:p>
      </xdr:txBody>
    </xdr:sp>
    <xdr:clientData/>
  </xdr:twoCellAnchor>
  <xdr:twoCellAnchor>
    <xdr:from>
      <xdr:col>13</xdr:col>
      <xdr:colOff>13511</xdr:colOff>
      <xdr:row>48</xdr:row>
      <xdr:rowOff>0</xdr:rowOff>
    </xdr:from>
    <xdr:to>
      <xdr:col>28</xdr:col>
      <xdr:colOff>4182</xdr:colOff>
      <xdr:row>82</xdr:row>
      <xdr:rowOff>185530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709924B-6B55-EC49-8EA6-C18CC2BF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248512</xdr:colOff>
      <xdr:row>72</xdr:row>
      <xdr:rowOff>140940</xdr:rowOff>
    </xdr:from>
    <xdr:to>
      <xdr:col>19</xdr:col>
      <xdr:colOff>816264</xdr:colOff>
      <xdr:row>75</xdr:row>
      <xdr:rowOff>140940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0A2680-C0B5-2645-B7D8-31CF81B6A4B1}"/>
            </a:ext>
          </a:extLst>
        </xdr:cNvPr>
        <xdr:cNvCxnSpPr/>
      </xdr:nvCxnSpPr>
      <xdr:spPr>
        <a:xfrm flipV="1">
          <a:off x="12634426" y="14889327"/>
          <a:ext cx="4664526" cy="61451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629818</xdr:colOff>
      <xdr:row>75</xdr:row>
      <xdr:rowOff>11682</xdr:rowOff>
    </xdr:from>
    <xdr:to>
      <xdr:col>18</xdr:col>
      <xdr:colOff>427371</xdr:colOff>
      <xdr:row>76</xdr:row>
      <xdr:rowOff>81936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3DD5E334-87F8-0146-90CF-1393993947C7}"/>
            </a:ext>
          </a:extLst>
        </xdr:cNvPr>
        <xdr:cNvSpPr txBox="1"/>
      </xdr:nvSpPr>
      <xdr:spPr>
        <a:xfrm>
          <a:off x="14654442" y="15374585"/>
          <a:ext cx="1436262" cy="27509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Trending volatility</a:t>
          </a:r>
        </a:p>
      </xdr:txBody>
    </xdr:sp>
    <xdr:clientData/>
  </xdr:twoCellAnchor>
  <xdr:twoCellAnchor>
    <xdr:from>
      <xdr:col>18</xdr:col>
      <xdr:colOff>757002</xdr:colOff>
      <xdr:row>75</xdr:row>
      <xdr:rowOff>47055</xdr:rowOff>
    </xdr:from>
    <xdr:to>
      <xdr:col>21</xdr:col>
      <xdr:colOff>356640</xdr:colOff>
      <xdr:row>78</xdr:row>
      <xdr:rowOff>201219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A2AAEC89-CFCC-4B47-8EFF-E07838EA79B3}"/>
            </a:ext>
          </a:extLst>
        </xdr:cNvPr>
        <xdr:cNvSpPr txBox="1"/>
      </xdr:nvSpPr>
      <xdr:spPr>
        <a:xfrm>
          <a:off x="16464362" y="15287055"/>
          <a:ext cx="2068518" cy="7637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Decreasing volatility</a:t>
          </a:r>
          <a:r>
            <a:rPr lang="en-GB" sz="1100" baseline="0"/>
            <a:t>, leading to slow storage value and closing of Rough site (uneconomical to maintain at the time)</a:t>
          </a:r>
        </a:p>
      </xdr:txBody>
    </xdr:sp>
    <xdr:clientData/>
  </xdr:twoCellAnchor>
  <xdr:twoCellAnchor>
    <xdr:from>
      <xdr:col>19</xdr:col>
      <xdr:colOff>762000</xdr:colOff>
      <xdr:row>56</xdr:row>
      <xdr:rowOff>0</xdr:rowOff>
    </xdr:from>
    <xdr:to>
      <xdr:col>20</xdr:col>
      <xdr:colOff>16387</xdr:colOff>
      <xdr:row>63</xdr:row>
      <xdr:rowOff>19774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C7C6627-2C3B-8C43-A462-DA0415D1A83C}"/>
            </a:ext>
          </a:extLst>
        </xdr:cNvPr>
        <xdr:cNvCxnSpPr/>
      </xdr:nvCxnSpPr>
      <xdr:spPr>
        <a:xfrm>
          <a:off x="17292320" y="11379200"/>
          <a:ext cx="77347" cy="144217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233680</xdr:colOff>
      <xdr:row>59</xdr:row>
      <xdr:rowOff>50800</xdr:rowOff>
    </xdr:from>
    <xdr:to>
      <xdr:col>24</xdr:col>
      <xdr:colOff>436880</xdr:colOff>
      <xdr:row>71</xdr:row>
      <xdr:rowOff>162560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6DAEE10-61F1-9D49-B589-6EB37973C4E6}"/>
            </a:ext>
          </a:extLst>
        </xdr:cNvPr>
        <xdr:cNvCxnSpPr/>
      </xdr:nvCxnSpPr>
      <xdr:spPr>
        <a:xfrm>
          <a:off x="20878800" y="12039600"/>
          <a:ext cx="203200" cy="25501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495899</xdr:colOff>
      <xdr:row>57</xdr:row>
      <xdr:rowOff>136849</xdr:rowOff>
    </xdr:from>
    <xdr:to>
      <xdr:col>26</xdr:col>
      <xdr:colOff>91932</xdr:colOff>
      <xdr:row>61</xdr:row>
      <xdr:rowOff>87813</xdr:rowOff>
    </xdr:to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266BC167-8A5D-F641-9956-DB16E7FA16F4}"/>
            </a:ext>
          </a:extLst>
        </xdr:cNvPr>
        <xdr:cNvSpPr txBox="1"/>
      </xdr:nvSpPr>
      <xdr:spPr>
        <a:xfrm>
          <a:off x="20318059" y="11719249"/>
          <a:ext cx="2064913" cy="7637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Rough closure</a:t>
          </a:r>
          <a:endParaRPr lang="en-GB" sz="1100" baseline="0"/>
        </a:p>
      </xdr:txBody>
    </xdr:sp>
    <xdr:clientData/>
  </xdr:twoCellAnchor>
  <xdr:twoCellAnchor>
    <xdr:from>
      <xdr:col>19</xdr:col>
      <xdr:colOff>174591</xdr:colOff>
      <xdr:row>53</xdr:row>
      <xdr:rowOff>163520</xdr:rowOff>
    </xdr:from>
    <xdr:to>
      <xdr:col>20</xdr:col>
      <xdr:colOff>762001</xdr:colOff>
      <xdr:row>57</xdr:row>
      <xdr:rowOff>114483</xdr:rowOff>
    </xdr:to>
    <xdr:sp macro="" textlink="">
      <xdr:nvSpPr>
        <xdr:cNvPr id="29" name="TextBox 1">
          <a:extLst>
            <a:ext uri="{FF2B5EF4-FFF2-40B4-BE49-F238E27FC236}">
              <a16:creationId xmlns:a16="http://schemas.microsoft.com/office/drawing/2014/main" id="{2E81439F-7196-3848-91D9-B21DC708A7D2}"/>
            </a:ext>
          </a:extLst>
        </xdr:cNvPr>
        <xdr:cNvSpPr txBox="1"/>
      </xdr:nvSpPr>
      <xdr:spPr>
        <a:xfrm>
          <a:off x="16704911" y="10933120"/>
          <a:ext cx="1410370" cy="76376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Volatility surge </a:t>
          </a:r>
          <a:r>
            <a:rPr lang="en-GB" sz="1100" baseline="0"/>
            <a:t>due to 2008 crisis</a:t>
          </a:r>
        </a:p>
      </xdr:txBody>
    </xdr:sp>
    <xdr:clientData/>
  </xdr:twoCellAnchor>
  <xdr:twoCellAnchor>
    <xdr:from>
      <xdr:col>16</xdr:col>
      <xdr:colOff>726835</xdr:colOff>
      <xdr:row>52</xdr:row>
      <xdr:rowOff>22918</xdr:rowOff>
    </xdr:from>
    <xdr:to>
      <xdr:col>18</xdr:col>
      <xdr:colOff>520782</xdr:colOff>
      <xdr:row>55</xdr:row>
      <xdr:rowOff>175444</xdr:rowOff>
    </xdr:to>
    <xdr:sp macro="" textlink="">
      <xdr:nvSpPr>
        <xdr:cNvPr id="31" name="TextBox 1">
          <a:extLst>
            <a:ext uri="{FF2B5EF4-FFF2-40B4-BE49-F238E27FC236}">
              <a16:creationId xmlns:a16="http://schemas.microsoft.com/office/drawing/2014/main" id="{C456D1B0-6417-F84D-A7B2-460D9E2080B1}"/>
            </a:ext>
          </a:extLst>
        </xdr:cNvPr>
        <xdr:cNvSpPr txBox="1"/>
      </xdr:nvSpPr>
      <xdr:spPr>
        <a:xfrm>
          <a:off x="14788275" y="10589318"/>
          <a:ext cx="1439867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Early winter cold wave in Europe 11/05</a:t>
          </a:r>
        </a:p>
      </xdr:txBody>
    </xdr:sp>
    <xdr:clientData/>
  </xdr:twoCellAnchor>
  <xdr:twoCellAnchor>
    <xdr:from>
      <xdr:col>17</xdr:col>
      <xdr:colOff>792480</xdr:colOff>
      <xdr:row>54</xdr:row>
      <xdr:rowOff>71120</xdr:rowOff>
    </xdr:from>
    <xdr:to>
      <xdr:col>18</xdr:col>
      <xdr:colOff>148467</xdr:colOff>
      <xdr:row>61</xdr:row>
      <xdr:rowOff>112853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68AFEF6-64DA-C746-9855-5ABC1541E8C4}"/>
            </a:ext>
          </a:extLst>
        </xdr:cNvPr>
        <xdr:cNvCxnSpPr/>
      </xdr:nvCxnSpPr>
      <xdr:spPr>
        <a:xfrm>
          <a:off x="15676880" y="11043920"/>
          <a:ext cx="178947" cy="14641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233680</xdr:colOff>
      <xdr:row>72</xdr:row>
      <xdr:rowOff>60960</xdr:rowOff>
    </xdr:from>
    <xdr:to>
      <xdr:col>22</xdr:col>
      <xdr:colOff>294640</xdr:colOff>
      <xdr:row>78</xdr:row>
      <xdr:rowOff>162560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1898F3D-ECC1-FD41-AA6E-647FBC6602EC}"/>
            </a:ext>
          </a:extLst>
        </xdr:cNvPr>
        <xdr:cNvCxnSpPr/>
      </xdr:nvCxnSpPr>
      <xdr:spPr>
        <a:xfrm>
          <a:off x="17586960" y="14691360"/>
          <a:ext cx="1706880" cy="1320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751840</xdr:colOff>
      <xdr:row>69</xdr:row>
      <xdr:rowOff>132080</xdr:rowOff>
    </xdr:from>
    <xdr:to>
      <xdr:col>26</xdr:col>
      <xdr:colOff>670560</xdr:colOff>
      <xdr:row>78</xdr:row>
      <xdr:rowOff>162560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8CE66A5-4392-C64D-8081-6949FF68D7E1}"/>
            </a:ext>
          </a:extLst>
        </xdr:cNvPr>
        <xdr:cNvCxnSpPr/>
      </xdr:nvCxnSpPr>
      <xdr:spPr>
        <a:xfrm flipV="1">
          <a:off x="19751040" y="14152880"/>
          <a:ext cx="3210560" cy="18592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731521</xdr:colOff>
      <xdr:row>74</xdr:row>
      <xdr:rowOff>172061</xdr:rowOff>
    </xdr:from>
    <xdr:to>
      <xdr:col>26</xdr:col>
      <xdr:colOff>749300</xdr:colOff>
      <xdr:row>78</xdr:row>
      <xdr:rowOff>121387</xdr:rowOff>
    </xdr:to>
    <xdr:sp macro="" textlink="">
      <xdr:nvSpPr>
        <xdr:cNvPr id="49" name="TextBox 1">
          <a:extLst>
            <a:ext uri="{FF2B5EF4-FFF2-40B4-BE49-F238E27FC236}">
              <a16:creationId xmlns:a16="http://schemas.microsoft.com/office/drawing/2014/main" id="{BD5DA674-DA72-3A4A-A587-5A969EDB3A08}"/>
            </a:ext>
          </a:extLst>
        </xdr:cNvPr>
        <xdr:cNvSpPr txBox="1"/>
      </xdr:nvSpPr>
      <xdr:spPr>
        <a:xfrm>
          <a:off x="21419821" y="15208861"/>
          <a:ext cx="1668779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Increased volatility</a:t>
          </a:r>
          <a:r>
            <a:rPr lang="en-GB" sz="1100" baseline="0"/>
            <a:t> makes storage profitable again</a:t>
          </a:r>
        </a:p>
      </xdr:txBody>
    </xdr:sp>
    <xdr:clientData/>
  </xdr:twoCellAnchor>
  <xdr:twoCellAnchor>
    <xdr:from>
      <xdr:col>25</xdr:col>
      <xdr:colOff>157084</xdr:colOff>
      <xdr:row>54</xdr:row>
      <xdr:rowOff>190888</xdr:rowOff>
    </xdr:from>
    <xdr:to>
      <xdr:col>25</xdr:col>
      <xdr:colOff>559250</xdr:colOff>
      <xdr:row>57</xdr:row>
      <xdr:rowOff>3864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C985B4D-6A94-D448-8C84-76CF20738915}"/>
            </a:ext>
          </a:extLst>
        </xdr:cNvPr>
        <xdr:cNvCxnSpPr/>
      </xdr:nvCxnSpPr>
      <xdr:spPr>
        <a:xfrm>
          <a:off x="21724997" y="10925149"/>
          <a:ext cx="402166" cy="40932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87959</xdr:colOff>
      <xdr:row>52</xdr:row>
      <xdr:rowOff>90781</xdr:rowOff>
    </xdr:from>
    <xdr:to>
      <xdr:col>25</xdr:col>
      <xdr:colOff>509492</xdr:colOff>
      <xdr:row>56</xdr:row>
      <xdr:rowOff>36814</xdr:rowOff>
    </xdr:to>
    <xdr:sp macro="" textlink="">
      <xdr:nvSpPr>
        <xdr:cNvPr id="51" name="TextBox 1">
          <a:extLst>
            <a:ext uri="{FF2B5EF4-FFF2-40B4-BE49-F238E27FC236}">
              <a16:creationId xmlns:a16="http://schemas.microsoft.com/office/drawing/2014/main" id="{88279754-62D1-B74F-B921-B514C1A50F7E}"/>
            </a:ext>
          </a:extLst>
        </xdr:cNvPr>
        <xdr:cNvSpPr txBox="1"/>
      </xdr:nvSpPr>
      <xdr:spPr>
        <a:xfrm>
          <a:off x="19950759" y="10657181"/>
          <a:ext cx="2072533" cy="75883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Unprecedented</a:t>
          </a:r>
          <a:r>
            <a:rPr lang="en-GB" sz="1100" baseline="0"/>
            <a:t> volatility, due to demand shock during 2020 and supply bottlenecks in 2021</a:t>
          </a:r>
        </a:p>
      </xdr:txBody>
    </xdr:sp>
    <xdr:clientData/>
  </xdr:twoCellAnchor>
  <xdr:twoCellAnchor>
    <xdr:from>
      <xdr:col>26</xdr:col>
      <xdr:colOff>138546</xdr:colOff>
      <xdr:row>50</xdr:row>
      <xdr:rowOff>196273</xdr:rowOff>
    </xdr:from>
    <xdr:to>
      <xdr:col>26</xdr:col>
      <xdr:colOff>461818</xdr:colOff>
      <xdr:row>53</xdr:row>
      <xdr:rowOff>196272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AC27C80-A9E4-154C-B584-CA6DBE2B089A}"/>
            </a:ext>
          </a:extLst>
        </xdr:cNvPr>
        <xdr:cNvCxnSpPr/>
      </xdr:nvCxnSpPr>
      <xdr:spPr>
        <a:xfrm>
          <a:off x="22571364" y="10587182"/>
          <a:ext cx="323272" cy="62345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648940</xdr:colOff>
      <xdr:row>49</xdr:row>
      <xdr:rowOff>5345</xdr:rowOff>
    </xdr:from>
    <xdr:to>
      <xdr:col>27</xdr:col>
      <xdr:colOff>236847</xdr:colOff>
      <xdr:row>52</xdr:row>
      <xdr:rowOff>157871</xdr:rowOff>
    </xdr:to>
    <xdr:sp macro="" textlink="">
      <xdr:nvSpPr>
        <xdr:cNvPr id="53" name="TextBox 1">
          <a:extLst>
            <a:ext uri="{FF2B5EF4-FFF2-40B4-BE49-F238E27FC236}">
              <a16:creationId xmlns:a16="http://schemas.microsoft.com/office/drawing/2014/main" id="{AFB073F3-F68E-A648-961B-4D425503B74B}"/>
            </a:ext>
          </a:extLst>
        </xdr:cNvPr>
        <xdr:cNvSpPr txBox="1"/>
      </xdr:nvSpPr>
      <xdr:spPr>
        <a:xfrm>
          <a:off x="21419213" y="10188436"/>
          <a:ext cx="2081725" cy="77598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War in Ukraine,</a:t>
          </a:r>
          <a:r>
            <a:rPr lang="en-GB" sz="1100" baseline="0"/>
            <a:t> fears over supply security</a:t>
          </a:r>
        </a:p>
      </xdr:txBody>
    </xdr:sp>
    <xdr:clientData/>
  </xdr:twoCellAnchor>
  <xdr:twoCellAnchor>
    <xdr:from>
      <xdr:col>12</xdr:col>
      <xdr:colOff>385873</xdr:colOff>
      <xdr:row>91</xdr:row>
      <xdr:rowOff>140978</xdr:rowOff>
    </xdr:from>
    <xdr:to>
      <xdr:col>21</xdr:col>
      <xdr:colOff>508000</xdr:colOff>
      <xdr:row>118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7" name="Chart 56">
              <a:extLst>
                <a:ext uri="{FF2B5EF4-FFF2-40B4-BE49-F238E27FC236}">
                  <a16:creationId xmlns:a16="http://schemas.microsoft.com/office/drawing/2014/main" id="{2096AE59-C73C-05D4-94B2-0E7A3DE60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95790" y="18439561"/>
              <a:ext cx="7551627" cy="5288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16</xdr:col>
      <xdr:colOff>571500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3FF1F-29F7-66E6-B3B3-CA633B45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4C19-08A1-CE43-825B-74577A519BC7}">
  <dimension ref="A1:H306"/>
  <sheetViews>
    <sheetView zoomScaleNormal="130" workbookViewId="0">
      <selection activeCell="Q50" sqref="Q50"/>
    </sheetView>
  </sheetViews>
  <sheetFormatPr baseColWidth="10" defaultRowHeight="16" x14ac:dyDescent="0.2"/>
  <cols>
    <col min="1" max="2" width="13.33203125" customWidth="1"/>
    <col min="3" max="3" width="12.1640625" customWidth="1"/>
  </cols>
  <sheetData>
    <row r="1" spans="1:6" x14ac:dyDescent="0.2">
      <c r="A1" t="s">
        <v>0</v>
      </c>
      <c r="B1" t="s">
        <v>0</v>
      </c>
      <c r="C1" t="s">
        <v>1</v>
      </c>
      <c r="D1" t="s">
        <v>3</v>
      </c>
      <c r="E1" s="7" t="s">
        <v>7</v>
      </c>
      <c r="F1" t="s">
        <v>4</v>
      </c>
    </row>
    <row r="2" spans="1:6" x14ac:dyDescent="0.2">
      <c r="A2" s="1">
        <v>35461</v>
      </c>
      <c r="B2" s="1" t="str">
        <f>TEXT(A2,"mmm yy")</f>
        <v>Jan 97</v>
      </c>
      <c r="C2">
        <v>17.399999999999999</v>
      </c>
      <c r="D2">
        <f t="shared" ref="D2:D65" si="0">IF(AND(MONTH(A2)&lt;10,MONTH(A2)&gt;3),"",$F$2)</f>
        <v>350</v>
      </c>
      <c r="E2" s="6">
        <v>2.85</v>
      </c>
      <c r="F2">
        <v>350</v>
      </c>
    </row>
    <row r="3" spans="1:6" x14ac:dyDescent="0.2">
      <c r="A3" s="1">
        <v>35489</v>
      </c>
      <c r="B3" s="1" t="str">
        <f t="shared" ref="B3:B66" si="1">TEXT(A3,"mmm yy")</f>
        <v>Feb 97</v>
      </c>
      <c r="C3">
        <v>10.34</v>
      </c>
      <c r="D3">
        <f t="shared" si="0"/>
        <v>350</v>
      </c>
      <c r="E3" s="6">
        <v>7.4</v>
      </c>
    </row>
    <row r="4" spans="1:6" x14ac:dyDescent="0.2">
      <c r="A4" s="1">
        <v>35520</v>
      </c>
      <c r="B4" s="1" t="str">
        <f t="shared" si="1"/>
        <v>Mar 97</v>
      </c>
      <c r="C4">
        <v>10.199999999999999</v>
      </c>
      <c r="D4">
        <f t="shared" si="0"/>
        <v>350</v>
      </c>
      <c r="E4" s="6">
        <v>9.5500000000000007</v>
      </c>
    </row>
    <row r="5" spans="1:6" x14ac:dyDescent="0.2">
      <c r="A5" s="1">
        <v>35550</v>
      </c>
      <c r="B5" s="1" t="str">
        <f t="shared" si="1"/>
        <v>Apr 97</v>
      </c>
      <c r="C5">
        <v>10.62</v>
      </c>
      <c r="D5" t="str">
        <f t="shared" si="0"/>
        <v/>
      </c>
      <c r="E5" s="6">
        <v>10.5</v>
      </c>
    </row>
    <row r="6" spans="1:6" x14ac:dyDescent="0.2">
      <c r="A6" s="1">
        <v>35580</v>
      </c>
      <c r="B6" s="1" t="str">
        <f t="shared" si="1"/>
        <v>May 97</v>
      </c>
      <c r="C6">
        <v>10.5</v>
      </c>
      <c r="D6" t="str">
        <f t="shared" si="0"/>
        <v/>
      </c>
      <c r="E6" s="6">
        <v>13.6</v>
      </c>
    </row>
    <row r="7" spans="1:6" x14ac:dyDescent="0.2">
      <c r="A7" s="1">
        <v>35611</v>
      </c>
      <c r="B7" s="1" t="str">
        <f t="shared" si="1"/>
        <v>Jun 97</v>
      </c>
      <c r="C7">
        <v>9.25</v>
      </c>
      <c r="D7" t="str">
        <f t="shared" si="0"/>
        <v/>
      </c>
      <c r="E7" s="6">
        <v>16.2</v>
      </c>
    </row>
    <row r="8" spans="1:6" x14ac:dyDescent="0.2">
      <c r="A8" s="1">
        <v>35642</v>
      </c>
      <c r="B8" s="1" t="str">
        <f t="shared" si="1"/>
        <v>Jul 97</v>
      </c>
      <c r="C8">
        <v>9.61</v>
      </c>
      <c r="D8" t="str">
        <f t="shared" si="0"/>
        <v/>
      </c>
      <c r="E8" s="6">
        <v>18.7</v>
      </c>
    </row>
    <row r="9" spans="1:6" x14ac:dyDescent="0.2">
      <c r="A9" s="1">
        <v>35671</v>
      </c>
      <c r="B9" s="1" t="str">
        <f t="shared" si="1"/>
        <v>Aug 97</v>
      </c>
      <c r="C9">
        <v>10.96</v>
      </c>
      <c r="D9" t="str">
        <f t="shared" si="0"/>
        <v/>
      </c>
      <c r="E9" s="6">
        <v>21.2</v>
      </c>
    </row>
    <row r="10" spans="1:6" x14ac:dyDescent="0.2">
      <c r="A10" s="1">
        <v>35703</v>
      </c>
      <c r="B10" s="1" t="str">
        <f t="shared" si="1"/>
        <v>Sep 97</v>
      </c>
      <c r="C10">
        <v>13.27</v>
      </c>
      <c r="D10" t="str">
        <f t="shared" si="0"/>
        <v/>
      </c>
      <c r="E10" s="6">
        <v>16.350000000000001</v>
      </c>
    </row>
    <row r="11" spans="1:6" x14ac:dyDescent="0.2">
      <c r="A11" s="1">
        <v>35734</v>
      </c>
      <c r="B11" s="1" t="str">
        <f t="shared" si="1"/>
        <v>Oct 97</v>
      </c>
      <c r="C11">
        <v>16</v>
      </c>
      <c r="D11">
        <f t="shared" si="0"/>
        <v>350</v>
      </c>
      <c r="E11" s="6">
        <v>11.7</v>
      </c>
    </row>
    <row r="12" spans="1:6" x14ac:dyDescent="0.2">
      <c r="A12" s="1">
        <v>35762</v>
      </c>
      <c r="B12" s="1" t="str">
        <f t="shared" si="1"/>
        <v>Nov 97</v>
      </c>
      <c r="C12">
        <v>18.190000000000001</v>
      </c>
      <c r="D12">
        <f t="shared" si="0"/>
        <v>350</v>
      </c>
      <c r="E12" s="6">
        <v>9.35</v>
      </c>
    </row>
    <row r="13" spans="1:6" x14ac:dyDescent="0.2">
      <c r="A13" s="1">
        <v>35795</v>
      </c>
      <c r="B13" s="1" t="str">
        <f t="shared" si="1"/>
        <v>Dec 97</v>
      </c>
      <c r="C13">
        <v>16.059999999999999</v>
      </c>
      <c r="D13">
        <f t="shared" si="0"/>
        <v>350</v>
      </c>
      <c r="E13" s="6">
        <v>6.85</v>
      </c>
    </row>
    <row r="14" spans="1:6" x14ac:dyDescent="0.2">
      <c r="A14" s="1">
        <v>35825</v>
      </c>
      <c r="B14" s="1" t="str">
        <f t="shared" si="1"/>
        <v>Jan 98</v>
      </c>
      <c r="C14">
        <v>10.65</v>
      </c>
      <c r="D14">
        <f t="shared" si="0"/>
        <v>350</v>
      </c>
      <c r="E14" s="6">
        <v>6.35</v>
      </c>
    </row>
    <row r="15" spans="1:6" x14ac:dyDescent="0.2">
      <c r="A15" s="1">
        <v>35853</v>
      </c>
      <c r="B15" s="1" t="str">
        <f t="shared" si="1"/>
        <v>Feb 98</v>
      </c>
      <c r="C15">
        <v>9.23</v>
      </c>
      <c r="D15">
        <f t="shared" si="0"/>
        <v>350</v>
      </c>
      <c r="E15" s="6">
        <v>7.55</v>
      </c>
    </row>
    <row r="16" spans="1:6" x14ac:dyDescent="0.2">
      <c r="A16" s="1">
        <v>35885</v>
      </c>
      <c r="B16" s="1" t="str">
        <f t="shared" si="1"/>
        <v>Mar 98</v>
      </c>
      <c r="C16">
        <v>8.58</v>
      </c>
      <c r="D16">
        <f t="shared" si="0"/>
        <v>350</v>
      </c>
      <c r="E16" s="6">
        <v>8.9</v>
      </c>
    </row>
    <row r="17" spans="1:5" x14ac:dyDescent="0.2">
      <c r="A17" s="1">
        <v>35915</v>
      </c>
      <c r="B17" s="1" t="str">
        <f t="shared" si="1"/>
        <v>Apr 98</v>
      </c>
      <c r="C17">
        <v>9.19</v>
      </c>
      <c r="D17" t="str">
        <f t="shared" si="0"/>
        <v/>
      </c>
      <c r="E17" s="6">
        <v>9.1999999999999993</v>
      </c>
    </row>
    <row r="18" spans="1:5" x14ac:dyDescent="0.2">
      <c r="A18" s="1">
        <v>35944</v>
      </c>
      <c r="B18" s="1" t="str">
        <f t="shared" si="1"/>
        <v>May 98</v>
      </c>
      <c r="C18">
        <v>8.7799999999999994</v>
      </c>
      <c r="D18" t="str">
        <f t="shared" si="0"/>
        <v/>
      </c>
      <c r="E18" s="6">
        <v>14.9</v>
      </c>
    </row>
    <row r="19" spans="1:5" x14ac:dyDescent="0.2">
      <c r="A19" s="1">
        <v>35976</v>
      </c>
      <c r="B19" s="1" t="str">
        <f t="shared" si="1"/>
        <v>Jun 98</v>
      </c>
      <c r="C19">
        <v>9.2899999999999991</v>
      </c>
      <c r="D19" t="str">
        <f t="shared" si="0"/>
        <v/>
      </c>
      <c r="E19" s="6">
        <v>15.95</v>
      </c>
    </row>
    <row r="20" spans="1:5" x14ac:dyDescent="0.2">
      <c r="A20" s="1">
        <v>36007</v>
      </c>
      <c r="B20" s="1" t="str">
        <f t="shared" si="1"/>
        <v>Jul 98</v>
      </c>
      <c r="C20">
        <v>10.48</v>
      </c>
      <c r="D20" t="str">
        <f t="shared" si="0"/>
        <v/>
      </c>
      <c r="E20" s="6">
        <v>17.2</v>
      </c>
    </row>
    <row r="21" spans="1:5" x14ac:dyDescent="0.2">
      <c r="A21" s="1">
        <v>36038</v>
      </c>
      <c r="B21" s="1" t="str">
        <f t="shared" si="1"/>
        <v>Aug 98</v>
      </c>
      <c r="C21">
        <v>12.1</v>
      </c>
      <c r="D21" t="str">
        <f t="shared" si="0"/>
        <v/>
      </c>
      <c r="E21" s="6">
        <v>18.100000000000001</v>
      </c>
    </row>
    <row r="22" spans="1:5" x14ac:dyDescent="0.2">
      <c r="A22" s="1">
        <v>36068</v>
      </c>
      <c r="B22" s="1" t="str">
        <f t="shared" si="1"/>
        <v>Sep 98</v>
      </c>
      <c r="C22">
        <v>13.85</v>
      </c>
      <c r="D22" t="str">
        <f t="shared" si="0"/>
        <v/>
      </c>
      <c r="E22" s="6">
        <v>16.55</v>
      </c>
    </row>
    <row r="23" spans="1:5" x14ac:dyDescent="0.2">
      <c r="A23" s="1">
        <v>36098</v>
      </c>
      <c r="B23" s="1" t="str">
        <f t="shared" si="1"/>
        <v>Oct 98</v>
      </c>
      <c r="C23">
        <v>15.21</v>
      </c>
      <c r="D23">
        <f t="shared" si="0"/>
        <v>350</v>
      </c>
      <c r="E23" s="6">
        <v>11.65</v>
      </c>
    </row>
    <row r="24" spans="1:5" x14ac:dyDescent="0.2">
      <c r="A24" s="1">
        <v>36129</v>
      </c>
      <c r="B24" s="1" t="str">
        <f t="shared" si="1"/>
        <v>Nov 98</v>
      </c>
      <c r="C24">
        <v>16.72</v>
      </c>
      <c r="D24">
        <f t="shared" si="0"/>
        <v>350</v>
      </c>
      <c r="E24" s="6">
        <v>6.5</v>
      </c>
    </row>
    <row r="25" spans="1:5" x14ac:dyDescent="0.2">
      <c r="A25" s="1">
        <v>36160</v>
      </c>
      <c r="B25" s="1" t="str">
        <f t="shared" si="1"/>
        <v>Dec 98</v>
      </c>
      <c r="C25">
        <v>11.88</v>
      </c>
      <c r="D25">
        <f t="shared" si="0"/>
        <v>350</v>
      </c>
      <c r="E25" s="6">
        <v>6.75</v>
      </c>
    </row>
    <row r="26" spans="1:5" x14ac:dyDescent="0.2">
      <c r="A26" s="1">
        <v>36189</v>
      </c>
      <c r="B26" s="1" t="str">
        <f t="shared" si="1"/>
        <v>Jan 99</v>
      </c>
      <c r="C26">
        <v>9.41</v>
      </c>
      <c r="D26">
        <f t="shared" si="0"/>
        <v>350</v>
      </c>
      <c r="E26" s="6">
        <v>6.6</v>
      </c>
    </row>
    <row r="27" spans="1:5" x14ac:dyDescent="0.2">
      <c r="A27" s="1">
        <v>36217</v>
      </c>
      <c r="B27" s="1" t="str">
        <f t="shared" si="1"/>
        <v>Feb 99</v>
      </c>
      <c r="C27">
        <v>9.31</v>
      </c>
      <c r="D27">
        <f t="shared" si="0"/>
        <v>350</v>
      </c>
      <c r="E27" s="6">
        <v>5.8</v>
      </c>
    </row>
    <row r="28" spans="1:5" x14ac:dyDescent="0.2">
      <c r="A28" s="1">
        <v>36250</v>
      </c>
      <c r="B28" s="1" t="str">
        <f t="shared" si="1"/>
        <v>Mar 99</v>
      </c>
      <c r="C28">
        <v>9.23</v>
      </c>
      <c r="D28">
        <f t="shared" si="0"/>
        <v>350</v>
      </c>
      <c r="E28" s="6">
        <v>8.6</v>
      </c>
    </row>
    <row r="29" spans="1:5" x14ac:dyDescent="0.2">
      <c r="A29" s="1">
        <v>36280</v>
      </c>
      <c r="B29" s="1" t="str">
        <f t="shared" si="1"/>
        <v>Apr 99</v>
      </c>
      <c r="C29">
        <v>9.1999999999999993</v>
      </c>
      <c r="D29" t="str">
        <f t="shared" si="0"/>
        <v/>
      </c>
      <c r="E29" s="6">
        <v>10.6</v>
      </c>
    </row>
    <row r="30" spans="1:5" x14ac:dyDescent="0.2">
      <c r="A30" s="1">
        <v>36311</v>
      </c>
      <c r="B30" s="1" t="str">
        <f t="shared" si="1"/>
        <v>May 99</v>
      </c>
      <c r="C30">
        <v>9.1199999999999992</v>
      </c>
      <c r="D30" t="str">
        <f t="shared" si="0"/>
        <v/>
      </c>
      <c r="E30" s="6">
        <v>14.65</v>
      </c>
    </row>
    <row r="31" spans="1:5" x14ac:dyDescent="0.2">
      <c r="A31" s="1">
        <v>36341</v>
      </c>
      <c r="B31" s="1" t="str">
        <f t="shared" si="1"/>
        <v>Jun 99</v>
      </c>
      <c r="C31">
        <v>9.92</v>
      </c>
      <c r="D31" t="str">
        <f t="shared" si="0"/>
        <v/>
      </c>
      <c r="E31" s="6">
        <v>15.65</v>
      </c>
    </row>
    <row r="32" spans="1:5" x14ac:dyDescent="0.2">
      <c r="A32" s="1">
        <v>36371</v>
      </c>
      <c r="B32" s="1" t="str">
        <f t="shared" si="1"/>
        <v>Jul 99</v>
      </c>
      <c r="C32">
        <v>9.43</v>
      </c>
      <c r="D32" t="str">
        <f t="shared" si="0"/>
        <v/>
      </c>
      <c r="E32" s="6">
        <v>19.600000000000001</v>
      </c>
    </row>
    <row r="33" spans="1:8" x14ac:dyDescent="0.2">
      <c r="A33" s="1">
        <v>36403</v>
      </c>
      <c r="B33" s="1" t="str">
        <f t="shared" si="1"/>
        <v>Aug 99</v>
      </c>
      <c r="C33">
        <v>10.6</v>
      </c>
      <c r="D33" t="str">
        <f t="shared" si="0"/>
        <v/>
      </c>
      <c r="E33" s="6">
        <v>18.399999999999999</v>
      </c>
    </row>
    <row r="34" spans="1:8" x14ac:dyDescent="0.2">
      <c r="A34" s="1">
        <v>36433</v>
      </c>
      <c r="B34" s="1" t="str">
        <f t="shared" si="1"/>
        <v>Sep 99</v>
      </c>
      <c r="C34">
        <v>11.78</v>
      </c>
      <c r="D34" t="str">
        <f t="shared" si="0"/>
        <v/>
      </c>
      <c r="E34" s="6">
        <v>17.25</v>
      </c>
    </row>
    <row r="35" spans="1:8" x14ac:dyDescent="0.2">
      <c r="A35" s="1">
        <v>36462</v>
      </c>
      <c r="B35" s="1" t="str">
        <f t="shared" si="1"/>
        <v>Oct 99</v>
      </c>
      <c r="C35">
        <v>11.63</v>
      </c>
      <c r="D35">
        <f t="shared" si="0"/>
        <v>350</v>
      </c>
      <c r="E35" s="6">
        <v>11.75</v>
      </c>
    </row>
    <row r="36" spans="1:8" x14ac:dyDescent="0.2">
      <c r="A36" s="1">
        <v>36494</v>
      </c>
      <c r="B36" s="1" t="str">
        <f t="shared" si="1"/>
        <v>Nov 99</v>
      </c>
      <c r="C36">
        <v>11.05</v>
      </c>
      <c r="D36">
        <f t="shared" si="0"/>
        <v>350</v>
      </c>
      <c r="E36" s="6">
        <v>8.6</v>
      </c>
    </row>
    <row r="37" spans="1:8" x14ac:dyDescent="0.2">
      <c r="A37" s="1">
        <v>36525</v>
      </c>
      <c r="B37" s="1" t="str">
        <f t="shared" si="1"/>
        <v>Dec 99</v>
      </c>
      <c r="C37">
        <v>13</v>
      </c>
      <c r="D37">
        <f t="shared" si="0"/>
        <v>350</v>
      </c>
      <c r="E37" s="6">
        <v>5.55</v>
      </c>
    </row>
    <row r="38" spans="1:8" x14ac:dyDescent="0.2">
      <c r="A38" s="1">
        <v>36556</v>
      </c>
      <c r="B38" s="1" t="str">
        <f t="shared" si="1"/>
        <v>Jan 00</v>
      </c>
      <c r="C38">
        <v>11.57</v>
      </c>
      <c r="D38">
        <f t="shared" si="0"/>
        <v>350</v>
      </c>
      <c r="E38" s="6">
        <v>5.5</v>
      </c>
    </row>
    <row r="39" spans="1:8" x14ac:dyDescent="0.2">
      <c r="A39" s="1">
        <v>36585</v>
      </c>
      <c r="B39" s="1" t="str">
        <f t="shared" si="1"/>
        <v>Feb 00</v>
      </c>
      <c r="C39">
        <v>12.05</v>
      </c>
      <c r="D39">
        <f t="shared" si="0"/>
        <v>350</v>
      </c>
      <c r="E39" s="6">
        <v>7.1</v>
      </c>
    </row>
    <row r="40" spans="1:8" x14ac:dyDescent="0.2">
      <c r="A40" s="1">
        <v>36616</v>
      </c>
      <c r="B40" s="1" t="str">
        <f t="shared" si="1"/>
        <v>Mar 00</v>
      </c>
      <c r="C40">
        <v>11.84</v>
      </c>
      <c r="D40">
        <f t="shared" si="0"/>
        <v>350</v>
      </c>
      <c r="E40" s="6">
        <v>8.5</v>
      </c>
    </row>
    <row r="41" spans="1:8" x14ac:dyDescent="0.2">
      <c r="A41" s="1">
        <v>36644</v>
      </c>
      <c r="B41" s="1" t="str">
        <f t="shared" si="1"/>
        <v>Apr 00</v>
      </c>
      <c r="C41">
        <v>14.06</v>
      </c>
      <c r="D41" t="str">
        <f t="shared" si="0"/>
        <v/>
      </c>
      <c r="E41" s="6">
        <v>9.15</v>
      </c>
    </row>
    <row r="42" spans="1:8" x14ac:dyDescent="0.2">
      <c r="A42" s="1">
        <v>36677</v>
      </c>
      <c r="B42" s="1" t="str">
        <f t="shared" si="1"/>
        <v>May 00</v>
      </c>
      <c r="C42">
        <v>20.75</v>
      </c>
      <c r="D42" t="str">
        <f t="shared" si="0"/>
        <v/>
      </c>
      <c r="E42" s="6">
        <v>13.8</v>
      </c>
    </row>
    <row r="43" spans="1:8" x14ac:dyDescent="0.2">
      <c r="A43" s="1">
        <v>36707</v>
      </c>
      <c r="B43" s="1" t="str">
        <f t="shared" si="1"/>
        <v>Jun 00</v>
      </c>
      <c r="C43">
        <v>17.12</v>
      </c>
      <c r="D43" t="str">
        <f t="shared" si="0"/>
        <v/>
      </c>
      <c r="E43" s="6">
        <v>16.899999999999999</v>
      </c>
    </row>
    <row r="44" spans="1:8" x14ac:dyDescent="0.2">
      <c r="A44" s="1">
        <v>36738</v>
      </c>
      <c r="B44" s="1" t="str">
        <f t="shared" si="1"/>
        <v>Jul 00</v>
      </c>
      <c r="C44">
        <v>16.100000000000001</v>
      </c>
      <c r="D44" t="str">
        <f t="shared" si="0"/>
        <v/>
      </c>
      <c r="E44" s="6">
        <v>16.899999999999999</v>
      </c>
    </row>
    <row r="45" spans="1:8" x14ac:dyDescent="0.2">
      <c r="A45" s="1">
        <v>36769</v>
      </c>
      <c r="B45" s="1" t="str">
        <f t="shared" si="1"/>
        <v>Aug 00</v>
      </c>
      <c r="C45">
        <v>19.41</v>
      </c>
      <c r="D45" t="str">
        <f t="shared" si="0"/>
        <v/>
      </c>
      <c r="E45" s="6">
        <v>18.600000000000001</v>
      </c>
      <c r="G45" t="s">
        <v>9</v>
      </c>
      <c r="H45" t="s">
        <v>8</v>
      </c>
    </row>
    <row r="46" spans="1:8" x14ac:dyDescent="0.2">
      <c r="A46" s="1">
        <v>36798</v>
      </c>
      <c r="B46" s="1" t="str">
        <f t="shared" si="1"/>
        <v>Sep 00</v>
      </c>
      <c r="C46">
        <v>23.22</v>
      </c>
      <c r="D46" t="str">
        <f t="shared" si="0"/>
        <v/>
      </c>
      <c r="E46" s="6">
        <v>16.3</v>
      </c>
    </row>
    <row r="47" spans="1:8" x14ac:dyDescent="0.2">
      <c r="A47" s="1">
        <v>36830</v>
      </c>
      <c r="B47" s="1" t="str">
        <f t="shared" si="1"/>
        <v>Oct 00</v>
      </c>
      <c r="C47">
        <v>26.63</v>
      </c>
      <c r="D47">
        <f t="shared" si="0"/>
        <v>350</v>
      </c>
      <c r="E47" s="6">
        <v>11.6</v>
      </c>
    </row>
    <row r="48" spans="1:8" x14ac:dyDescent="0.2">
      <c r="A48" s="1">
        <v>36860</v>
      </c>
      <c r="B48" s="1" t="str">
        <f t="shared" si="1"/>
        <v>Nov 00</v>
      </c>
      <c r="C48">
        <v>31.78</v>
      </c>
      <c r="D48">
        <f t="shared" si="0"/>
        <v>350</v>
      </c>
      <c r="E48" s="6">
        <v>7.75</v>
      </c>
    </row>
    <row r="49" spans="1:5" x14ac:dyDescent="0.2">
      <c r="A49" s="1">
        <v>36889</v>
      </c>
      <c r="B49" s="1" t="str">
        <f t="shared" si="1"/>
        <v>Dec 00</v>
      </c>
      <c r="C49">
        <v>26.91</v>
      </c>
      <c r="D49">
        <f t="shared" si="0"/>
        <v>350</v>
      </c>
      <c r="E49" s="6">
        <v>6.8</v>
      </c>
    </row>
    <row r="50" spans="1:5" x14ac:dyDescent="0.2">
      <c r="A50" s="1">
        <v>36922</v>
      </c>
      <c r="B50" s="1" t="str">
        <f t="shared" si="1"/>
        <v>Jan 01</v>
      </c>
      <c r="C50">
        <v>23.41</v>
      </c>
      <c r="D50">
        <f t="shared" si="0"/>
        <v>350</v>
      </c>
      <c r="E50" s="6">
        <v>4.45</v>
      </c>
    </row>
    <row r="51" spans="1:5" x14ac:dyDescent="0.2">
      <c r="A51" s="1">
        <v>36950</v>
      </c>
      <c r="B51" s="1" t="str">
        <f t="shared" si="1"/>
        <v>Feb 01</v>
      </c>
      <c r="C51">
        <v>22.84</v>
      </c>
      <c r="D51">
        <f t="shared" si="0"/>
        <v>350</v>
      </c>
      <c r="E51" s="6">
        <v>6</v>
      </c>
    </row>
    <row r="52" spans="1:5" x14ac:dyDescent="0.2">
      <c r="A52" s="1">
        <v>36980</v>
      </c>
      <c r="B52" s="1" t="str">
        <f t="shared" si="1"/>
        <v>Mar 01</v>
      </c>
      <c r="C52">
        <v>21.16</v>
      </c>
      <c r="D52">
        <f t="shared" si="0"/>
        <v>350</v>
      </c>
      <c r="E52" s="6">
        <v>6.65</v>
      </c>
    </row>
    <row r="53" spans="1:5" x14ac:dyDescent="0.2">
      <c r="A53" s="1">
        <v>37011</v>
      </c>
      <c r="B53" s="1" t="str">
        <f t="shared" si="1"/>
        <v>Apr 01</v>
      </c>
      <c r="C53">
        <v>22.35</v>
      </c>
      <c r="D53" t="str">
        <f t="shared" si="0"/>
        <v/>
      </c>
      <c r="E53" s="6">
        <v>9.1</v>
      </c>
    </row>
    <row r="54" spans="1:5" x14ac:dyDescent="0.2">
      <c r="A54" s="1">
        <v>37042</v>
      </c>
      <c r="B54" s="1" t="str">
        <f t="shared" si="1"/>
        <v>May 01</v>
      </c>
      <c r="C54">
        <v>21.04</v>
      </c>
      <c r="D54" t="str">
        <f t="shared" si="0"/>
        <v/>
      </c>
      <c r="E54" s="6">
        <v>13.95</v>
      </c>
    </row>
    <row r="55" spans="1:5" x14ac:dyDescent="0.2">
      <c r="A55" s="1">
        <v>37071</v>
      </c>
      <c r="B55" s="1" t="str">
        <f t="shared" si="1"/>
        <v>Jun 01</v>
      </c>
      <c r="C55">
        <v>17.46</v>
      </c>
      <c r="D55" t="str">
        <f t="shared" si="0"/>
        <v/>
      </c>
      <c r="E55" s="6">
        <v>16.05</v>
      </c>
    </row>
    <row r="56" spans="1:5" x14ac:dyDescent="0.2">
      <c r="A56" s="1">
        <v>37103</v>
      </c>
      <c r="B56" s="1" t="str">
        <f t="shared" si="1"/>
        <v>Jul 01</v>
      </c>
      <c r="C56">
        <v>16.95</v>
      </c>
      <c r="D56" t="str">
        <f t="shared" si="0"/>
        <v/>
      </c>
      <c r="E56" s="6">
        <v>19.399999999999999</v>
      </c>
    </row>
    <row r="57" spans="1:5" x14ac:dyDescent="0.2">
      <c r="A57" s="1">
        <v>37134</v>
      </c>
      <c r="B57" s="1" t="str">
        <f t="shared" si="1"/>
        <v>Aug 01</v>
      </c>
      <c r="C57">
        <v>20.420000000000002</v>
      </c>
      <c r="D57" t="str">
        <f t="shared" si="0"/>
        <v/>
      </c>
      <c r="E57" s="6">
        <v>19</v>
      </c>
    </row>
    <row r="58" spans="1:5" x14ac:dyDescent="0.2">
      <c r="A58" s="1">
        <v>37162</v>
      </c>
      <c r="B58" s="1" t="str">
        <f t="shared" si="1"/>
        <v>Sep 01</v>
      </c>
      <c r="C58">
        <v>22.81</v>
      </c>
      <c r="D58" t="str">
        <f t="shared" si="0"/>
        <v/>
      </c>
      <c r="E58" s="6">
        <v>14.45</v>
      </c>
    </row>
    <row r="59" spans="1:5" x14ac:dyDescent="0.2">
      <c r="A59" s="1">
        <v>37195</v>
      </c>
      <c r="B59" s="1" t="str">
        <f t="shared" si="1"/>
        <v>Oct 01</v>
      </c>
      <c r="C59">
        <v>22.22</v>
      </c>
      <c r="D59">
        <f t="shared" si="0"/>
        <v>350</v>
      </c>
      <c r="E59" s="6">
        <v>12.6</v>
      </c>
    </row>
    <row r="60" spans="1:5" x14ac:dyDescent="0.2">
      <c r="A60" s="1">
        <v>37225</v>
      </c>
      <c r="B60" s="1" t="str">
        <f t="shared" si="1"/>
        <v>Nov 01</v>
      </c>
      <c r="C60">
        <v>25.57</v>
      </c>
      <c r="D60">
        <f t="shared" si="0"/>
        <v>350</v>
      </c>
      <c r="E60" s="6">
        <v>7.85</v>
      </c>
    </row>
    <row r="61" spans="1:5" x14ac:dyDescent="0.2">
      <c r="A61" s="1">
        <v>37256</v>
      </c>
      <c r="B61" s="1" t="str">
        <f t="shared" si="1"/>
        <v>Dec 01</v>
      </c>
      <c r="C61">
        <v>27.26</v>
      </c>
      <c r="D61">
        <f t="shared" si="0"/>
        <v>350</v>
      </c>
      <c r="E61" s="6">
        <v>4.3499999999999996</v>
      </c>
    </row>
    <row r="62" spans="1:5" x14ac:dyDescent="0.2">
      <c r="A62" s="1">
        <v>37287</v>
      </c>
      <c r="B62" s="1" t="str">
        <f t="shared" si="1"/>
        <v>Jan 02</v>
      </c>
      <c r="C62">
        <v>20.05</v>
      </c>
      <c r="D62">
        <f t="shared" si="0"/>
        <v>350</v>
      </c>
      <c r="E62" s="6">
        <v>6.5</v>
      </c>
    </row>
    <row r="63" spans="1:5" x14ac:dyDescent="0.2">
      <c r="A63" s="1">
        <v>37315</v>
      </c>
      <c r="B63" s="1" t="str">
        <f t="shared" si="1"/>
        <v>Feb 02</v>
      </c>
      <c r="C63">
        <v>16.440000000000001</v>
      </c>
      <c r="D63">
        <f t="shared" si="0"/>
        <v>350</v>
      </c>
      <c r="E63" s="6">
        <v>8.0500000000000007</v>
      </c>
    </row>
    <row r="64" spans="1:5" x14ac:dyDescent="0.2">
      <c r="A64" s="1">
        <v>37344</v>
      </c>
      <c r="B64" s="1" t="str">
        <f t="shared" si="1"/>
        <v>Mar 02</v>
      </c>
      <c r="C64">
        <v>13.79</v>
      </c>
      <c r="D64">
        <f t="shared" si="0"/>
        <v>350</v>
      </c>
      <c r="E64" s="6">
        <v>8.75</v>
      </c>
    </row>
    <row r="65" spans="1:5" x14ac:dyDescent="0.2">
      <c r="A65" s="1">
        <v>37376</v>
      </c>
      <c r="B65" s="1" t="str">
        <f t="shared" si="1"/>
        <v>Apr 02</v>
      </c>
      <c r="C65">
        <v>12.97</v>
      </c>
      <c r="D65" t="str">
        <f t="shared" si="0"/>
        <v/>
      </c>
      <c r="E65" s="6">
        <v>10.9</v>
      </c>
    </row>
    <row r="66" spans="1:5" x14ac:dyDescent="0.2">
      <c r="A66" s="1">
        <v>37407</v>
      </c>
      <c r="B66" s="1" t="str">
        <f t="shared" si="1"/>
        <v>May 02</v>
      </c>
      <c r="C66">
        <v>12.2</v>
      </c>
      <c r="D66" t="str">
        <f t="shared" ref="D66:D129" si="2">IF(AND(MONTH(A66)&lt;10,MONTH(A66)&gt;3),"",$F$2)</f>
        <v/>
      </c>
      <c r="E66" s="6">
        <v>13.35</v>
      </c>
    </row>
    <row r="67" spans="1:5" x14ac:dyDescent="0.2">
      <c r="A67" s="1">
        <v>37435</v>
      </c>
      <c r="B67" s="1" t="str">
        <f t="shared" ref="B67:B130" si="3">TEXT(A67,"mmm yy")</f>
        <v>Jun 02</v>
      </c>
      <c r="C67">
        <v>13.55</v>
      </c>
      <c r="D67" t="str">
        <f t="shared" si="2"/>
        <v/>
      </c>
      <c r="E67" s="6">
        <v>15.85</v>
      </c>
    </row>
    <row r="68" spans="1:5" x14ac:dyDescent="0.2">
      <c r="A68" s="1">
        <v>37468</v>
      </c>
      <c r="B68" s="1" t="str">
        <f t="shared" si="3"/>
        <v>Jul 02</v>
      </c>
      <c r="C68">
        <v>12.38</v>
      </c>
      <c r="D68" t="str">
        <f t="shared" si="2"/>
        <v/>
      </c>
      <c r="E68" s="6">
        <v>17.899999999999999</v>
      </c>
    </row>
    <row r="69" spans="1:5" x14ac:dyDescent="0.2">
      <c r="A69" s="1">
        <v>37498</v>
      </c>
      <c r="B69" s="1" t="str">
        <f t="shared" si="3"/>
        <v>Aug 02</v>
      </c>
      <c r="C69">
        <v>16.559999999999999</v>
      </c>
      <c r="D69" t="str">
        <f t="shared" si="2"/>
        <v/>
      </c>
      <c r="E69" s="6">
        <v>19</v>
      </c>
    </row>
    <row r="70" spans="1:5" x14ac:dyDescent="0.2">
      <c r="A70" s="1">
        <v>37529</v>
      </c>
      <c r="B70" s="1" t="str">
        <f t="shared" si="3"/>
        <v>Sep 02</v>
      </c>
      <c r="C70">
        <v>20.81</v>
      </c>
      <c r="D70" t="str">
        <f t="shared" si="2"/>
        <v/>
      </c>
      <c r="E70" s="6">
        <v>15.9</v>
      </c>
    </row>
    <row r="71" spans="1:5" x14ac:dyDescent="0.2">
      <c r="A71" s="1">
        <v>37560</v>
      </c>
      <c r="B71" s="1" t="str">
        <f t="shared" si="3"/>
        <v>Oct 02</v>
      </c>
      <c r="C71">
        <v>23.75</v>
      </c>
      <c r="D71">
        <f t="shared" si="2"/>
        <v>350</v>
      </c>
      <c r="E71" s="6">
        <v>11.85</v>
      </c>
    </row>
    <row r="72" spans="1:5" x14ac:dyDescent="0.2">
      <c r="A72" s="1">
        <v>37589</v>
      </c>
      <c r="B72" s="1" t="str">
        <f t="shared" si="3"/>
        <v>Nov 02</v>
      </c>
      <c r="C72">
        <v>24.26</v>
      </c>
      <c r="D72">
        <f t="shared" si="2"/>
        <v>350</v>
      </c>
      <c r="E72" s="6">
        <v>9.6999999999999993</v>
      </c>
    </row>
    <row r="73" spans="1:5" x14ac:dyDescent="0.2">
      <c r="A73" s="1">
        <v>37621</v>
      </c>
      <c r="B73" s="1" t="str">
        <f t="shared" si="3"/>
        <v>Dec 02</v>
      </c>
      <c r="C73">
        <v>22.53</v>
      </c>
      <c r="D73">
        <f t="shared" si="2"/>
        <v>350</v>
      </c>
      <c r="E73" s="6">
        <v>7.1</v>
      </c>
    </row>
    <row r="74" spans="1:5" x14ac:dyDescent="0.2">
      <c r="A74" s="1">
        <v>37652</v>
      </c>
      <c r="B74" s="1" t="str">
        <f t="shared" si="3"/>
        <v>Jan 03</v>
      </c>
      <c r="C74">
        <v>16.71</v>
      </c>
      <c r="D74">
        <f t="shared" si="2"/>
        <v>350</v>
      </c>
      <c r="E74" s="6">
        <v>5.15</v>
      </c>
    </row>
    <row r="75" spans="1:5" x14ac:dyDescent="0.2">
      <c r="A75" s="1">
        <v>37680</v>
      </c>
      <c r="B75" s="1" t="str">
        <f t="shared" si="3"/>
        <v>Feb 03</v>
      </c>
      <c r="C75">
        <v>16.79</v>
      </c>
      <c r="D75">
        <f t="shared" si="2"/>
        <v>350</v>
      </c>
      <c r="E75" s="6">
        <v>5.0999999999999996</v>
      </c>
    </row>
    <row r="76" spans="1:5" x14ac:dyDescent="0.2">
      <c r="A76" s="1">
        <v>37711</v>
      </c>
      <c r="B76" s="1" t="str">
        <f t="shared" si="3"/>
        <v>Mar 03</v>
      </c>
      <c r="C76">
        <v>16.2</v>
      </c>
      <c r="D76">
        <f t="shared" si="2"/>
        <v>350</v>
      </c>
      <c r="E76" s="6">
        <v>9</v>
      </c>
    </row>
    <row r="77" spans="1:5" x14ac:dyDescent="0.2">
      <c r="A77" s="1">
        <v>37741</v>
      </c>
      <c r="B77" s="1" t="str">
        <f t="shared" si="3"/>
        <v>Apr 03</v>
      </c>
      <c r="C77">
        <v>15.4</v>
      </c>
      <c r="D77" t="str">
        <f t="shared" si="2"/>
        <v/>
      </c>
      <c r="E77" s="6">
        <v>11</v>
      </c>
    </row>
    <row r="78" spans="1:5" x14ac:dyDescent="0.2">
      <c r="A78" s="1">
        <v>37771</v>
      </c>
      <c r="B78" s="1" t="str">
        <f t="shared" si="3"/>
        <v>May 03</v>
      </c>
      <c r="C78">
        <v>16.399999999999999</v>
      </c>
      <c r="D78" t="str">
        <f t="shared" si="2"/>
        <v/>
      </c>
      <c r="E78" s="6">
        <v>13.6</v>
      </c>
    </row>
    <row r="79" spans="1:5" x14ac:dyDescent="0.2">
      <c r="A79" s="1">
        <v>37802</v>
      </c>
      <c r="B79" s="1" t="str">
        <f t="shared" si="3"/>
        <v>Jun 03</v>
      </c>
      <c r="C79">
        <v>16.829999999999998</v>
      </c>
      <c r="D79" t="str">
        <f t="shared" si="2"/>
        <v/>
      </c>
      <c r="E79" s="6">
        <v>18.3</v>
      </c>
    </row>
    <row r="80" spans="1:5" x14ac:dyDescent="0.2">
      <c r="A80" s="1">
        <v>37833</v>
      </c>
      <c r="B80" s="1" t="str">
        <f t="shared" si="3"/>
        <v>Jul 03</v>
      </c>
      <c r="C80">
        <v>15.88</v>
      </c>
      <c r="D80" t="str">
        <f t="shared" si="2"/>
        <v/>
      </c>
      <c r="E80" s="6">
        <v>19.45</v>
      </c>
    </row>
    <row r="81" spans="1:5" x14ac:dyDescent="0.2">
      <c r="A81" s="1">
        <v>37862</v>
      </c>
      <c r="B81" s="1" t="str">
        <f t="shared" si="3"/>
        <v>Aug 03</v>
      </c>
      <c r="C81">
        <v>19.399999999999999</v>
      </c>
      <c r="D81" t="str">
        <f t="shared" si="2"/>
        <v/>
      </c>
      <c r="E81" s="6">
        <v>21.05</v>
      </c>
    </row>
    <row r="82" spans="1:5" x14ac:dyDescent="0.2">
      <c r="A82" s="1">
        <v>37894</v>
      </c>
      <c r="B82" s="1" t="str">
        <f t="shared" si="3"/>
        <v>Sep 03</v>
      </c>
      <c r="C82">
        <v>24.16</v>
      </c>
      <c r="D82" t="str">
        <f t="shared" si="2"/>
        <v/>
      </c>
      <c r="E82" s="6">
        <v>16.350000000000001</v>
      </c>
    </row>
    <row r="83" spans="1:5" x14ac:dyDescent="0.2">
      <c r="A83" s="1">
        <v>37925</v>
      </c>
      <c r="B83" s="1" t="str">
        <f t="shared" si="3"/>
        <v>Oct 03</v>
      </c>
      <c r="C83">
        <v>31.19</v>
      </c>
      <c r="D83">
        <f t="shared" si="2"/>
        <v>350</v>
      </c>
      <c r="E83" s="6">
        <v>10.45</v>
      </c>
    </row>
    <row r="84" spans="1:5" x14ac:dyDescent="0.2">
      <c r="A84" s="1">
        <v>37953</v>
      </c>
      <c r="B84" s="1" t="str">
        <f t="shared" si="3"/>
        <v>Nov 03</v>
      </c>
      <c r="C84">
        <v>33.83</v>
      </c>
      <c r="D84">
        <f t="shared" si="2"/>
        <v>350</v>
      </c>
      <c r="E84" s="6">
        <v>9.65</v>
      </c>
    </row>
    <row r="85" spans="1:5" x14ac:dyDescent="0.2">
      <c r="A85" s="1">
        <v>37986</v>
      </c>
      <c r="B85" s="1" t="str">
        <f t="shared" si="3"/>
        <v>Dec 03</v>
      </c>
      <c r="C85">
        <v>32.19</v>
      </c>
      <c r="D85">
        <f t="shared" si="2"/>
        <v>350</v>
      </c>
      <c r="E85" s="6">
        <v>6</v>
      </c>
    </row>
    <row r="86" spans="1:5" x14ac:dyDescent="0.2">
      <c r="A86" s="1">
        <v>38016</v>
      </c>
      <c r="B86" s="1" t="str">
        <f t="shared" si="3"/>
        <v>Jan 04</v>
      </c>
      <c r="C86">
        <v>21.56</v>
      </c>
      <c r="D86">
        <f t="shared" si="2"/>
        <v>350</v>
      </c>
      <c r="E86" s="6">
        <v>5.95</v>
      </c>
    </row>
    <row r="87" spans="1:5" x14ac:dyDescent="0.2">
      <c r="A87" s="1">
        <v>38044</v>
      </c>
      <c r="B87" s="1" t="str">
        <f t="shared" si="3"/>
        <v>Feb 04</v>
      </c>
      <c r="C87">
        <v>19.809999999999999</v>
      </c>
      <c r="D87">
        <f t="shared" si="2"/>
        <v>350</v>
      </c>
      <c r="E87" s="6">
        <v>6.25</v>
      </c>
    </row>
    <row r="88" spans="1:5" x14ac:dyDescent="0.2">
      <c r="A88" s="1">
        <v>38077</v>
      </c>
      <c r="B88" s="1" t="str">
        <f t="shared" si="3"/>
        <v>Mar 04</v>
      </c>
      <c r="C88">
        <v>18.86</v>
      </c>
      <c r="D88">
        <f t="shared" si="2"/>
        <v>350</v>
      </c>
      <c r="E88" s="6">
        <v>7.35</v>
      </c>
    </row>
    <row r="89" spans="1:5" x14ac:dyDescent="0.2">
      <c r="A89" s="1">
        <v>38107</v>
      </c>
      <c r="B89" s="1" t="str">
        <f t="shared" si="3"/>
        <v>Apr 04</v>
      </c>
      <c r="C89">
        <v>19.98</v>
      </c>
      <c r="D89" t="str">
        <f t="shared" si="2"/>
        <v/>
      </c>
      <c r="E89" s="6">
        <v>10.6</v>
      </c>
    </row>
    <row r="90" spans="1:5" x14ac:dyDescent="0.2">
      <c r="A90" s="1">
        <v>38138</v>
      </c>
      <c r="B90" s="1" t="str">
        <f t="shared" si="3"/>
        <v>May 04</v>
      </c>
      <c r="C90">
        <v>21.33</v>
      </c>
      <c r="D90" t="str">
        <f t="shared" si="2"/>
        <v/>
      </c>
      <c r="E90" s="6">
        <v>13.85</v>
      </c>
    </row>
    <row r="91" spans="1:5" x14ac:dyDescent="0.2">
      <c r="A91" s="1">
        <v>38168</v>
      </c>
      <c r="B91" s="1" t="str">
        <f t="shared" si="3"/>
        <v>Jun 04</v>
      </c>
      <c r="C91">
        <v>22.34</v>
      </c>
      <c r="D91" t="str">
        <f t="shared" si="2"/>
        <v/>
      </c>
      <c r="E91" s="6">
        <v>17.350000000000001</v>
      </c>
    </row>
    <row r="92" spans="1:5" x14ac:dyDescent="0.2">
      <c r="A92" s="1">
        <v>38198</v>
      </c>
      <c r="B92" s="1" t="str">
        <f t="shared" si="3"/>
        <v>Jul 04</v>
      </c>
      <c r="C92">
        <v>20.86</v>
      </c>
      <c r="D92" t="str">
        <f t="shared" si="2"/>
        <v/>
      </c>
      <c r="E92" s="6">
        <v>18</v>
      </c>
    </row>
    <row r="93" spans="1:5" x14ac:dyDescent="0.2">
      <c r="A93" s="1">
        <v>38230</v>
      </c>
      <c r="B93" s="1" t="str">
        <f t="shared" si="3"/>
        <v>Aug 04</v>
      </c>
      <c r="C93">
        <v>29.61</v>
      </c>
      <c r="D93" t="str">
        <f t="shared" si="2"/>
        <v/>
      </c>
      <c r="E93" s="6">
        <v>19.45</v>
      </c>
    </row>
    <row r="94" spans="1:5" x14ac:dyDescent="0.2">
      <c r="A94" s="1">
        <v>38260</v>
      </c>
      <c r="B94" s="1" t="str">
        <f t="shared" si="3"/>
        <v>Sep 04</v>
      </c>
      <c r="C94">
        <v>39.22</v>
      </c>
      <c r="D94" t="str">
        <f t="shared" si="2"/>
        <v/>
      </c>
      <c r="E94" s="6">
        <v>16.649999999999999</v>
      </c>
    </row>
    <row r="95" spans="1:5" x14ac:dyDescent="0.2">
      <c r="A95" s="1">
        <v>38289</v>
      </c>
      <c r="B95" s="1" t="str">
        <f t="shared" si="3"/>
        <v>Oct 04</v>
      </c>
      <c r="C95">
        <v>40.29</v>
      </c>
      <c r="D95">
        <f t="shared" si="2"/>
        <v>350</v>
      </c>
      <c r="E95" s="6">
        <v>12.2</v>
      </c>
    </row>
    <row r="96" spans="1:5" x14ac:dyDescent="0.2">
      <c r="A96" s="1">
        <v>38321</v>
      </c>
      <c r="B96" s="1" t="str">
        <f t="shared" si="3"/>
        <v>Nov 04</v>
      </c>
      <c r="C96">
        <v>43.11</v>
      </c>
      <c r="D96">
        <f t="shared" si="2"/>
        <v>350</v>
      </c>
      <c r="E96" s="6">
        <v>8.6999999999999993</v>
      </c>
    </row>
    <row r="97" spans="1:5" x14ac:dyDescent="0.2">
      <c r="A97" s="1">
        <v>38352</v>
      </c>
      <c r="B97" s="1" t="str">
        <f t="shared" si="3"/>
        <v>Dec 04</v>
      </c>
      <c r="C97">
        <v>33.78</v>
      </c>
      <c r="D97">
        <f t="shared" si="2"/>
        <v>350</v>
      </c>
      <c r="E97" s="6">
        <v>5.85</v>
      </c>
    </row>
    <row r="98" spans="1:5" x14ac:dyDescent="0.2">
      <c r="A98" s="1">
        <v>38383</v>
      </c>
      <c r="B98" s="1" t="str">
        <f t="shared" si="3"/>
        <v>Jan 05</v>
      </c>
      <c r="C98">
        <v>28.58</v>
      </c>
      <c r="D98">
        <f t="shared" si="2"/>
        <v>350</v>
      </c>
      <c r="E98" s="6">
        <v>6.65</v>
      </c>
    </row>
    <row r="99" spans="1:5" x14ac:dyDescent="0.2">
      <c r="A99" s="1">
        <v>38411</v>
      </c>
      <c r="B99" s="1" t="str">
        <f t="shared" si="3"/>
        <v>Feb 05</v>
      </c>
      <c r="C99">
        <v>30.38</v>
      </c>
      <c r="D99">
        <f t="shared" si="2"/>
        <v>350</v>
      </c>
      <c r="E99" s="6">
        <v>4.9000000000000004</v>
      </c>
    </row>
    <row r="100" spans="1:5" x14ac:dyDescent="0.2">
      <c r="A100" s="1">
        <v>38442</v>
      </c>
      <c r="B100" s="1" t="str">
        <f t="shared" si="3"/>
        <v>Mar 05</v>
      </c>
      <c r="C100">
        <v>29.98</v>
      </c>
      <c r="D100">
        <f t="shared" si="2"/>
        <v>350</v>
      </c>
      <c r="E100" s="6">
        <v>8</v>
      </c>
    </row>
    <row r="101" spans="1:5" x14ac:dyDescent="0.2">
      <c r="A101" s="1">
        <v>38471</v>
      </c>
      <c r="B101" s="1" t="str">
        <f t="shared" si="3"/>
        <v>Apr 05</v>
      </c>
      <c r="C101">
        <v>29.19</v>
      </c>
      <c r="D101" t="str">
        <f t="shared" si="2"/>
        <v/>
      </c>
      <c r="E101" s="6">
        <v>10.4</v>
      </c>
    </row>
    <row r="102" spans="1:5" x14ac:dyDescent="0.2">
      <c r="A102" s="1">
        <v>38503</v>
      </c>
      <c r="B102" s="1" t="str">
        <f t="shared" si="3"/>
        <v>May 05</v>
      </c>
      <c r="C102">
        <v>29.67</v>
      </c>
      <c r="D102" t="str">
        <f t="shared" si="2"/>
        <v/>
      </c>
      <c r="E102" s="6">
        <v>13.1</v>
      </c>
    </row>
    <row r="103" spans="1:5" x14ac:dyDescent="0.2">
      <c r="A103" s="1">
        <v>38533</v>
      </c>
      <c r="B103" s="1" t="str">
        <f t="shared" si="3"/>
        <v>Jun 05</v>
      </c>
      <c r="C103">
        <v>32.03</v>
      </c>
      <c r="D103" t="str">
        <f t="shared" si="2"/>
        <v/>
      </c>
      <c r="E103" s="6">
        <v>17.850000000000001</v>
      </c>
    </row>
    <row r="104" spans="1:5" x14ac:dyDescent="0.2">
      <c r="A104" s="1">
        <v>38562</v>
      </c>
      <c r="B104" s="1" t="str">
        <f t="shared" si="3"/>
        <v>Jul 05</v>
      </c>
      <c r="C104">
        <v>34.86</v>
      </c>
      <c r="D104" t="str">
        <f t="shared" si="2"/>
        <v/>
      </c>
      <c r="E104" s="6">
        <v>18.7</v>
      </c>
    </row>
    <row r="105" spans="1:5" x14ac:dyDescent="0.2">
      <c r="A105" s="1">
        <v>38595</v>
      </c>
      <c r="B105" s="1" t="str">
        <f t="shared" si="3"/>
        <v>Aug 05</v>
      </c>
      <c r="C105">
        <v>40.78</v>
      </c>
      <c r="D105" t="str">
        <f t="shared" si="2"/>
        <v/>
      </c>
      <c r="E105" s="6">
        <v>18.100000000000001</v>
      </c>
    </row>
    <row r="106" spans="1:5" x14ac:dyDescent="0.2">
      <c r="A106" s="1">
        <v>38625</v>
      </c>
      <c r="B106" s="1" t="str">
        <f t="shared" si="3"/>
        <v>Sep 05</v>
      </c>
      <c r="C106">
        <v>48.52</v>
      </c>
      <c r="D106" t="str">
        <f t="shared" si="2"/>
        <v/>
      </c>
      <c r="E106" s="6">
        <v>17.05</v>
      </c>
    </row>
    <row r="107" spans="1:5" x14ac:dyDescent="0.2">
      <c r="A107" s="1">
        <v>38656</v>
      </c>
      <c r="B107" s="1" t="str">
        <f t="shared" si="3"/>
        <v>Oct 05</v>
      </c>
      <c r="C107">
        <v>60</v>
      </c>
      <c r="D107">
        <f t="shared" si="2"/>
        <v>350</v>
      </c>
      <c r="E107" s="6">
        <v>12.95</v>
      </c>
    </row>
    <row r="108" spans="1:5" x14ac:dyDescent="0.2">
      <c r="A108" s="1">
        <v>38686</v>
      </c>
      <c r="B108" s="1" t="str">
        <f t="shared" si="3"/>
        <v>Nov 05</v>
      </c>
      <c r="C108">
        <v>107.47</v>
      </c>
      <c r="D108">
        <f t="shared" si="2"/>
        <v>350</v>
      </c>
      <c r="E108" s="6">
        <v>7.1</v>
      </c>
    </row>
    <row r="109" spans="1:5" x14ac:dyDescent="0.2">
      <c r="A109" s="1">
        <v>38716</v>
      </c>
      <c r="B109" s="1" t="str">
        <f t="shared" si="3"/>
        <v>Dec 05</v>
      </c>
      <c r="C109">
        <v>81.8</v>
      </c>
      <c r="D109">
        <f t="shared" si="2"/>
        <v>350</v>
      </c>
      <c r="E109" s="6">
        <v>5.05</v>
      </c>
    </row>
    <row r="110" spans="1:5" x14ac:dyDescent="0.2">
      <c r="A110" s="1">
        <v>38748</v>
      </c>
      <c r="B110" s="1" t="str">
        <f t="shared" si="3"/>
        <v>Jan 06</v>
      </c>
      <c r="C110">
        <v>61.44</v>
      </c>
      <c r="D110">
        <f t="shared" si="2"/>
        <v>350</v>
      </c>
      <c r="E110" s="6">
        <v>5.25</v>
      </c>
    </row>
    <row r="111" spans="1:5" x14ac:dyDescent="0.2">
      <c r="A111" s="1">
        <v>38776</v>
      </c>
      <c r="B111" s="1" t="str">
        <f t="shared" si="3"/>
        <v>Feb 06</v>
      </c>
      <c r="C111">
        <v>45.02</v>
      </c>
      <c r="D111">
        <f t="shared" si="2"/>
        <v>350</v>
      </c>
      <c r="E111" s="6">
        <v>4.45</v>
      </c>
    </row>
    <row r="112" spans="1:5" x14ac:dyDescent="0.2">
      <c r="A112" s="1">
        <v>38807</v>
      </c>
      <c r="B112" s="1" t="str">
        <f t="shared" si="3"/>
        <v>Mar 06</v>
      </c>
      <c r="C112">
        <v>43.74</v>
      </c>
      <c r="D112">
        <f t="shared" si="2"/>
        <v>350</v>
      </c>
      <c r="E112" s="6">
        <v>6.1</v>
      </c>
    </row>
    <row r="113" spans="1:5" x14ac:dyDescent="0.2">
      <c r="A113" s="1">
        <v>38835</v>
      </c>
      <c r="B113" s="1" t="str">
        <f t="shared" si="3"/>
        <v>Apr 06</v>
      </c>
      <c r="C113">
        <v>39.46</v>
      </c>
      <c r="D113" t="str">
        <f t="shared" si="2"/>
        <v/>
      </c>
      <c r="E113" s="6">
        <v>10.050000000000001</v>
      </c>
    </row>
    <row r="114" spans="1:5" x14ac:dyDescent="0.2">
      <c r="A114" s="1">
        <v>38868</v>
      </c>
      <c r="B114" s="1" t="str">
        <f t="shared" si="3"/>
        <v>May 06</v>
      </c>
      <c r="C114">
        <v>38.799999999999997</v>
      </c>
      <c r="D114" t="str">
        <f t="shared" si="2"/>
        <v/>
      </c>
      <c r="E114" s="6">
        <v>13.9</v>
      </c>
    </row>
    <row r="115" spans="1:5" x14ac:dyDescent="0.2">
      <c r="A115" s="1">
        <v>38898</v>
      </c>
      <c r="B115" s="1" t="str">
        <f t="shared" si="3"/>
        <v>Jun 06</v>
      </c>
      <c r="C115">
        <v>39.57</v>
      </c>
      <c r="D115" t="str">
        <f t="shared" si="2"/>
        <v/>
      </c>
      <c r="E115" s="6">
        <v>18.3</v>
      </c>
    </row>
    <row r="116" spans="1:5" x14ac:dyDescent="0.2">
      <c r="A116" s="1">
        <v>38929</v>
      </c>
      <c r="B116" s="1" t="str">
        <f t="shared" si="3"/>
        <v>Jul 06</v>
      </c>
      <c r="C116">
        <v>37.71</v>
      </c>
      <c r="D116" t="str">
        <f t="shared" si="2"/>
        <v/>
      </c>
      <c r="E116" s="6">
        <v>22.45</v>
      </c>
    </row>
    <row r="117" spans="1:5" x14ac:dyDescent="0.2">
      <c r="A117" s="1">
        <v>38960</v>
      </c>
      <c r="B117" s="1" t="str">
        <f t="shared" si="3"/>
        <v>Aug 06</v>
      </c>
      <c r="C117">
        <v>43.46</v>
      </c>
      <c r="D117" t="str">
        <f t="shared" si="2"/>
        <v/>
      </c>
      <c r="E117" s="6">
        <v>17.850000000000001</v>
      </c>
    </row>
    <row r="118" spans="1:5" x14ac:dyDescent="0.2">
      <c r="A118" s="1">
        <v>38989</v>
      </c>
      <c r="B118" s="1" t="str">
        <f t="shared" si="3"/>
        <v>Sep 06</v>
      </c>
      <c r="C118">
        <v>54.82</v>
      </c>
      <c r="D118" t="str">
        <f t="shared" si="2"/>
        <v/>
      </c>
      <c r="E118" s="6">
        <v>18.600000000000001</v>
      </c>
    </row>
    <row r="119" spans="1:5" x14ac:dyDescent="0.2">
      <c r="A119" s="1">
        <v>39021</v>
      </c>
      <c r="B119" s="1" t="str">
        <f t="shared" si="3"/>
        <v>Oct 06</v>
      </c>
      <c r="C119">
        <v>56.27</v>
      </c>
      <c r="D119">
        <f t="shared" si="2"/>
        <v>350</v>
      </c>
      <c r="E119" s="6">
        <v>13.875</v>
      </c>
    </row>
    <row r="120" spans="1:5" x14ac:dyDescent="0.2">
      <c r="A120" s="1">
        <v>39051</v>
      </c>
      <c r="B120" s="1" t="str">
        <f t="shared" si="3"/>
        <v>Nov 06</v>
      </c>
      <c r="C120">
        <v>46.89</v>
      </c>
      <c r="D120">
        <f t="shared" si="2"/>
        <v>350</v>
      </c>
      <c r="E120" s="6">
        <v>9.0500000000000007</v>
      </c>
    </row>
    <row r="121" spans="1:5" x14ac:dyDescent="0.2">
      <c r="A121" s="1">
        <v>39080</v>
      </c>
      <c r="B121" s="1" t="str">
        <f t="shared" si="3"/>
        <v>Dec 06</v>
      </c>
      <c r="C121">
        <v>32.22</v>
      </c>
      <c r="D121">
        <f t="shared" si="2"/>
        <v>350</v>
      </c>
      <c r="E121" s="6">
        <v>7.1</v>
      </c>
    </row>
    <row r="122" spans="1:5" x14ac:dyDescent="0.2">
      <c r="A122" s="1">
        <v>39113</v>
      </c>
      <c r="B122" s="1" t="str">
        <f t="shared" si="3"/>
        <v>Jan 07</v>
      </c>
      <c r="C122">
        <v>23.27</v>
      </c>
      <c r="D122">
        <f t="shared" si="2"/>
        <v>350</v>
      </c>
      <c r="E122" s="6">
        <v>7.8</v>
      </c>
    </row>
    <row r="123" spans="1:5" x14ac:dyDescent="0.2">
      <c r="A123" s="1">
        <v>39141</v>
      </c>
      <c r="B123" s="1" t="str">
        <f t="shared" si="3"/>
        <v>Feb 07</v>
      </c>
      <c r="C123">
        <v>18.809999999999999</v>
      </c>
      <c r="D123">
        <f t="shared" si="2"/>
        <v>350</v>
      </c>
      <c r="E123" s="6">
        <v>6.9</v>
      </c>
    </row>
    <row r="124" spans="1:5" x14ac:dyDescent="0.2">
      <c r="A124" s="1">
        <v>39171</v>
      </c>
      <c r="B124" s="1" t="str">
        <f t="shared" si="3"/>
        <v>Mar 07</v>
      </c>
      <c r="C124">
        <v>20.29</v>
      </c>
      <c r="D124">
        <f t="shared" si="2"/>
        <v>350</v>
      </c>
      <c r="E124" s="6">
        <v>8.4499999999999993</v>
      </c>
    </row>
    <row r="125" spans="1:5" x14ac:dyDescent="0.2">
      <c r="A125" s="1">
        <v>39202</v>
      </c>
      <c r="B125" s="1" t="str">
        <f t="shared" si="3"/>
        <v>Apr 07</v>
      </c>
      <c r="C125">
        <v>17.149999999999999</v>
      </c>
      <c r="D125" t="str">
        <f t="shared" si="2"/>
        <v/>
      </c>
      <c r="E125" s="6">
        <v>13.3</v>
      </c>
    </row>
    <row r="126" spans="1:5" x14ac:dyDescent="0.2">
      <c r="A126" s="1">
        <v>39233</v>
      </c>
      <c r="B126" s="1" t="str">
        <f t="shared" si="3"/>
        <v>May 07</v>
      </c>
      <c r="C126">
        <v>20.88</v>
      </c>
      <c r="D126" t="str">
        <f t="shared" si="2"/>
        <v/>
      </c>
      <c r="E126" s="6">
        <v>13.8</v>
      </c>
    </row>
    <row r="127" spans="1:5" x14ac:dyDescent="0.2">
      <c r="A127" s="1">
        <v>39262</v>
      </c>
      <c r="B127" s="1" t="str">
        <f t="shared" si="3"/>
        <v>Jun 07</v>
      </c>
      <c r="C127">
        <v>21.36</v>
      </c>
      <c r="D127" t="str">
        <f t="shared" si="2"/>
        <v/>
      </c>
      <c r="E127" s="6">
        <v>16.899999999999999</v>
      </c>
    </row>
    <row r="128" spans="1:5" x14ac:dyDescent="0.2">
      <c r="A128" s="1">
        <v>39294</v>
      </c>
      <c r="B128" s="1" t="str">
        <f t="shared" si="3"/>
        <v>Jul 07</v>
      </c>
      <c r="C128">
        <v>28.07</v>
      </c>
      <c r="D128" t="str">
        <f t="shared" si="2"/>
        <v/>
      </c>
      <c r="E128" s="6">
        <v>17.25</v>
      </c>
    </row>
    <row r="129" spans="1:5" x14ac:dyDescent="0.2">
      <c r="A129" s="1">
        <v>39325</v>
      </c>
      <c r="B129" s="1" t="str">
        <f t="shared" si="3"/>
        <v>Aug 07</v>
      </c>
      <c r="C129">
        <v>27.51</v>
      </c>
      <c r="D129" t="str">
        <f t="shared" si="2"/>
        <v/>
      </c>
      <c r="E129" s="6">
        <v>17.2</v>
      </c>
    </row>
    <row r="130" spans="1:5" x14ac:dyDescent="0.2">
      <c r="A130" s="1">
        <v>39353</v>
      </c>
      <c r="B130" s="1" t="str">
        <f t="shared" si="3"/>
        <v>Sep 07</v>
      </c>
      <c r="C130">
        <v>42.55</v>
      </c>
      <c r="D130" t="str">
        <f t="shared" ref="D130:D193" si="4">IF(AND(MONTH(A130)&lt;10,MONTH(A130)&gt;3),"",$F$2)</f>
        <v/>
      </c>
      <c r="E130" s="6">
        <v>15.65</v>
      </c>
    </row>
    <row r="131" spans="1:5" x14ac:dyDescent="0.2">
      <c r="A131" s="1">
        <v>39386</v>
      </c>
      <c r="B131" s="1" t="str">
        <f t="shared" ref="B131:B194" si="5">TEXT(A131,"mmm yy")</f>
        <v>Oct 07</v>
      </c>
      <c r="C131">
        <v>54.27</v>
      </c>
      <c r="D131">
        <f t="shared" si="4"/>
        <v>350</v>
      </c>
      <c r="E131" s="6">
        <v>11.95</v>
      </c>
    </row>
    <row r="132" spans="1:5" x14ac:dyDescent="0.2">
      <c r="A132" s="1">
        <v>39416</v>
      </c>
      <c r="B132" s="1" t="str">
        <f t="shared" si="5"/>
        <v>Nov 07</v>
      </c>
      <c r="C132">
        <v>50.58</v>
      </c>
      <c r="D132">
        <f t="shared" si="4"/>
        <v>350</v>
      </c>
      <c r="E132" s="6">
        <v>8</v>
      </c>
    </row>
    <row r="133" spans="1:5" x14ac:dyDescent="0.2">
      <c r="A133" s="1">
        <v>39447</v>
      </c>
      <c r="B133" s="1" t="str">
        <f t="shared" si="5"/>
        <v>Dec 07</v>
      </c>
      <c r="C133">
        <v>52.28</v>
      </c>
      <c r="D133">
        <f t="shared" si="4"/>
        <v>350</v>
      </c>
      <c r="E133" s="6">
        <v>6</v>
      </c>
    </row>
    <row r="134" spans="1:5" x14ac:dyDescent="0.2">
      <c r="A134" s="1">
        <v>39478</v>
      </c>
      <c r="B134" s="1" t="str">
        <f t="shared" si="5"/>
        <v>Jan 08</v>
      </c>
      <c r="C134">
        <v>51.18</v>
      </c>
      <c r="D134">
        <f t="shared" si="4"/>
        <v>350</v>
      </c>
      <c r="E134" s="6">
        <v>7.55</v>
      </c>
    </row>
    <row r="135" spans="1:5" x14ac:dyDescent="0.2">
      <c r="A135" s="1">
        <v>39507</v>
      </c>
      <c r="B135" s="1" t="str">
        <f t="shared" si="5"/>
        <v>Feb 08</v>
      </c>
      <c r="C135">
        <v>53.54</v>
      </c>
      <c r="D135">
        <f t="shared" si="4"/>
        <v>350</v>
      </c>
      <c r="E135" s="6">
        <v>6.5</v>
      </c>
    </row>
    <row r="136" spans="1:5" x14ac:dyDescent="0.2">
      <c r="A136" s="1">
        <v>39538</v>
      </c>
      <c r="B136" s="1" t="str">
        <f t="shared" si="5"/>
        <v>Mar 08</v>
      </c>
      <c r="C136">
        <v>57.93</v>
      </c>
      <c r="D136">
        <f t="shared" si="4"/>
        <v>350</v>
      </c>
      <c r="E136" s="6">
        <v>7.15</v>
      </c>
    </row>
    <row r="137" spans="1:5" x14ac:dyDescent="0.2">
      <c r="A137" s="1">
        <v>39568</v>
      </c>
      <c r="B137" s="1" t="str">
        <f t="shared" si="5"/>
        <v>Apr 08</v>
      </c>
      <c r="C137">
        <v>60.58</v>
      </c>
      <c r="D137" t="str">
        <f t="shared" si="4"/>
        <v/>
      </c>
      <c r="E137" s="6">
        <v>9.4499999999999993</v>
      </c>
    </row>
    <row r="138" spans="1:5" x14ac:dyDescent="0.2">
      <c r="A138" s="1">
        <v>39598</v>
      </c>
      <c r="B138" s="1" t="str">
        <f t="shared" si="5"/>
        <v>May 08</v>
      </c>
      <c r="C138">
        <v>65.38</v>
      </c>
      <c r="D138" t="str">
        <f t="shared" si="4"/>
        <v/>
      </c>
      <c r="E138" s="6">
        <v>15.15</v>
      </c>
    </row>
    <row r="139" spans="1:5" x14ac:dyDescent="0.2">
      <c r="A139" s="1">
        <v>39629</v>
      </c>
      <c r="B139" s="1" t="str">
        <f t="shared" si="5"/>
        <v>Jun 08</v>
      </c>
      <c r="C139">
        <v>73.3</v>
      </c>
      <c r="D139" t="str">
        <f t="shared" si="4"/>
        <v/>
      </c>
      <c r="E139" s="6">
        <v>16.350000000000001</v>
      </c>
    </row>
    <row r="140" spans="1:5" x14ac:dyDescent="0.2">
      <c r="A140" s="1">
        <v>39660</v>
      </c>
      <c r="B140" s="1" t="str">
        <f t="shared" si="5"/>
        <v>Jul 08</v>
      </c>
      <c r="C140">
        <v>62.24</v>
      </c>
      <c r="D140" t="str">
        <f t="shared" si="4"/>
        <v/>
      </c>
      <c r="E140" s="6">
        <v>18.25</v>
      </c>
    </row>
    <row r="141" spans="1:5" x14ac:dyDescent="0.2">
      <c r="A141" s="1">
        <v>39689</v>
      </c>
      <c r="B141" s="1" t="str">
        <f t="shared" si="5"/>
        <v>Aug 08</v>
      </c>
      <c r="C141">
        <v>78.64</v>
      </c>
      <c r="D141" t="str">
        <f t="shared" si="4"/>
        <v/>
      </c>
      <c r="E141" s="6">
        <v>17.850000000000001</v>
      </c>
    </row>
    <row r="142" spans="1:5" x14ac:dyDescent="0.2">
      <c r="A142" s="1">
        <v>39721</v>
      </c>
      <c r="B142" s="1" t="str">
        <f t="shared" si="5"/>
        <v>Sep 08</v>
      </c>
      <c r="C142">
        <v>85.26</v>
      </c>
      <c r="D142" t="str">
        <f t="shared" si="4"/>
        <v/>
      </c>
      <c r="E142" s="6">
        <v>14.85</v>
      </c>
    </row>
    <row r="143" spans="1:5" x14ac:dyDescent="0.2">
      <c r="A143" s="1">
        <v>39752</v>
      </c>
      <c r="B143" s="1" t="str">
        <f t="shared" si="5"/>
        <v>Oct 08</v>
      </c>
      <c r="C143">
        <v>76.11</v>
      </c>
      <c r="D143">
        <f t="shared" si="4"/>
        <v>350</v>
      </c>
      <c r="E143" s="6">
        <v>10.9</v>
      </c>
    </row>
    <row r="144" spans="1:5" x14ac:dyDescent="0.2">
      <c r="A144" s="1">
        <v>39780</v>
      </c>
      <c r="B144" s="1" t="str">
        <f t="shared" si="5"/>
        <v>Nov 08</v>
      </c>
      <c r="C144">
        <v>60.97</v>
      </c>
      <c r="D144">
        <f t="shared" si="4"/>
        <v>350</v>
      </c>
      <c r="E144" s="6">
        <v>7.95</v>
      </c>
    </row>
    <row r="145" spans="1:5" x14ac:dyDescent="0.2">
      <c r="A145" s="1">
        <v>39813</v>
      </c>
      <c r="B145" s="1" t="str">
        <f t="shared" si="5"/>
        <v>Dec 08</v>
      </c>
      <c r="C145">
        <v>58.53</v>
      </c>
      <c r="D145">
        <f t="shared" si="4"/>
        <v>350</v>
      </c>
      <c r="E145" s="6">
        <v>4.5</v>
      </c>
    </row>
    <row r="146" spans="1:5" x14ac:dyDescent="0.2">
      <c r="A146" s="1">
        <v>39843</v>
      </c>
      <c r="B146" s="1" t="str">
        <f t="shared" si="5"/>
        <v>Jan 09</v>
      </c>
      <c r="C146">
        <v>62.25</v>
      </c>
      <c r="D146">
        <f t="shared" si="4"/>
        <v>350</v>
      </c>
      <c r="E146" s="6">
        <v>3.55</v>
      </c>
    </row>
    <row r="147" spans="1:5" x14ac:dyDescent="0.2">
      <c r="A147" s="1">
        <v>39871</v>
      </c>
      <c r="B147" s="1" t="str">
        <f t="shared" si="5"/>
        <v>Feb 09</v>
      </c>
      <c r="C147">
        <v>33.520000000000003</v>
      </c>
      <c r="D147">
        <f t="shared" si="4"/>
        <v>350</v>
      </c>
      <c r="E147" s="6">
        <v>4.95</v>
      </c>
    </row>
    <row r="148" spans="1:5" x14ac:dyDescent="0.2">
      <c r="A148" s="1">
        <v>39903</v>
      </c>
      <c r="B148" s="1" t="str">
        <f t="shared" si="5"/>
        <v>Mar 09</v>
      </c>
      <c r="C148">
        <v>31.97</v>
      </c>
      <c r="D148">
        <f t="shared" si="4"/>
        <v>350</v>
      </c>
      <c r="E148" s="6">
        <v>8.3000000000000007</v>
      </c>
    </row>
    <row r="149" spans="1:5" x14ac:dyDescent="0.2">
      <c r="A149" s="1">
        <v>39933</v>
      </c>
      <c r="B149" s="1" t="str">
        <f t="shared" si="5"/>
        <v>Apr 09</v>
      </c>
      <c r="C149">
        <v>28.51</v>
      </c>
      <c r="D149" t="str">
        <f t="shared" si="4"/>
        <v/>
      </c>
      <c r="E149" s="6">
        <v>11.65</v>
      </c>
    </row>
    <row r="150" spans="1:5" x14ac:dyDescent="0.2">
      <c r="A150" s="1">
        <v>39962</v>
      </c>
      <c r="B150" s="1" t="str">
        <f t="shared" si="5"/>
        <v>May 09</v>
      </c>
      <c r="C150">
        <v>26.19</v>
      </c>
      <c r="D150" t="str">
        <f t="shared" si="4"/>
        <v/>
      </c>
      <c r="E150" s="6">
        <v>14.25</v>
      </c>
    </row>
    <row r="151" spans="1:5" x14ac:dyDescent="0.2">
      <c r="A151" s="1">
        <v>39994</v>
      </c>
      <c r="B151" s="1" t="str">
        <f t="shared" si="5"/>
        <v>Jun 09</v>
      </c>
      <c r="C151">
        <v>25.99</v>
      </c>
      <c r="D151" t="str">
        <f t="shared" si="4"/>
        <v/>
      </c>
      <c r="E151" s="6">
        <v>17.3</v>
      </c>
    </row>
    <row r="152" spans="1:5" x14ac:dyDescent="0.2">
      <c r="A152" s="1">
        <v>40025</v>
      </c>
      <c r="B152" s="1" t="str">
        <f t="shared" si="5"/>
        <v>Jul 09</v>
      </c>
      <c r="C152">
        <v>22.29</v>
      </c>
      <c r="D152" t="str">
        <f t="shared" si="4"/>
        <v/>
      </c>
      <c r="E152" s="6">
        <v>18.350000000000001</v>
      </c>
    </row>
    <row r="153" spans="1:5" x14ac:dyDescent="0.2">
      <c r="A153" s="1">
        <v>40056</v>
      </c>
      <c r="B153" s="1" t="str">
        <f t="shared" si="5"/>
        <v>Aug 09</v>
      </c>
      <c r="C153">
        <v>26.1</v>
      </c>
      <c r="D153" t="str">
        <f t="shared" si="4"/>
        <v/>
      </c>
      <c r="E153" s="6">
        <v>19</v>
      </c>
    </row>
    <row r="154" spans="1:5" x14ac:dyDescent="0.2">
      <c r="A154" s="1">
        <v>40086</v>
      </c>
      <c r="B154" s="1" t="str">
        <f t="shared" si="5"/>
        <v>Sep 09</v>
      </c>
      <c r="C154">
        <v>32.42</v>
      </c>
      <c r="D154" t="str">
        <f t="shared" si="4"/>
        <v/>
      </c>
      <c r="E154" s="6">
        <v>16.25</v>
      </c>
    </row>
    <row r="155" spans="1:5" x14ac:dyDescent="0.2">
      <c r="A155" s="1">
        <v>40116</v>
      </c>
      <c r="B155" s="1" t="str">
        <f t="shared" si="5"/>
        <v>Oct 09</v>
      </c>
      <c r="C155">
        <v>36.81</v>
      </c>
      <c r="D155">
        <f t="shared" si="4"/>
        <v>350</v>
      </c>
      <c r="E155" s="6">
        <v>12.8</v>
      </c>
    </row>
    <row r="156" spans="1:5" x14ac:dyDescent="0.2">
      <c r="A156" s="1">
        <v>40147</v>
      </c>
      <c r="B156" s="1" t="str">
        <f t="shared" si="5"/>
        <v>Nov 09</v>
      </c>
      <c r="C156">
        <v>29.57</v>
      </c>
      <c r="D156">
        <f t="shared" si="4"/>
        <v>350</v>
      </c>
      <c r="E156" s="6">
        <v>10</v>
      </c>
    </row>
    <row r="157" spans="1:5" x14ac:dyDescent="0.2">
      <c r="A157" s="1">
        <v>40178</v>
      </c>
      <c r="B157" s="1" t="str">
        <f t="shared" si="5"/>
        <v>Dec 09</v>
      </c>
      <c r="C157">
        <v>33.72</v>
      </c>
      <c r="D157">
        <f t="shared" si="4"/>
        <v>350</v>
      </c>
      <c r="E157" s="6">
        <v>4.1500000000000004</v>
      </c>
    </row>
    <row r="158" spans="1:5" x14ac:dyDescent="0.2">
      <c r="A158" s="1">
        <v>40207</v>
      </c>
      <c r="B158" s="1" t="str">
        <f t="shared" si="5"/>
        <v>Jan 10</v>
      </c>
      <c r="C158">
        <v>38.770000000000003</v>
      </c>
      <c r="D158">
        <f t="shared" si="4"/>
        <v>350</v>
      </c>
      <c r="E158" s="6">
        <v>2.1</v>
      </c>
    </row>
    <row r="159" spans="1:5" x14ac:dyDescent="0.2">
      <c r="A159" s="1">
        <v>40235</v>
      </c>
      <c r="B159" s="1" t="str">
        <f t="shared" si="5"/>
        <v>Feb 10</v>
      </c>
      <c r="C159">
        <v>31.34</v>
      </c>
      <c r="D159">
        <f t="shared" si="4"/>
        <v>350</v>
      </c>
      <c r="E159" s="6">
        <v>4.3</v>
      </c>
    </row>
    <row r="160" spans="1:5" x14ac:dyDescent="0.2">
      <c r="A160" s="1">
        <v>40268</v>
      </c>
      <c r="B160" s="1" t="str">
        <f t="shared" si="5"/>
        <v>Mar 10</v>
      </c>
      <c r="C160">
        <v>29.71</v>
      </c>
      <c r="D160">
        <f t="shared" si="4"/>
        <v>350</v>
      </c>
      <c r="E160" s="6">
        <v>7.4</v>
      </c>
    </row>
    <row r="161" spans="1:5" x14ac:dyDescent="0.2">
      <c r="A161" s="1">
        <v>40298</v>
      </c>
      <c r="B161" s="1" t="str">
        <f t="shared" si="5"/>
        <v>Apr 10</v>
      </c>
      <c r="C161">
        <v>33.130000000000003</v>
      </c>
      <c r="D161" t="str">
        <f t="shared" si="4"/>
        <v/>
      </c>
      <c r="E161" s="6">
        <v>10.7</v>
      </c>
    </row>
    <row r="162" spans="1:5" x14ac:dyDescent="0.2">
      <c r="A162" s="1">
        <v>40329</v>
      </c>
      <c r="B162" s="1" t="str">
        <f t="shared" si="5"/>
        <v>May 10</v>
      </c>
      <c r="C162">
        <v>36.630000000000003</v>
      </c>
      <c r="D162" t="str">
        <f t="shared" si="4"/>
        <v/>
      </c>
      <c r="E162" s="6">
        <v>12.5</v>
      </c>
    </row>
    <row r="163" spans="1:5" x14ac:dyDescent="0.2">
      <c r="A163" s="1">
        <v>40359</v>
      </c>
      <c r="B163" s="1" t="str">
        <f t="shared" si="5"/>
        <v>Jun 10</v>
      </c>
      <c r="C163">
        <v>45.49</v>
      </c>
      <c r="D163" t="str">
        <f t="shared" si="4"/>
        <v/>
      </c>
      <c r="E163" s="6">
        <v>17.8</v>
      </c>
    </row>
    <row r="164" spans="1:5" x14ac:dyDescent="0.2">
      <c r="A164" s="1">
        <v>40389</v>
      </c>
      <c r="B164" s="1" t="str">
        <f t="shared" si="5"/>
        <v>Jul 10</v>
      </c>
      <c r="C164">
        <v>40.659999999999997</v>
      </c>
      <c r="D164" t="str">
        <f t="shared" si="4"/>
        <v/>
      </c>
      <c r="E164" s="6">
        <v>20.05</v>
      </c>
    </row>
    <row r="165" spans="1:5" x14ac:dyDescent="0.2">
      <c r="A165" s="1">
        <v>40421</v>
      </c>
      <c r="B165" s="1" t="str">
        <f t="shared" si="5"/>
        <v>Aug 10</v>
      </c>
      <c r="C165">
        <v>41.83</v>
      </c>
      <c r="D165" t="str">
        <f t="shared" si="4"/>
        <v/>
      </c>
      <c r="E165" s="6">
        <v>17.399999999999999</v>
      </c>
    </row>
    <row r="166" spans="1:5" x14ac:dyDescent="0.2">
      <c r="A166" s="1">
        <v>40451</v>
      </c>
      <c r="B166" s="1" t="str">
        <f t="shared" si="5"/>
        <v>Sep 10</v>
      </c>
      <c r="C166">
        <v>47.32</v>
      </c>
      <c r="D166" t="str">
        <f t="shared" si="4"/>
        <v/>
      </c>
      <c r="E166" s="6">
        <v>15.3</v>
      </c>
    </row>
    <row r="167" spans="1:5" x14ac:dyDescent="0.2">
      <c r="A167" s="1">
        <v>40480</v>
      </c>
      <c r="B167" s="1" t="str">
        <f t="shared" si="5"/>
        <v>Oct 10</v>
      </c>
      <c r="C167">
        <v>47.61</v>
      </c>
      <c r="D167">
        <f t="shared" si="4"/>
        <v>350</v>
      </c>
      <c r="E167" s="6">
        <v>11.75</v>
      </c>
    </row>
    <row r="168" spans="1:5" x14ac:dyDescent="0.2">
      <c r="A168" s="1">
        <v>40512</v>
      </c>
      <c r="B168" s="1" t="str">
        <f t="shared" si="5"/>
        <v>Nov 10</v>
      </c>
      <c r="C168">
        <v>54.2</v>
      </c>
      <c r="D168">
        <f t="shared" si="4"/>
        <v>350</v>
      </c>
      <c r="E168" s="6">
        <v>6.55</v>
      </c>
    </row>
    <row r="169" spans="1:5" x14ac:dyDescent="0.2">
      <c r="A169" s="1">
        <v>40543</v>
      </c>
      <c r="B169" s="1" t="str">
        <f t="shared" si="5"/>
        <v>Dec 10</v>
      </c>
      <c r="C169">
        <v>61.07</v>
      </c>
      <c r="D169">
        <f t="shared" si="4"/>
        <v>350</v>
      </c>
      <c r="E169" s="6">
        <v>1.2</v>
      </c>
    </row>
    <row r="170" spans="1:5" x14ac:dyDescent="0.2">
      <c r="A170" s="1">
        <v>40574</v>
      </c>
      <c r="B170" s="1" t="str">
        <f t="shared" si="5"/>
        <v>Jan 11</v>
      </c>
      <c r="C170">
        <v>52.66</v>
      </c>
      <c r="D170">
        <f t="shared" si="4"/>
        <v>350</v>
      </c>
      <c r="E170" s="6">
        <v>5.0999999999999996</v>
      </c>
    </row>
    <row r="171" spans="1:5" x14ac:dyDescent="0.2">
      <c r="A171" s="1">
        <v>40602</v>
      </c>
      <c r="B171" s="1" t="str">
        <f t="shared" si="5"/>
        <v>Feb 11</v>
      </c>
      <c r="C171">
        <v>54.73</v>
      </c>
      <c r="D171">
        <f t="shared" si="4"/>
        <v>350</v>
      </c>
      <c r="E171" s="6">
        <v>7.5</v>
      </c>
    </row>
    <row r="172" spans="1:5" x14ac:dyDescent="0.2">
      <c r="A172" s="1">
        <v>40633</v>
      </c>
      <c r="B172" s="1" t="str">
        <f t="shared" si="5"/>
        <v>Mar 11</v>
      </c>
      <c r="C172">
        <v>64.06</v>
      </c>
      <c r="D172">
        <f t="shared" si="4"/>
        <v>350</v>
      </c>
      <c r="E172" s="6">
        <v>8.0500000000000007</v>
      </c>
    </row>
    <row r="173" spans="1:5" x14ac:dyDescent="0.2">
      <c r="A173" s="1">
        <v>40662</v>
      </c>
      <c r="B173" s="1" t="str">
        <f t="shared" si="5"/>
        <v>Apr 11</v>
      </c>
      <c r="C173">
        <v>57.89</v>
      </c>
      <c r="D173" t="str">
        <f t="shared" si="4"/>
        <v/>
      </c>
      <c r="E173" s="6">
        <v>14.15</v>
      </c>
    </row>
    <row r="174" spans="1:5" x14ac:dyDescent="0.2">
      <c r="A174" s="1">
        <v>40694</v>
      </c>
      <c r="B174" s="1" t="str">
        <f t="shared" si="5"/>
        <v>May 11</v>
      </c>
      <c r="C174">
        <v>58.34</v>
      </c>
      <c r="D174" t="str">
        <f t="shared" si="4"/>
        <v/>
      </c>
      <c r="E174" s="6">
        <v>14.4</v>
      </c>
    </row>
    <row r="175" spans="1:5" x14ac:dyDescent="0.2">
      <c r="A175" s="1">
        <v>40724</v>
      </c>
      <c r="B175" s="1" t="str">
        <f t="shared" si="5"/>
        <v>Jun 11</v>
      </c>
      <c r="C175">
        <v>57.29</v>
      </c>
      <c r="D175" t="str">
        <f t="shared" si="4"/>
        <v/>
      </c>
      <c r="E175" s="6">
        <v>15.85</v>
      </c>
    </row>
    <row r="176" spans="1:5" x14ac:dyDescent="0.2">
      <c r="A176" s="1">
        <v>40753</v>
      </c>
      <c r="B176" s="1" t="str">
        <f t="shared" si="5"/>
        <v>Jul 11</v>
      </c>
      <c r="C176">
        <v>52.23</v>
      </c>
      <c r="D176" t="str">
        <f t="shared" si="4"/>
        <v/>
      </c>
      <c r="E176" s="6">
        <v>17.149999999999999</v>
      </c>
    </row>
    <row r="177" spans="1:5" x14ac:dyDescent="0.2">
      <c r="A177" s="1">
        <v>40786</v>
      </c>
      <c r="B177" s="1" t="str">
        <f t="shared" si="5"/>
        <v>Aug 11</v>
      </c>
      <c r="C177">
        <v>68.06</v>
      </c>
      <c r="D177" t="str">
        <f t="shared" si="4"/>
        <v/>
      </c>
      <c r="E177" s="6">
        <v>17.600000000000001</v>
      </c>
    </row>
    <row r="178" spans="1:5" x14ac:dyDescent="0.2">
      <c r="A178" s="1">
        <v>40816</v>
      </c>
      <c r="B178" s="1" t="str">
        <f t="shared" si="5"/>
        <v>Sep 11</v>
      </c>
      <c r="C178">
        <v>66.5</v>
      </c>
      <c r="D178" t="str">
        <f t="shared" si="4"/>
        <v/>
      </c>
      <c r="E178" s="6">
        <v>16.850000000000001</v>
      </c>
    </row>
    <row r="179" spans="1:5" x14ac:dyDescent="0.2">
      <c r="A179" s="1">
        <v>40847</v>
      </c>
      <c r="B179" s="1" t="str">
        <f t="shared" si="5"/>
        <v>Oct 11</v>
      </c>
      <c r="C179">
        <v>66.790000000000006</v>
      </c>
      <c r="D179">
        <f t="shared" si="4"/>
        <v>350</v>
      </c>
      <c r="E179" s="6">
        <v>13.975</v>
      </c>
    </row>
    <row r="180" spans="1:5" x14ac:dyDescent="0.2">
      <c r="A180" s="1">
        <v>40877</v>
      </c>
      <c r="B180" s="1" t="str">
        <f t="shared" si="5"/>
        <v>Nov 11</v>
      </c>
      <c r="C180">
        <v>60.08</v>
      </c>
      <c r="D180">
        <f t="shared" si="4"/>
        <v>350</v>
      </c>
      <c r="E180" s="6">
        <v>10.45</v>
      </c>
    </row>
    <row r="181" spans="1:5" x14ac:dyDescent="0.2">
      <c r="A181" s="1">
        <v>40907</v>
      </c>
      <c r="B181" s="1" t="str">
        <f t="shared" si="5"/>
        <v>Dec 11</v>
      </c>
      <c r="C181">
        <v>54.31</v>
      </c>
      <c r="D181">
        <f t="shared" si="4"/>
        <v>350</v>
      </c>
      <c r="E181" s="6">
        <v>6.85</v>
      </c>
    </row>
    <row r="182" spans="1:5" x14ac:dyDescent="0.2">
      <c r="A182" s="1">
        <v>40939</v>
      </c>
      <c r="B182" s="1" t="str">
        <f t="shared" si="5"/>
        <v>Jan 12</v>
      </c>
      <c r="C182">
        <v>56.25</v>
      </c>
      <c r="D182">
        <f t="shared" si="4"/>
        <v>350</v>
      </c>
      <c r="E182" s="6">
        <v>6.6</v>
      </c>
    </row>
    <row r="183" spans="1:5" x14ac:dyDescent="0.2">
      <c r="A183" s="1">
        <v>40968</v>
      </c>
      <c r="B183" s="1" t="str">
        <f t="shared" si="5"/>
        <v>Feb 12</v>
      </c>
      <c r="C183">
        <v>59.38</v>
      </c>
      <c r="D183">
        <f t="shared" si="4"/>
        <v>350</v>
      </c>
      <c r="E183" s="6">
        <v>4.6500000000000004</v>
      </c>
    </row>
    <row r="184" spans="1:5" x14ac:dyDescent="0.2">
      <c r="A184" s="1">
        <v>40998</v>
      </c>
      <c r="B184" s="1" t="str">
        <f t="shared" si="5"/>
        <v>Mar 12</v>
      </c>
      <c r="C184">
        <v>61.5</v>
      </c>
      <c r="D184">
        <f t="shared" si="4"/>
        <v>350</v>
      </c>
      <c r="E184" s="6">
        <v>9.6999999999999993</v>
      </c>
    </row>
    <row r="185" spans="1:5" x14ac:dyDescent="0.2">
      <c r="A185" s="1">
        <v>41029</v>
      </c>
      <c r="B185" s="1" t="str">
        <f t="shared" si="5"/>
        <v>Apr 12</v>
      </c>
      <c r="C185">
        <v>57.87</v>
      </c>
      <c r="D185" t="str">
        <f t="shared" si="4"/>
        <v/>
      </c>
      <c r="E185" s="6">
        <v>9.1</v>
      </c>
    </row>
    <row r="186" spans="1:5" x14ac:dyDescent="0.2">
      <c r="A186" s="1">
        <v>41060</v>
      </c>
      <c r="B186" s="1" t="str">
        <f t="shared" si="5"/>
        <v>May 12</v>
      </c>
      <c r="C186">
        <v>53.98</v>
      </c>
      <c r="D186" t="str">
        <f t="shared" si="4"/>
        <v/>
      </c>
      <c r="E186" s="6">
        <v>13.95</v>
      </c>
    </row>
    <row r="187" spans="1:5" x14ac:dyDescent="0.2">
      <c r="A187" s="1">
        <v>41089</v>
      </c>
      <c r="B187" s="1" t="str">
        <f t="shared" si="5"/>
        <v>Jun 12</v>
      </c>
      <c r="C187">
        <v>55.57</v>
      </c>
      <c r="D187" t="str">
        <f t="shared" si="4"/>
        <v/>
      </c>
      <c r="E187" s="6">
        <v>15.5</v>
      </c>
    </row>
    <row r="188" spans="1:5" x14ac:dyDescent="0.2">
      <c r="A188" s="1">
        <v>41121</v>
      </c>
      <c r="B188" s="1" t="str">
        <f t="shared" si="5"/>
        <v>Jul 12</v>
      </c>
      <c r="C188">
        <v>54.69</v>
      </c>
      <c r="D188" t="str">
        <f t="shared" si="4"/>
        <v/>
      </c>
      <c r="E188" s="6">
        <v>17.25</v>
      </c>
    </row>
    <row r="189" spans="1:5" x14ac:dyDescent="0.2">
      <c r="A189" s="1">
        <v>41152</v>
      </c>
      <c r="B189" s="1" t="str">
        <f t="shared" si="5"/>
        <v>Aug 12</v>
      </c>
      <c r="C189">
        <v>58.91</v>
      </c>
      <c r="D189" t="str">
        <f t="shared" si="4"/>
        <v/>
      </c>
      <c r="E189" s="6">
        <v>18.899999999999999</v>
      </c>
    </row>
    <row r="190" spans="1:5" x14ac:dyDescent="0.2">
      <c r="A190" s="1">
        <v>41180</v>
      </c>
      <c r="B190" s="1" t="str">
        <f t="shared" si="5"/>
        <v>Sep 12</v>
      </c>
      <c r="C190">
        <v>62.07</v>
      </c>
      <c r="D190" t="str">
        <f t="shared" si="4"/>
        <v/>
      </c>
      <c r="E190" s="6">
        <v>15.15</v>
      </c>
    </row>
    <row r="191" spans="1:5" x14ac:dyDescent="0.2">
      <c r="A191" s="1">
        <v>41213</v>
      </c>
      <c r="B191" s="1" t="str">
        <f t="shared" si="5"/>
        <v>Oct 12</v>
      </c>
      <c r="C191">
        <v>66.34</v>
      </c>
      <c r="D191">
        <f t="shared" si="4"/>
        <v>350</v>
      </c>
      <c r="E191" s="6">
        <v>11.1</v>
      </c>
    </row>
    <row r="192" spans="1:5" x14ac:dyDescent="0.2">
      <c r="A192" s="1">
        <v>41243</v>
      </c>
      <c r="B192" s="1" t="str">
        <f t="shared" si="5"/>
        <v>Nov 12</v>
      </c>
      <c r="C192">
        <v>67.66</v>
      </c>
      <c r="D192">
        <f t="shared" si="4"/>
        <v>350</v>
      </c>
      <c r="E192" s="6">
        <v>7.8</v>
      </c>
    </row>
    <row r="193" spans="1:5" x14ac:dyDescent="0.2">
      <c r="A193" s="1">
        <v>41274</v>
      </c>
      <c r="B193" s="1" t="str">
        <f t="shared" si="5"/>
        <v>Dec 12</v>
      </c>
      <c r="C193">
        <v>64.510000000000005</v>
      </c>
      <c r="D193">
        <f t="shared" si="4"/>
        <v>350</v>
      </c>
      <c r="E193" s="6">
        <v>5.8</v>
      </c>
    </row>
    <row r="194" spans="1:5" x14ac:dyDescent="0.2">
      <c r="A194" s="1">
        <v>41305</v>
      </c>
      <c r="B194" s="1" t="str">
        <f t="shared" si="5"/>
        <v>Jan 13</v>
      </c>
      <c r="C194">
        <v>64.94</v>
      </c>
      <c r="D194">
        <f t="shared" ref="D194:D257" si="6">IF(AND(MONTH(A194)&lt;10,MONTH(A194)&gt;3),"",$F$2)</f>
        <v>350</v>
      </c>
      <c r="E194" s="6">
        <v>4.25</v>
      </c>
    </row>
    <row r="195" spans="1:5" x14ac:dyDescent="0.2">
      <c r="A195" s="1">
        <v>41333</v>
      </c>
      <c r="B195" s="1" t="str">
        <f t="shared" ref="B195:B258" si="7">TEXT(A195,"mmm yy")</f>
        <v>Feb 13</v>
      </c>
      <c r="C195">
        <v>67.33</v>
      </c>
      <c r="D195">
        <f t="shared" si="6"/>
        <v>350</v>
      </c>
      <c r="E195" s="6">
        <v>3.95</v>
      </c>
    </row>
    <row r="196" spans="1:5" x14ac:dyDescent="0.2">
      <c r="A196" s="1">
        <v>41362</v>
      </c>
      <c r="B196" s="1" t="str">
        <f t="shared" si="7"/>
        <v>Mar 13</v>
      </c>
      <c r="C196">
        <v>67.75</v>
      </c>
      <c r="D196">
        <f t="shared" si="6"/>
        <v>350</v>
      </c>
      <c r="E196" s="6">
        <v>4.05</v>
      </c>
    </row>
    <row r="197" spans="1:5" x14ac:dyDescent="0.2">
      <c r="A197" s="1">
        <v>41394</v>
      </c>
      <c r="B197" s="1" t="str">
        <f t="shared" si="7"/>
        <v>Apr 13</v>
      </c>
      <c r="C197">
        <v>63.93</v>
      </c>
      <c r="D197" t="str">
        <f t="shared" si="6"/>
        <v/>
      </c>
      <c r="E197" s="6">
        <v>9.1</v>
      </c>
    </row>
    <row r="198" spans="1:5" x14ac:dyDescent="0.2">
      <c r="A198" s="1">
        <v>41425</v>
      </c>
      <c r="B198" s="1" t="str">
        <f t="shared" si="7"/>
        <v>May 13</v>
      </c>
      <c r="C198">
        <v>65.13</v>
      </c>
      <c r="D198" t="str">
        <f t="shared" si="6"/>
        <v/>
      </c>
      <c r="E198" s="6">
        <v>12.05</v>
      </c>
    </row>
    <row r="199" spans="1:5" x14ac:dyDescent="0.2">
      <c r="A199" s="1">
        <v>41453</v>
      </c>
      <c r="B199" s="1" t="str">
        <f t="shared" si="7"/>
        <v>Jun 13</v>
      </c>
      <c r="C199">
        <v>65.02</v>
      </c>
      <c r="D199" t="str">
        <f t="shared" si="6"/>
        <v/>
      </c>
      <c r="E199" s="6">
        <v>15.75</v>
      </c>
    </row>
    <row r="200" spans="1:5" x14ac:dyDescent="0.2">
      <c r="A200" s="1">
        <v>41486</v>
      </c>
      <c r="B200" s="1" t="str">
        <f t="shared" si="7"/>
        <v>Jul 13</v>
      </c>
      <c r="C200">
        <v>66.27</v>
      </c>
      <c r="D200" t="str">
        <f t="shared" si="6"/>
        <v/>
      </c>
      <c r="E200" s="6">
        <v>21.1</v>
      </c>
    </row>
    <row r="201" spans="1:5" x14ac:dyDescent="0.2">
      <c r="A201" s="1">
        <v>41516</v>
      </c>
      <c r="B201" s="1" t="str">
        <f t="shared" si="7"/>
        <v>Aug 13</v>
      </c>
      <c r="C201">
        <v>65.19</v>
      </c>
      <c r="D201" t="str">
        <f t="shared" si="6"/>
        <v/>
      </c>
      <c r="E201" s="6">
        <v>19.3</v>
      </c>
    </row>
    <row r="202" spans="1:5" x14ac:dyDescent="0.2">
      <c r="A202" s="1">
        <v>41547</v>
      </c>
      <c r="B202" s="1" t="str">
        <f t="shared" si="7"/>
        <v>Sep 13</v>
      </c>
      <c r="C202">
        <v>67.83</v>
      </c>
      <c r="D202" t="str">
        <f t="shared" si="6"/>
        <v/>
      </c>
      <c r="E202" s="6">
        <v>15.4</v>
      </c>
    </row>
    <row r="203" spans="1:5" x14ac:dyDescent="0.2">
      <c r="A203" s="1">
        <v>41578</v>
      </c>
      <c r="B203" s="1" t="str">
        <f t="shared" si="7"/>
        <v>Oct 13</v>
      </c>
      <c r="C203">
        <v>70</v>
      </c>
      <c r="D203">
        <f t="shared" si="6"/>
        <v>350</v>
      </c>
      <c r="E203" s="6">
        <v>10.85</v>
      </c>
    </row>
    <row r="204" spans="1:5" x14ac:dyDescent="0.2">
      <c r="A204" s="1">
        <v>41607</v>
      </c>
      <c r="B204" s="1" t="str">
        <f t="shared" si="7"/>
        <v>Nov 13</v>
      </c>
      <c r="C204">
        <v>71.59</v>
      </c>
      <c r="D204">
        <f t="shared" si="6"/>
        <v>350</v>
      </c>
      <c r="E204" s="6">
        <v>7.25</v>
      </c>
    </row>
    <row r="205" spans="1:5" x14ac:dyDescent="0.2">
      <c r="A205" s="1">
        <v>41639</v>
      </c>
      <c r="B205" s="1" t="str">
        <f t="shared" si="7"/>
        <v>Dec 13</v>
      </c>
      <c r="C205">
        <v>68.91</v>
      </c>
      <c r="D205">
        <f t="shared" si="6"/>
        <v>350</v>
      </c>
      <c r="E205" s="6">
        <v>6.85</v>
      </c>
    </row>
    <row r="206" spans="1:5" x14ac:dyDescent="0.2">
      <c r="A206" s="1">
        <v>41670</v>
      </c>
      <c r="B206" s="1" t="str">
        <f t="shared" si="7"/>
        <v>Jan 14</v>
      </c>
      <c r="C206">
        <v>61.12</v>
      </c>
      <c r="D206">
        <f t="shared" si="6"/>
        <v>350</v>
      </c>
      <c r="E206" s="6">
        <v>6.9</v>
      </c>
    </row>
    <row r="207" spans="1:5" x14ac:dyDescent="0.2">
      <c r="A207" s="1">
        <v>41698</v>
      </c>
      <c r="B207" s="1" t="str">
        <f t="shared" si="7"/>
        <v>Feb 14</v>
      </c>
      <c r="C207">
        <v>56.15</v>
      </c>
      <c r="D207">
        <f t="shared" si="6"/>
        <v>350</v>
      </c>
      <c r="E207" s="6">
        <v>7.5</v>
      </c>
    </row>
    <row r="208" spans="1:5" x14ac:dyDescent="0.2">
      <c r="A208" s="1">
        <v>41729</v>
      </c>
      <c r="B208" s="1" t="str">
        <f t="shared" si="7"/>
        <v>Mar 14</v>
      </c>
      <c r="C208">
        <v>51.27</v>
      </c>
      <c r="D208">
        <f t="shared" si="6"/>
        <v>350</v>
      </c>
      <c r="E208" s="6">
        <v>9.25</v>
      </c>
    </row>
    <row r="209" spans="1:5" x14ac:dyDescent="0.2">
      <c r="A209" s="1">
        <v>41759</v>
      </c>
      <c r="B209" s="1" t="str">
        <f t="shared" si="7"/>
        <v>Apr 14</v>
      </c>
      <c r="C209">
        <v>46.27</v>
      </c>
      <c r="D209" t="str">
        <f t="shared" si="6"/>
        <v/>
      </c>
      <c r="E209" s="6">
        <v>11.8</v>
      </c>
    </row>
    <row r="210" spans="1:5" x14ac:dyDescent="0.2">
      <c r="A210" s="1">
        <v>41789</v>
      </c>
      <c r="B210" s="1" t="str">
        <f t="shared" si="7"/>
        <v>May 14</v>
      </c>
      <c r="C210">
        <v>44.14</v>
      </c>
      <c r="D210" t="str">
        <f t="shared" si="6"/>
        <v/>
      </c>
      <c r="E210" s="6">
        <v>13.9</v>
      </c>
    </row>
    <row r="211" spans="1:5" x14ac:dyDescent="0.2">
      <c r="A211" s="1">
        <v>41820</v>
      </c>
      <c r="B211" s="1" t="str">
        <f t="shared" si="7"/>
        <v>Jun 14</v>
      </c>
      <c r="C211">
        <v>39.6</v>
      </c>
      <c r="D211" t="str">
        <f t="shared" si="6"/>
        <v/>
      </c>
      <c r="E211" s="6">
        <v>17.3</v>
      </c>
    </row>
    <row r="212" spans="1:5" x14ac:dyDescent="0.2">
      <c r="A212" s="1">
        <v>41851</v>
      </c>
      <c r="B212" s="1" t="str">
        <f t="shared" si="7"/>
        <v>Jul 14</v>
      </c>
      <c r="C212">
        <v>41.51</v>
      </c>
      <c r="D212" t="str">
        <f t="shared" si="6"/>
        <v/>
      </c>
      <c r="E212" s="6">
        <v>20.399999999999999</v>
      </c>
    </row>
    <row r="213" spans="1:5" x14ac:dyDescent="0.2">
      <c r="A213" s="1">
        <v>41880</v>
      </c>
      <c r="B213" s="1" t="str">
        <f t="shared" si="7"/>
        <v>Aug 14</v>
      </c>
      <c r="C213">
        <v>51.1</v>
      </c>
      <c r="D213" t="str">
        <f t="shared" si="6"/>
        <v/>
      </c>
      <c r="E213" s="6">
        <v>17.2</v>
      </c>
    </row>
    <row r="214" spans="1:5" x14ac:dyDescent="0.2">
      <c r="A214" s="1">
        <v>41912</v>
      </c>
      <c r="B214" s="1" t="str">
        <f t="shared" si="7"/>
        <v>Sep 14</v>
      </c>
      <c r="C214">
        <v>55.79</v>
      </c>
      <c r="D214" t="str">
        <f t="shared" si="6"/>
        <v/>
      </c>
      <c r="E214" s="6">
        <v>17.149999999999999</v>
      </c>
    </row>
    <row r="215" spans="1:5" x14ac:dyDescent="0.2">
      <c r="A215" s="1">
        <v>41943</v>
      </c>
      <c r="B215" s="1" t="str">
        <f t="shared" si="7"/>
        <v>Oct 14</v>
      </c>
      <c r="C215">
        <v>54.07</v>
      </c>
      <c r="D215">
        <f t="shared" si="6"/>
        <v>350</v>
      </c>
      <c r="E215" s="6">
        <v>13.725</v>
      </c>
    </row>
    <row r="216" spans="1:5" x14ac:dyDescent="0.2">
      <c r="A216" s="1">
        <v>41971</v>
      </c>
      <c r="B216" s="1" t="str">
        <f t="shared" si="7"/>
        <v>Nov 14</v>
      </c>
      <c r="C216">
        <v>58.27</v>
      </c>
      <c r="D216">
        <f t="shared" si="6"/>
        <v>350</v>
      </c>
      <c r="E216" s="6">
        <v>9.6999999999999993</v>
      </c>
    </row>
    <row r="217" spans="1:5" x14ac:dyDescent="0.2">
      <c r="A217" s="1">
        <v>42004</v>
      </c>
      <c r="B217" s="1" t="str">
        <f t="shared" si="7"/>
        <v>Dec 14</v>
      </c>
      <c r="C217">
        <v>49.81</v>
      </c>
      <c r="D217">
        <f t="shared" si="6"/>
        <v>350</v>
      </c>
      <c r="E217" s="6">
        <v>6.1</v>
      </c>
    </row>
    <row r="218" spans="1:5" x14ac:dyDescent="0.2">
      <c r="A218" s="1">
        <v>42034</v>
      </c>
      <c r="B218" s="1" t="str">
        <f t="shared" si="7"/>
        <v>Jan 15</v>
      </c>
      <c r="C218">
        <v>45.86</v>
      </c>
      <c r="D218">
        <f t="shared" si="6"/>
        <v>350</v>
      </c>
      <c r="E218" s="6">
        <v>5.2</v>
      </c>
    </row>
    <row r="219" spans="1:5" x14ac:dyDescent="0.2">
      <c r="A219" s="1">
        <v>42062</v>
      </c>
      <c r="B219" s="1" t="str">
        <f t="shared" si="7"/>
        <v>Feb 15</v>
      </c>
      <c r="C219">
        <v>50.03</v>
      </c>
      <c r="D219">
        <f t="shared" si="6"/>
        <v>350</v>
      </c>
      <c r="E219" s="6">
        <v>4.9000000000000004</v>
      </c>
    </row>
    <row r="220" spans="1:5" x14ac:dyDescent="0.2">
      <c r="A220" s="1">
        <v>42094</v>
      </c>
      <c r="B220" s="1" t="str">
        <f t="shared" si="7"/>
        <v>Mar 15</v>
      </c>
      <c r="C220">
        <v>45.89</v>
      </c>
      <c r="D220">
        <f t="shared" si="6"/>
        <v>350</v>
      </c>
      <c r="E220" s="6">
        <v>7.85</v>
      </c>
    </row>
    <row r="221" spans="1:5" x14ac:dyDescent="0.2">
      <c r="A221" s="1">
        <v>42124</v>
      </c>
      <c r="B221" s="1" t="str">
        <f t="shared" si="7"/>
        <v>Apr 15</v>
      </c>
      <c r="C221">
        <v>41.94</v>
      </c>
      <c r="D221" t="str">
        <f t="shared" si="6"/>
        <v/>
      </c>
      <c r="E221" s="6">
        <v>11.15</v>
      </c>
    </row>
    <row r="222" spans="1:5" x14ac:dyDescent="0.2">
      <c r="A222" s="1">
        <v>42153</v>
      </c>
      <c r="B222" s="1" t="str">
        <f t="shared" si="7"/>
        <v>May 15</v>
      </c>
      <c r="C222">
        <v>41.89</v>
      </c>
      <c r="D222" t="str">
        <f t="shared" si="6"/>
        <v/>
      </c>
      <c r="E222" s="6">
        <v>13.2</v>
      </c>
    </row>
    <row r="223" spans="1:5" x14ac:dyDescent="0.2">
      <c r="A223" s="1">
        <v>42185</v>
      </c>
      <c r="B223" s="1" t="str">
        <f t="shared" si="7"/>
        <v>Jun 15</v>
      </c>
      <c r="C223">
        <v>42.13</v>
      </c>
      <c r="D223" t="str">
        <f t="shared" si="6"/>
        <v/>
      </c>
      <c r="E223" s="6">
        <v>16.8</v>
      </c>
    </row>
    <row r="224" spans="1:5" x14ac:dyDescent="0.2">
      <c r="A224" s="1">
        <v>42216</v>
      </c>
      <c r="B224" s="1" t="str">
        <f t="shared" si="7"/>
        <v>Jul 15</v>
      </c>
      <c r="C224">
        <v>42.35</v>
      </c>
      <c r="D224" t="str">
        <f t="shared" si="6"/>
        <v/>
      </c>
      <c r="E224" s="6">
        <v>18.75</v>
      </c>
    </row>
    <row r="225" spans="1:5" x14ac:dyDescent="0.2">
      <c r="A225" s="1">
        <v>42247</v>
      </c>
      <c r="B225" s="1" t="str">
        <f t="shared" si="7"/>
        <v>Aug 15</v>
      </c>
      <c r="C225">
        <v>40.880000000000003</v>
      </c>
      <c r="D225" t="str">
        <f t="shared" si="6"/>
        <v/>
      </c>
      <c r="E225" s="6">
        <v>18.149999999999999</v>
      </c>
    </row>
    <row r="226" spans="1:5" x14ac:dyDescent="0.2">
      <c r="A226" s="1">
        <v>42277</v>
      </c>
      <c r="B226" s="1" t="str">
        <f t="shared" si="7"/>
        <v>Sep 15</v>
      </c>
      <c r="C226">
        <v>41.7</v>
      </c>
      <c r="D226" t="str">
        <f t="shared" si="6"/>
        <v/>
      </c>
      <c r="E226" s="6">
        <v>14.4</v>
      </c>
    </row>
    <row r="227" spans="1:5" x14ac:dyDescent="0.2">
      <c r="A227" s="1">
        <v>42307</v>
      </c>
      <c r="B227" s="1" t="str">
        <f t="shared" si="7"/>
        <v>Oct 15</v>
      </c>
      <c r="C227">
        <v>39.450000000000003</v>
      </c>
      <c r="D227">
        <f t="shared" si="6"/>
        <v>350</v>
      </c>
      <c r="E227" s="6">
        <v>12.55</v>
      </c>
    </row>
    <row r="228" spans="1:5" x14ac:dyDescent="0.2">
      <c r="A228" s="1">
        <v>42338</v>
      </c>
      <c r="B228" s="1" t="str">
        <f t="shared" si="7"/>
        <v>Nov 15</v>
      </c>
      <c r="C228">
        <v>38.65</v>
      </c>
      <c r="D228">
        <f t="shared" si="6"/>
        <v>350</v>
      </c>
      <c r="E228" s="6">
        <v>10.7</v>
      </c>
    </row>
    <row r="229" spans="1:5" x14ac:dyDescent="0.2">
      <c r="A229" s="1">
        <v>42369</v>
      </c>
      <c r="B229" s="1" t="str">
        <f t="shared" si="7"/>
        <v>Dec 15</v>
      </c>
      <c r="C229">
        <v>33.130000000000003</v>
      </c>
      <c r="D229">
        <f t="shared" si="6"/>
        <v>350</v>
      </c>
      <c r="E229" s="6">
        <v>11.3</v>
      </c>
    </row>
    <row r="230" spans="1:5" x14ac:dyDescent="0.2">
      <c r="A230" s="1">
        <v>42398</v>
      </c>
      <c r="B230" s="1" t="str">
        <f t="shared" si="7"/>
        <v>Jan 16</v>
      </c>
      <c r="C230">
        <v>30.59</v>
      </c>
      <c r="D230">
        <f t="shared" si="6"/>
        <v>350</v>
      </c>
      <c r="E230" s="6">
        <v>6.25</v>
      </c>
    </row>
    <row r="231" spans="1:5" x14ac:dyDescent="0.2">
      <c r="A231" s="1">
        <v>42429</v>
      </c>
      <c r="B231" s="1" t="str">
        <f t="shared" si="7"/>
        <v>Feb 16</v>
      </c>
      <c r="C231">
        <v>29.34</v>
      </c>
      <c r="D231">
        <f t="shared" si="6"/>
        <v>350</v>
      </c>
      <c r="E231" s="6">
        <v>6.15</v>
      </c>
    </row>
    <row r="232" spans="1:5" x14ac:dyDescent="0.2">
      <c r="A232" s="1">
        <v>42460</v>
      </c>
      <c r="B232" s="1" t="str">
        <f t="shared" si="7"/>
        <v>Mar 16</v>
      </c>
      <c r="C232">
        <v>28.02</v>
      </c>
      <c r="D232">
        <f t="shared" si="6"/>
        <v>350</v>
      </c>
      <c r="E232" s="6">
        <v>6.95</v>
      </c>
    </row>
    <row r="233" spans="1:5" x14ac:dyDescent="0.2">
      <c r="A233" s="1">
        <v>42489</v>
      </c>
      <c r="B233" s="1" t="str">
        <f t="shared" si="7"/>
        <v>Apr 16</v>
      </c>
      <c r="C233">
        <v>28.61</v>
      </c>
      <c r="D233" t="str">
        <f t="shared" si="6"/>
        <v/>
      </c>
      <c r="E233" s="6">
        <v>9.1999999999999993</v>
      </c>
    </row>
    <row r="234" spans="1:5" x14ac:dyDescent="0.2">
      <c r="A234" s="1">
        <v>42521</v>
      </c>
      <c r="B234" s="1" t="str">
        <f t="shared" si="7"/>
        <v>May 16</v>
      </c>
      <c r="C234">
        <v>32.299999999999997</v>
      </c>
      <c r="D234" t="str">
        <f t="shared" si="6"/>
        <v/>
      </c>
      <c r="E234" s="6">
        <v>14.35</v>
      </c>
    </row>
    <row r="235" spans="1:5" x14ac:dyDescent="0.2">
      <c r="A235" s="1">
        <v>42551</v>
      </c>
      <c r="B235" s="1" t="str">
        <f t="shared" si="7"/>
        <v>Jun 16</v>
      </c>
      <c r="C235">
        <v>34.71</v>
      </c>
      <c r="D235" t="str">
        <f t="shared" si="6"/>
        <v/>
      </c>
      <c r="E235" s="6">
        <v>16.7</v>
      </c>
    </row>
    <row r="236" spans="1:5" x14ac:dyDescent="0.2">
      <c r="A236" s="1">
        <v>42580</v>
      </c>
      <c r="B236" s="1" t="str">
        <f t="shared" si="7"/>
        <v>Jul 16</v>
      </c>
      <c r="C236">
        <v>36.619999999999997</v>
      </c>
      <c r="D236" t="str">
        <f t="shared" si="6"/>
        <v/>
      </c>
      <c r="E236" s="6">
        <v>19.25</v>
      </c>
    </row>
    <row r="237" spans="1:5" x14ac:dyDescent="0.2">
      <c r="A237" s="1">
        <v>42613</v>
      </c>
      <c r="B237" s="1" t="str">
        <f t="shared" si="7"/>
        <v>Aug 16</v>
      </c>
      <c r="C237">
        <v>32.049999999999997</v>
      </c>
      <c r="D237" t="str">
        <f t="shared" si="6"/>
        <v/>
      </c>
      <c r="E237" s="6">
        <v>19.649999999999999</v>
      </c>
    </row>
    <row r="238" spans="1:5" x14ac:dyDescent="0.2">
      <c r="A238" s="1">
        <v>42643</v>
      </c>
      <c r="B238" s="1" t="str">
        <f t="shared" si="7"/>
        <v>Sep 16</v>
      </c>
      <c r="C238">
        <v>41</v>
      </c>
      <c r="D238" t="str">
        <f t="shared" si="6"/>
        <v/>
      </c>
      <c r="E238" s="6">
        <v>18.05</v>
      </c>
    </row>
    <row r="239" spans="1:5" x14ac:dyDescent="0.2">
      <c r="A239" s="1">
        <v>42674</v>
      </c>
      <c r="B239" s="1" t="str">
        <f t="shared" si="7"/>
        <v>Oct 16</v>
      </c>
      <c r="C239">
        <v>50.92</v>
      </c>
      <c r="D239">
        <f t="shared" si="6"/>
        <v>350</v>
      </c>
      <c r="E239" s="6">
        <v>12.3</v>
      </c>
    </row>
    <row r="240" spans="1:5" x14ac:dyDescent="0.2">
      <c r="A240" s="1">
        <v>42704</v>
      </c>
      <c r="B240" s="1" t="str">
        <f t="shared" si="7"/>
        <v>Nov 16</v>
      </c>
      <c r="C240">
        <v>49.5</v>
      </c>
      <c r="D240">
        <f t="shared" si="6"/>
        <v>350</v>
      </c>
      <c r="E240" s="6">
        <v>7.15</v>
      </c>
    </row>
    <row r="241" spans="1:5" x14ac:dyDescent="0.2">
      <c r="A241" s="1">
        <v>42734</v>
      </c>
      <c r="B241" s="1" t="str">
        <f t="shared" si="7"/>
        <v>Dec 16</v>
      </c>
      <c r="C241">
        <v>53.63</v>
      </c>
      <c r="D241">
        <f t="shared" si="6"/>
        <v>350</v>
      </c>
      <c r="E241" s="6">
        <v>6.8</v>
      </c>
    </row>
    <row r="242" spans="1:5" x14ac:dyDescent="0.2">
      <c r="A242" s="1">
        <v>42766</v>
      </c>
      <c r="B242" s="1" t="str">
        <f t="shared" si="7"/>
        <v>Jan 17</v>
      </c>
      <c r="C242">
        <v>55.19</v>
      </c>
      <c r="D242">
        <f t="shared" si="6"/>
        <v>350</v>
      </c>
      <c r="E242" s="6">
        <v>4.1500000000000004</v>
      </c>
    </row>
    <row r="243" spans="1:5" x14ac:dyDescent="0.2">
      <c r="A243" s="1">
        <v>42794</v>
      </c>
      <c r="B243" s="1" t="str">
        <f t="shared" si="7"/>
        <v>Feb 17</v>
      </c>
      <c r="C243">
        <v>43.5</v>
      </c>
      <c r="D243">
        <f t="shared" si="6"/>
        <v>350</v>
      </c>
      <c r="E243" s="6">
        <v>7.2</v>
      </c>
    </row>
    <row r="244" spans="1:5" x14ac:dyDescent="0.2">
      <c r="A244" s="1">
        <v>42825</v>
      </c>
      <c r="B244" s="1" t="str">
        <f t="shared" si="7"/>
        <v>Mar 17</v>
      </c>
      <c r="C244">
        <v>39.65</v>
      </c>
      <c r="D244">
        <f t="shared" si="6"/>
        <v>350</v>
      </c>
      <c r="E244" s="6">
        <v>10.35</v>
      </c>
    </row>
    <row r="245" spans="1:5" x14ac:dyDescent="0.2">
      <c r="A245" s="1">
        <v>42853</v>
      </c>
      <c r="B245" s="1" t="str">
        <f t="shared" si="7"/>
        <v>Apr 17</v>
      </c>
      <c r="C245">
        <v>38.159999999999997</v>
      </c>
      <c r="D245" t="str">
        <f t="shared" si="6"/>
        <v/>
      </c>
      <c r="E245" s="6">
        <v>10.85</v>
      </c>
    </row>
    <row r="246" spans="1:5" x14ac:dyDescent="0.2">
      <c r="A246" s="1">
        <v>42886</v>
      </c>
      <c r="B246" s="1" t="str">
        <f t="shared" si="7"/>
        <v>May 17</v>
      </c>
      <c r="C246">
        <v>37.1</v>
      </c>
      <c r="D246" t="str">
        <f t="shared" si="6"/>
        <v/>
      </c>
      <c r="E246" s="6">
        <v>15.1</v>
      </c>
    </row>
    <row r="247" spans="1:5" x14ac:dyDescent="0.2">
      <c r="A247" s="1">
        <v>42916</v>
      </c>
      <c r="B247" s="1" t="str">
        <f t="shared" si="7"/>
        <v>Jun 17</v>
      </c>
      <c r="C247">
        <v>36.200000000000003</v>
      </c>
      <c r="D247" t="str">
        <f t="shared" si="6"/>
        <v/>
      </c>
      <c r="E247" s="6">
        <v>18.95</v>
      </c>
    </row>
    <row r="248" spans="1:5" x14ac:dyDescent="0.2">
      <c r="A248" s="1">
        <v>42947</v>
      </c>
      <c r="B248" s="1" t="str">
        <f t="shared" si="7"/>
        <v>Jul 17</v>
      </c>
      <c r="C248">
        <v>39.5</v>
      </c>
      <c r="D248" t="str">
        <f t="shared" si="6"/>
        <v/>
      </c>
      <c r="E248" s="6">
        <v>19.350000000000001</v>
      </c>
    </row>
    <row r="249" spans="1:5" x14ac:dyDescent="0.2">
      <c r="A249" s="1">
        <v>42978</v>
      </c>
      <c r="B249" s="1" t="str">
        <f t="shared" si="7"/>
        <v>Aug 17</v>
      </c>
      <c r="C249">
        <v>44.91</v>
      </c>
      <c r="D249" t="str">
        <f t="shared" si="6"/>
        <v/>
      </c>
      <c r="E249" s="6">
        <v>17.75</v>
      </c>
    </row>
    <row r="250" spans="1:5" x14ac:dyDescent="0.2">
      <c r="A250" s="1">
        <v>43007</v>
      </c>
      <c r="B250" s="1" t="str">
        <f t="shared" si="7"/>
        <v>Sep 17</v>
      </c>
      <c r="C250">
        <v>47.32</v>
      </c>
      <c r="D250" t="str">
        <f t="shared" si="6"/>
        <v/>
      </c>
      <c r="E250" s="6">
        <v>15.1</v>
      </c>
    </row>
    <row r="251" spans="1:5" x14ac:dyDescent="0.2">
      <c r="A251" s="1">
        <v>43039</v>
      </c>
      <c r="B251" s="1" t="str">
        <f t="shared" si="7"/>
        <v>Oct 17</v>
      </c>
      <c r="C251">
        <v>50.38</v>
      </c>
      <c r="D251">
        <f t="shared" si="6"/>
        <v>350</v>
      </c>
      <c r="E251" s="6">
        <v>12.425000000000001</v>
      </c>
    </row>
    <row r="252" spans="1:5" x14ac:dyDescent="0.2">
      <c r="A252" s="1">
        <v>43069</v>
      </c>
      <c r="B252" s="1" t="str">
        <f t="shared" si="7"/>
        <v>Nov 17</v>
      </c>
      <c r="C252">
        <v>56.7</v>
      </c>
      <c r="D252">
        <f t="shared" si="6"/>
        <v>350</v>
      </c>
      <c r="E252" s="6">
        <v>7.8</v>
      </c>
    </row>
    <row r="253" spans="1:5" x14ac:dyDescent="0.2">
      <c r="A253" s="1">
        <v>43098</v>
      </c>
      <c r="B253" s="1" t="str">
        <f t="shared" si="7"/>
        <v>Dec 17</v>
      </c>
      <c r="C253">
        <v>56.43</v>
      </c>
      <c r="D253">
        <f t="shared" si="6"/>
        <v>350</v>
      </c>
      <c r="E253" s="6">
        <v>5.8</v>
      </c>
    </row>
    <row r="254" spans="1:5" x14ac:dyDescent="0.2">
      <c r="A254" s="1">
        <v>43131</v>
      </c>
      <c r="B254" s="1" t="str">
        <f t="shared" si="7"/>
        <v>Jan 18</v>
      </c>
      <c r="C254">
        <v>48.95</v>
      </c>
      <c r="D254">
        <f t="shared" si="6"/>
        <v>350</v>
      </c>
      <c r="E254" s="6">
        <v>6.75</v>
      </c>
    </row>
    <row r="255" spans="1:5" x14ac:dyDescent="0.2">
      <c r="A255" s="1">
        <v>43159</v>
      </c>
      <c r="B255" s="1" t="str">
        <f t="shared" si="7"/>
        <v>Feb 18</v>
      </c>
      <c r="C255">
        <v>46.67</v>
      </c>
      <c r="D255">
        <f t="shared" si="6"/>
        <v>350</v>
      </c>
      <c r="E255" s="6">
        <v>3.65</v>
      </c>
    </row>
    <row r="256" spans="1:5" x14ac:dyDescent="0.2">
      <c r="A256" s="1">
        <v>43189</v>
      </c>
      <c r="B256" s="1" t="str">
        <f t="shared" si="7"/>
        <v>Mar 18</v>
      </c>
      <c r="C256">
        <v>47.36</v>
      </c>
      <c r="D256">
        <f t="shared" si="6"/>
        <v>350</v>
      </c>
      <c r="E256" s="6">
        <v>6.4</v>
      </c>
    </row>
    <row r="257" spans="1:5" x14ac:dyDescent="0.2">
      <c r="A257" s="1">
        <v>43220</v>
      </c>
      <c r="B257" s="1" t="str">
        <f t="shared" si="7"/>
        <v>Apr 18</v>
      </c>
      <c r="C257">
        <v>53.09</v>
      </c>
      <c r="D257" t="str">
        <f t="shared" si="6"/>
        <v/>
      </c>
      <c r="E257" s="6">
        <v>11.7</v>
      </c>
    </row>
    <row r="258" spans="1:5" x14ac:dyDescent="0.2">
      <c r="A258" s="1">
        <v>43251</v>
      </c>
      <c r="B258" s="1" t="str">
        <f t="shared" si="7"/>
        <v>May 18</v>
      </c>
      <c r="C258">
        <v>57.56</v>
      </c>
      <c r="D258" t="str">
        <f t="shared" ref="D258:D305" si="8">IF(AND(MONTH(A258)&lt;10,MONTH(A258)&gt;3),"",$F$2)</f>
        <v/>
      </c>
      <c r="E258" s="6">
        <v>15.3</v>
      </c>
    </row>
    <row r="259" spans="1:5" x14ac:dyDescent="0.2">
      <c r="A259" s="1">
        <v>43280</v>
      </c>
      <c r="B259" s="1" t="str">
        <f t="shared" ref="B259:B305" si="9">TEXT(A259,"mmm yy")</f>
        <v>Jun 18</v>
      </c>
      <c r="C259">
        <v>55.24</v>
      </c>
      <c r="D259" t="str">
        <f t="shared" si="8"/>
        <v/>
      </c>
      <c r="E259" s="6">
        <v>18.649999999999999</v>
      </c>
    </row>
    <row r="260" spans="1:5" x14ac:dyDescent="0.2">
      <c r="A260" s="1">
        <v>43312</v>
      </c>
      <c r="B260" s="1" t="str">
        <f t="shared" si="9"/>
        <v>Jul 18</v>
      </c>
      <c r="C260">
        <v>58.55</v>
      </c>
      <c r="D260" t="str">
        <f t="shared" si="8"/>
        <v/>
      </c>
      <c r="E260" s="6">
        <v>22.35</v>
      </c>
    </row>
    <row r="261" spans="1:5" x14ac:dyDescent="0.2">
      <c r="A261" s="1">
        <v>43343</v>
      </c>
      <c r="B261" s="1" t="str">
        <f t="shared" si="9"/>
        <v>Aug 18</v>
      </c>
      <c r="C261">
        <v>67.790000000000006</v>
      </c>
      <c r="D261" t="str">
        <f t="shared" si="8"/>
        <v/>
      </c>
      <c r="E261" s="6">
        <v>19.5</v>
      </c>
    </row>
    <row r="262" spans="1:5" x14ac:dyDescent="0.2">
      <c r="A262" s="1">
        <v>43371</v>
      </c>
      <c r="B262" s="1" t="str">
        <f t="shared" si="9"/>
        <v>Sep 18</v>
      </c>
      <c r="C262">
        <v>75.06</v>
      </c>
      <c r="D262" t="str">
        <f t="shared" si="8"/>
        <v/>
      </c>
      <c r="E262" s="6">
        <v>15.95</v>
      </c>
    </row>
    <row r="263" spans="1:5" x14ac:dyDescent="0.2">
      <c r="A263" s="1">
        <v>43404</v>
      </c>
      <c r="B263" s="1" t="str">
        <f t="shared" si="9"/>
        <v>Oct 18</v>
      </c>
      <c r="C263">
        <v>68.180000000000007</v>
      </c>
      <c r="D263">
        <f t="shared" si="8"/>
        <v>350</v>
      </c>
      <c r="E263" s="6">
        <v>12.5</v>
      </c>
    </row>
    <row r="264" spans="1:5" x14ac:dyDescent="0.2">
      <c r="A264" s="1">
        <v>43434</v>
      </c>
      <c r="B264" s="1" t="str">
        <f t="shared" si="9"/>
        <v>Nov 18</v>
      </c>
      <c r="C264">
        <v>67.540000000000006</v>
      </c>
      <c r="D264">
        <f t="shared" si="8"/>
        <v>350</v>
      </c>
      <c r="E264" s="6">
        <v>9</v>
      </c>
    </row>
    <row r="265" spans="1:5" x14ac:dyDescent="0.2">
      <c r="A265" s="1">
        <v>43465</v>
      </c>
      <c r="B265" s="1" t="str">
        <f t="shared" si="9"/>
        <v>Dec 18</v>
      </c>
      <c r="C265">
        <v>61.07</v>
      </c>
      <c r="D265">
        <f t="shared" si="8"/>
        <v>350</v>
      </c>
      <c r="E265" s="6">
        <v>7.95</v>
      </c>
    </row>
    <row r="266" spans="1:5" x14ac:dyDescent="0.2">
      <c r="A266" s="1">
        <v>43496</v>
      </c>
      <c r="B266" s="1" t="str">
        <f t="shared" si="9"/>
        <v>Jan 19</v>
      </c>
      <c r="C266">
        <v>51.52</v>
      </c>
      <c r="D266">
        <f t="shared" si="8"/>
        <v>350</v>
      </c>
      <c r="E266" s="6">
        <v>4.8</v>
      </c>
    </row>
    <row r="267" spans="1:5" x14ac:dyDescent="0.2">
      <c r="A267" s="1">
        <v>43524</v>
      </c>
      <c r="B267" s="1" t="str">
        <f t="shared" si="9"/>
        <v>Feb 19</v>
      </c>
      <c r="C267">
        <v>44.11</v>
      </c>
      <c r="D267">
        <f t="shared" si="8"/>
        <v>350</v>
      </c>
      <c r="E267" s="6">
        <v>7.85</v>
      </c>
    </row>
    <row r="268" spans="1:5" x14ac:dyDescent="0.2">
      <c r="A268" s="1">
        <v>43553</v>
      </c>
      <c r="B268" s="1" t="str">
        <f t="shared" si="9"/>
        <v>Mar 19</v>
      </c>
      <c r="C268">
        <v>34.61</v>
      </c>
      <c r="D268">
        <f t="shared" si="8"/>
        <v>350</v>
      </c>
      <c r="E268" s="6">
        <v>9.4499999999999993</v>
      </c>
    </row>
    <row r="269" spans="1:5" x14ac:dyDescent="0.2">
      <c r="A269" s="1">
        <v>43585</v>
      </c>
      <c r="B269" s="1" t="str">
        <f t="shared" si="9"/>
        <v>Apr 19</v>
      </c>
      <c r="C269">
        <v>33.659999999999997</v>
      </c>
      <c r="D269" t="str">
        <f t="shared" si="8"/>
        <v/>
      </c>
      <c r="E269" s="6">
        <v>10.75</v>
      </c>
    </row>
    <row r="270" spans="1:5" x14ac:dyDescent="0.2">
      <c r="A270" s="1">
        <v>43616</v>
      </c>
      <c r="B270" s="1" t="str">
        <f t="shared" si="9"/>
        <v>May 19</v>
      </c>
      <c r="C270">
        <v>27.57</v>
      </c>
      <c r="D270" t="str">
        <f t="shared" si="8"/>
        <v/>
      </c>
      <c r="E270" s="6">
        <v>13.5</v>
      </c>
    </row>
    <row r="271" spans="1:5" x14ac:dyDescent="0.2">
      <c r="A271" s="1">
        <v>43644</v>
      </c>
      <c r="B271" s="1" t="str">
        <f t="shared" si="9"/>
        <v>Jun 19</v>
      </c>
      <c r="C271">
        <v>25.65</v>
      </c>
      <c r="D271" t="str">
        <f t="shared" si="8"/>
        <v/>
      </c>
      <c r="E271" s="6">
        <v>16.850000000000001</v>
      </c>
    </row>
    <row r="272" spans="1:5" x14ac:dyDescent="0.2">
      <c r="A272" s="1">
        <v>43677</v>
      </c>
      <c r="B272" s="1" t="str">
        <f t="shared" si="9"/>
        <v>Jul 19</v>
      </c>
      <c r="C272">
        <v>29.76</v>
      </c>
      <c r="D272" t="str">
        <f t="shared" si="8"/>
        <v/>
      </c>
      <c r="E272" s="6">
        <v>20.2</v>
      </c>
    </row>
    <row r="273" spans="1:5" x14ac:dyDescent="0.2">
      <c r="A273" s="1">
        <v>43707</v>
      </c>
      <c r="B273" s="1" t="str">
        <f t="shared" si="9"/>
        <v>Aug 19</v>
      </c>
      <c r="C273">
        <v>33.03</v>
      </c>
      <c r="D273" t="str">
        <f t="shared" si="8"/>
        <v/>
      </c>
      <c r="E273" s="6">
        <v>19.649999999999999</v>
      </c>
    </row>
    <row r="274" spans="1:5" x14ac:dyDescent="0.2">
      <c r="A274" s="1">
        <v>43738</v>
      </c>
      <c r="B274" s="1" t="str">
        <f t="shared" si="9"/>
        <v>Sep 19</v>
      </c>
      <c r="C274">
        <v>43.18</v>
      </c>
      <c r="D274" t="str">
        <f t="shared" si="8"/>
        <v/>
      </c>
      <c r="E274" s="6">
        <v>16.5</v>
      </c>
    </row>
    <row r="275" spans="1:5" x14ac:dyDescent="0.2">
      <c r="A275" s="1">
        <v>43769</v>
      </c>
      <c r="B275" s="1" t="str">
        <f t="shared" si="9"/>
        <v>Oct 19</v>
      </c>
      <c r="C275">
        <v>42.64</v>
      </c>
      <c r="D275">
        <f t="shared" si="8"/>
        <v>350</v>
      </c>
      <c r="E275" s="6">
        <v>12.05</v>
      </c>
    </row>
    <row r="276" spans="1:5" x14ac:dyDescent="0.2">
      <c r="A276" s="1">
        <v>43798</v>
      </c>
      <c r="B276" s="1" t="str">
        <f t="shared" si="9"/>
        <v>Nov 19</v>
      </c>
      <c r="C276">
        <v>42.76</v>
      </c>
      <c r="D276">
        <f t="shared" si="8"/>
        <v>350</v>
      </c>
      <c r="E276" s="6">
        <v>7.3</v>
      </c>
    </row>
    <row r="277" spans="1:5" x14ac:dyDescent="0.2">
      <c r="A277" s="1">
        <v>43830</v>
      </c>
      <c r="B277" s="1" t="str">
        <f t="shared" si="9"/>
        <v>Dec 19</v>
      </c>
      <c r="C277">
        <v>31.07</v>
      </c>
      <c r="D277">
        <f t="shared" si="8"/>
        <v>350</v>
      </c>
      <c r="E277" s="6">
        <v>7.1</v>
      </c>
    </row>
    <row r="278" spans="1:5" x14ac:dyDescent="0.2">
      <c r="A278" s="1">
        <v>43861</v>
      </c>
      <c r="B278" s="1" t="str">
        <f t="shared" si="9"/>
        <v>Jan 20</v>
      </c>
      <c r="C278">
        <v>24.18</v>
      </c>
      <c r="D278">
        <f t="shared" si="8"/>
        <v>350</v>
      </c>
      <c r="E278" s="6">
        <v>7.4</v>
      </c>
    </row>
    <row r="279" spans="1:5" x14ac:dyDescent="0.2">
      <c r="A279" s="1">
        <v>43889</v>
      </c>
      <c r="B279" s="1" t="str">
        <f t="shared" si="9"/>
        <v>Feb 20</v>
      </c>
      <c r="C279">
        <v>21.7</v>
      </c>
      <c r="D279">
        <f t="shared" si="8"/>
        <v>350</v>
      </c>
      <c r="E279" s="6">
        <v>7.7</v>
      </c>
    </row>
    <row r="280" spans="1:5" x14ac:dyDescent="0.2">
      <c r="A280" s="1">
        <v>43921</v>
      </c>
      <c r="B280" s="1" t="str">
        <f t="shared" si="9"/>
        <v>Mar 20</v>
      </c>
      <c r="C280">
        <v>16.329999999999998</v>
      </c>
      <c r="D280">
        <f t="shared" si="8"/>
        <v>350</v>
      </c>
      <c r="E280" s="6">
        <v>7.95</v>
      </c>
    </row>
    <row r="281" spans="1:5" x14ac:dyDescent="0.2">
      <c r="A281" s="1">
        <v>43951</v>
      </c>
      <c r="B281" s="1" t="str">
        <f t="shared" si="9"/>
        <v>Apr 20</v>
      </c>
      <c r="C281">
        <v>13.87</v>
      </c>
      <c r="D281" t="str">
        <f t="shared" si="8"/>
        <v/>
      </c>
      <c r="E281" s="6">
        <v>12.35</v>
      </c>
    </row>
    <row r="282" spans="1:5" x14ac:dyDescent="0.2">
      <c r="A282" s="1">
        <v>43980</v>
      </c>
      <c r="B282" s="1" t="str">
        <f t="shared" si="9"/>
        <v>May 20</v>
      </c>
      <c r="C282">
        <v>9.6300000000000008</v>
      </c>
      <c r="D282" t="str">
        <f t="shared" si="8"/>
        <v/>
      </c>
      <c r="E282" s="6">
        <v>15.1</v>
      </c>
    </row>
    <row r="283" spans="1:5" x14ac:dyDescent="0.2">
      <c r="A283" s="1">
        <v>44012</v>
      </c>
      <c r="B283" s="1" t="str">
        <f t="shared" si="9"/>
        <v>Jun 20</v>
      </c>
      <c r="C283">
        <v>16.22</v>
      </c>
      <c r="D283" t="str">
        <f t="shared" si="8"/>
        <v/>
      </c>
      <c r="E283" s="6">
        <v>17.55</v>
      </c>
    </row>
    <row r="284" spans="1:5" x14ac:dyDescent="0.2">
      <c r="A284" s="1">
        <v>44043</v>
      </c>
      <c r="B284" s="1" t="str">
        <f t="shared" si="9"/>
        <v>Jul 20</v>
      </c>
      <c r="C284">
        <v>15.64</v>
      </c>
      <c r="D284" t="str">
        <f t="shared" si="8"/>
        <v/>
      </c>
      <c r="E284" s="6">
        <v>18.600000000000001</v>
      </c>
    </row>
    <row r="285" spans="1:5" x14ac:dyDescent="0.2">
      <c r="A285" s="1">
        <v>44074</v>
      </c>
      <c r="B285" s="1" t="str">
        <f t="shared" si="9"/>
        <v>Aug 20</v>
      </c>
      <c r="C285">
        <v>28.95</v>
      </c>
      <c r="D285" t="str">
        <f t="shared" si="8"/>
        <v/>
      </c>
      <c r="E285" s="6">
        <v>20.6</v>
      </c>
    </row>
    <row r="286" spans="1:5" x14ac:dyDescent="0.2">
      <c r="A286" s="1">
        <v>44104</v>
      </c>
      <c r="B286" s="1" t="str">
        <f t="shared" si="9"/>
        <v>Sep 20</v>
      </c>
      <c r="C286">
        <v>37</v>
      </c>
      <c r="D286" t="str">
        <f t="shared" si="8"/>
        <v/>
      </c>
      <c r="E286" s="6">
        <v>16.399999999999999</v>
      </c>
    </row>
    <row r="287" spans="1:5" x14ac:dyDescent="0.2">
      <c r="A287" s="1">
        <v>44134</v>
      </c>
      <c r="B287" s="1" t="str">
        <f t="shared" si="9"/>
        <v>Oct 20</v>
      </c>
      <c r="C287">
        <v>41.5</v>
      </c>
      <c r="D287">
        <f t="shared" si="8"/>
        <v>350</v>
      </c>
      <c r="E287" s="6">
        <v>11.95</v>
      </c>
    </row>
    <row r="288" spans="1:5" x14ac:dyDescent="0.2">
      <c r="A288" s="1">
        <v>44165</v>
      </c>
      <c r="B288" s="1" t="str">
        <f t="shared" si="9"/>
        <v>Nov 20</v>
      </c>
      <c r="C288">
        <v>43.67</v>
      </c>
      <c r="D288">
        <f t="shared" si="8"/>
        <v>350</v>
      </c>
      <c r="E288" s="6">
        <v>9.4499999999999993</v>
      </c>
    </row>
    <row r="289" spans="1:5" x14ac:dyDescent="0.2">
      <c r="A289" s="1">
        <v>44196</v>
      </c>
      <c r="B289" s="1" t="str">
        <f t="shared" si="9"/>
        <v>Dec 20</v>
      </c>
      <c r="C289">
        <v>56.4</v>
      </c>
      <c r="D289">
        <f t="shared" si="8"/>
        <v>350</v>
      </c>
      <c r="E289" s="6">
        <v>6</v>
      </c>
    </row>
    <row r="290" spans="1:5" x14ac:dyDescent="0.2">
      <c r="A290" s="1">
        <v>44225</v>
      </c>
      <c r="B290" s="1" t="str">
        <f t="shared" si="9"/>
        <v>Jan 21</v>
      </c>
      <c r="C290">
        <v>53.15</v>
      </c>
      <c r="D290">
        <f t="shared" si="8"/>
        <v>350</v>
      </c>
      <c r="E290" s="6">
        <v>4.1500000000000004</v>
      </c>
    </row>
    <row r="291" spans="1:5" x14ac:dyDescent="0.2">
      <c r="A291" s="1">
        <v>44253</v>
      </c>
      <c r="B291" s="1" t="str">
        <f t="shared" si="9"/>
        <v>Feb 21</v>
      </c>
      <c r="C291">
        <v>39.79</v>
      </c>
      <c r="D291">
        <f t="shared" si="8"/>
        <v>350</v>
      </c>
      <c r="E291" s="6">
        <v>6.1</v>
      </c>
    </row>
    <row r="292" spans="1:5" x14ac:dyDescent="0.2">
      <c r="A292" s="1">
        <v>44286</v>
      </c>
      <c r="B292" s="1" t="str">
        <f t="shared" si="9"/>
        <v>Mar 21</v>
      </c>
      <c r="C292">
        <v>46.8</v>
      </c>
      <c r="D292">
        <f t="shared" si="8"/>
        <v>350</v>
      </c>
      <c r="E292" s="6">
        <v>8.1</v>
      </c>
    </row>
    <row r="293" spans="1:5" x14ac:dyDescent="0.2">
      <c r="A293" s="1">
        <v>44316</v>
      </c>
      <c r="B293" s="1" t="str">
        <f t="shared" si="9"/>
        <v>Apr 21</v>
      </c>
      <c r="C293">
        <v>60.24</v>
      </c>
      <c r="D293" t="str">
        <f t="shared" si="8"/>
        <v/>
      </c>
      <c r="E293" s="6">
        <v>8</v>
      </c>
    </row>
    <row r="294" spans="1:5" x14ac:dyDescent="0.2">
      <c r="A294" s="1">
        <v>44347</v>
      </c>
      <c r="B294" s="1" t="str">
        <f t="shared" si="9"/>
        <v>May 21</v>
      </c>
      <c r="C294">
        <v>60.68</v>
      </c>
      <c r="D294" t="str">
        <f t="shared" si="8"/>
        <v/>
      </c>
      <c r="E294" s="6">
        <v>11.85</v>
      </c>
    </row>
    <row r="295" spans="1:5" x14ac:dyDescent="0.2">
      <c r="A295" s="1">
        <v>44377</v>
      </c>
      <c r="B295" s="1" t="str">
        <f t="shared" si="9"/>
        <v>Jun 21</v>
      </c>
      <c r="C295">
        <v>85.87</v>
      </c>
      <c r="D295" t="str">
        <f t="shared" si="8"/>
        <v/>
      </c>
      <c r="E295" s="6">
        <v>17.899999999999999</v>
      </c>
    </row>
    <row r="296" spans="1:5" x14ac:dyDescent="0.2">
      <c r="A296" s="1">
        <v>44407</v>
      </c>
      <c r="B296" s="1" t="str">
        <f t="shared" si="9"/>
        <v>Jul 21</v>
      </c>
      <c r="C296">
        <v>103.75</v>
      </c>
      <c r="D296" t="str">
        <f t="shared" si="8"/>
        <v/>
      </c>
      <c r="E296" s="6">
        <v>19.55</v>
      </c>
    </row>
    <row r="297" spans="1:5" x14ac:dyDescent="0.2">
      <c r="A297" s="1">
        <v>44439</v>
      </c>
      <c r="B297" s="1" t="str">
        <f t="shared" si="9"/>
        <v>Aug 21</v>
      </c>
      <c r="C297">
        <v>127.71</v>
      </c>
      <c r="D297" t="str">
        <f t="shared" si="8"/>
        <v/>
      </c>
      <c r="E297" s="6">
        <v>17.649999999999999</v>
      </c>
    </row>
    <row r="298" spans="1:5" x14ac:dyDescent="0.2">
      <c r="A298" s="1">
        <v>44469</v>
      </c>
      <c r="B298" s="1" t="str">
        <f t="shared" si="9"/>
        <v>Sep 21</v>
      </c>
      <c r="C298">
        <v>251.18</v>
      </c>
      <c r="D298" t="str">
        <f t="shared" si="8"/>
        <v/>
      </c>
      <c r="E298" s="6">
        <v>17.8</v>
      </c>
    </row>
    <row r="299" spans="1:5" x14ac:dyDescent="0.2">
      <c r="A299" s="1">
        <v>44498</v>
      </c>
      <c r="B299" s="1" t="str">
        <f t="shared" si="9"/>
        <v>Oct 21</v>
      </c>
      <c r="C299">
        <v>165.98</v>
      </c>
      <c r="D299">
        <f t="shared" si="8"/>
        <v>350</v>
      </c>
      <c r="E299" s="6">
        <v>13.3</v>
      </c>
    </row>
    <row r="300" spans="1:5" x14ac:dyDescent="0.2">
      <c r="A300" s="1">
        <v>44530</v>
      </c>
      <c r="B300" s="1" t="str">
        <f t="shared" si="9"/>
        <v>Nov 21</v>
      </c>
      <c r="C300">
        <v>238.31</v>
      </c>
      <c r="D300">
        <f t="shared" si="8"/>
        <v>350</v>
      </c>
      <c r="E300" s="6">
        <v>7.95</v>
      </c>
    </row>
    <row r="301" spans="1:5" x14ac:dyDescent="0.2">
      <c r="A301" s="1">
        <v>44561</v>
      </c>
      <c r="B301" s="1" t="str">
        <f t="shared" si="9"/>
        <v>Dec 21</v>
      </c>
      <c r="C301">
        <v>170.64</v>
      </c>
      <c r="D301">
        <f t="shared" si="8"/>
        <v>350</v>
      </c>
      <c r="E301" s="6">
        <v>7.7</v>
      </c>
    </row>
    <row r="302" spans="1:5" x14ac:dyDescent="0.2">
      <c r="A302" s="1">
        <v>44592</v>
      </c>
      <c r="B302" s="1" t="str">
        <f t="shared" si="9"/>
        <v>Jan 22</v>
      </c>
      <c r="C302">
        <v>203.08</v>
      </c>
      <c r="D302">
        <f t="shared" si="8"/>
        <v>350</v>
      </c>
      <c r="E302" s="6">
        <v>5.4</v>
      </c>
    </row>
    <row r="303" spans="1:5" x14ac:dyDescent="0.2">
      <c r="A303" s="1">
        <v>44620</v>
      </c>
      <c r="B303" s="1" t="str">
        <f t="shared" si="9"/>
        <v>Feb 22</v>
      </c>
      <c r="C303">
        <v>237.78</v>
      </c>
      <c r="D303">
        <f t="shared" si="8"/>
        <v>350</v>
      </c>
      <c r="E303" s="6">
        <v>7.65</v>
      </c>
    </row>
    <row r="304" spans="1:5" x14ac:dyDescent="0.2">
      <c r="A304" s="1">
        <v>44651</v>
      </c>
      <c r="B304" s="1" t="str">
        <f t="shared" si="9"/>
        <v>Mar 22</v>
      </c>
      <c r="C304">
        <v>299.32</v>
      </c>
      <c r="D304">
        <f t="shared" si="8"/>
        <v>350</v>
      </c>
      <c r="E304" s="6">
        <v>9.0500000000000007</v>
      </c>
    </row>
    <row r="305" spans="1:5" x14ac:dyDescent="0.2">
      <c r="A305" s="1">
        <v>44680</v>
      </c>
      <c r="B305" s="1" t="str">
        <f t="shared" si="9"/>
        <v>Apr 22</v>
      </c>
      <c r="C305">
        <v>163.68</v>
      </c>
      <c r="D305" t="str">
        <f t="shared" si="8"/>
        <v/>
      </c>
      <c r="E305" s="6">
        <v>10.9</v>
      </c>
    </row>
    <row r="306" spans="1:5" x14ac:dyDescent="0.2">
      <c r="A306" s="1"/>
      <c r="B306" s="1"/>
      <c r="E306" s="6"/>
    </row>
  </sheetData>
  <sortState xmlns:xlrd2="http://schemas.microsoft.com/office/spreadsheetml/2017/richdata2" ref="A2:D308">
    <sortCondition ref="A1:A3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57D4-3D3B-0643-A044-E5EBBD53AAA9}">
  <dimension ref="A1:B16"/>
  <sheetViews>
    <sheetView workbookViewId="0">
      <selection activeCell="C19" sqref="C19"/>
    </sheetView>
  </sheetViews>
  <sheetFormatPr baseColWidth="10" defaultRowHeight="16" x14ac:dyDescent="0.2"/>
  <sheetData>
    <row r="1" spans="1:2" x14ac:dyDescent="0.2">
      <c r="A1" s="10">
        <v>-0.22602870952467599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3.9717717801660965E-3</v>
      </c>
    </row>
    <row r="4" spans="1:2" x14ac:dyDescent="0.2">
      <c r="A4" s="8" t="s">
        <v>17</v>
      </c>
      <c r="B4" s="8">
        <v>4.2499548801602262E-3</v>
      </c>
    </row>
    <row r="5" spans="1:2" x14ac:dyDescent="0.2">
      <c r="A5" s="8" t="s">
        <v>18</v>
      </c>
      <c r="B5" s="8">
        <v>2.6770652985578999E-3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7.3856341487959665E-2</v>
      </c>
    </row>
    <row r="8" spans="1:2" x14ac:dyDescent="0.2">
      <c r="A8" s="8" t="s">
        <v>21</v>
      </c>
      <c r="B8" s="8">
        <v>5.4547591779861111E-3</v>
      </c>
    </row>
    <row r="9" spans="1:2" x14ac:dyDescent="0.2">
      <c r="A9" s="8" t="s">
        <v>22</v>
      </c>
      <c r="B9" s="8">
        <v>2.2092224308155828</v>
      </c>
    </row>
    <row r="10" spans="1:2" x14ac:dyDescent="0.2">
      <c r="A10" s="8" t="s">
        <v>23</v>
      </c>
      <c r="B10" s="8">
        <v>5.5454177802171975E-2</v>
      </c>
    </row>
    <row r="11" spans="1:2" x14ac:dyDescent="0.2">
      <c r="A11" s="8" t="s">
        <v>24</v>
      </c>
      <c r="B11" s="8">
        <v>0.56259549701518652</v>
      </c>
    </row>
    <row r="12" spans="1:2" x14ac:dyDescent="0.2">
      <c r="A12" s="8" t="s">
        <v>25</v>
      </c>
      <c r="B12" s="8">
        <v>-0.268835345809535</v>
      </c>
    </row>
    <row r="13" spans="1:2" x14ac:dyDescent="0.2">
      <c r="A13" s="8" t="s">
        <v>26</v>
      </c>
      <c r="B13" s="8">
        <v>0.29376015120565158</v>
      </c>
    </row>
    <row r="14" spans="1:2" x14ac:dyDescent="0.2">
      <c r="A14" s="8" t="s">
        <v>27</v>
      </c>
      <c r="B14" s="8">
        <v>1.199475077610161</v>
      </c>
    </row>
    <row r="15" spans="1:2" x14ac:dyDescent="0.2">
      <c r="A15" s="8" t="s">
        <v>28</v>
      </c>
      <c r="B15" s="8">
        <v>302</v>
      </c>
    </row>
    <row r="16" spans="1:2" ht="17" thickBot="1" x14ac:dyDescent="0.25">
      <c r="A16" s="9" t="s">
        <v>29</v>
      </c>
      <c r="B16" s="9">
        <v>8.3633864676904354E-3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CFC61-953E-0846-B861-B0A1DCC3D7CA}">
  <dimension ref="A1:B15"/>
  <sheetViews>
    <sheetView workbookViewId="0">
      <selection activeCell="A14" sqref="A14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10">
        <v>-22.602870952467597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0.39717717801660957</v>
      </c>
    </row>
    <row r="4" spans="1:2" x14ac:dyDescent="0.2">
      <c r="A4" s="8" t="s">
        <v>17</v>
      </c>
      <c r="B4" s="8">
        <v>0.42499548801602255</v>
      </c>
    </row>
    <row r="5" spans="1:2" x14ac:dyDescent="0.2">
      <c r="A5" s="8" t="s">
        <v>18</v>
      </c>
      <c r="B5" s="8">
        <v>0.26770652985579002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7.3856341487959698</v>
      </c>
    </row>
    <row r="8" spans="1:2" x14ac:dyDescent="0.2">
      <c r="A8" s="8" t="s">
        <v>21</v>
      </c>
      <c r="B8" s="8">
        <v>54.547591779861108</v>
      </c>
    </row>
    <row r="9" spans="1:2" x14ac:dyDescent="0.2">
      <c r="A9" s="8" t="s">
        <v>22</v>
      </c>
      <c r="B9" s="8">
        <v>2.2092224308155783</v>
      </c>
    </row>
    <row r="10" spans="1:2" x14ac:dyDescent="0.2">
      <c r="A10" s="8" t="s">
        <v>23</v>
      </c>
      <c r="B10" s="8">
        <v>5.5454177802171878E-2</v>
      </c>
    </row>
    <row r="11" spans="1:2" x14ac:dyDescent="0.2">
      <c r="A11" s="8" t="s">
        <v>24</v>
      </c>
      <c r="B11" s="8">
        <v>56.259549701518658</v>
      </c>
    </row>
    <row r="12" spans="1:2" x14ac:dyDescent="0.2">
      <c r="A12" s="8" t="s">
        <v>25</v>
      </c>
      <c r="B12" s="8">
        <v>-26.883534580953501</v>
      </c>
    </row>
    <row r="13" spans="1:2" x14ac:dyDescent="0.2">
      <c r="A13" s="8" t="s">
        <v>26</v>
      </c>
      <c r="B13" s="8">
        <v>29.376015120565157</v>
      </c>
    </row>
    <row r="14" spans="1:2" x14ac:dyDescent="0.2">
      <c r="A14" s="8" t="s">
        <v>27</v>
      </c>
      <c r="B14" s="8">
        <v>119.94750776101608</v>
      </c>
    </row>
    <row r="15" spans="1:2" ht="17" thickBot="1" x14ac:dyDescent="0.25">
      <c r="A15" s="9" t="s">
        <v>28</v>
      </c>
      <c r="B15" s="9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0E88-12FC-4A4D-9C91-E249489E8689}">
  <dimension ref="A1:B16"/>
  <sheetViews>
    <sheetView zoomScale="150" workbookViewId="0">
      <selection activeCell="D14" sqref="D14"/>
    </sheetView>
  </sheetViews>
  <sheetFormatPr baseColWidth="10" defaultRowHeight="16" x14ac:dyDescent="0.2"/>
  <cols>
    <col min="1" max="1" width="21.5" bestFit="1" customWidth="1"/>
    <col min="2" max="2" width="12.83203125" bestFit="1" customWidth="1"/>
  </cols>
  <sheetData>
    <row r="1" spans="1:2" x14ac:dyDescent="0.2">
      <c r="A1" s="10">
        <v>-22.602870952467597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0.39717717801660957</v>
      </c>
    </row>
    <row r="4" spans="1:2" x14ac:dyDescent="0.2">
      <c r="A4" s="8" t="s">
        <v>17</v>
      </c>
      <c r="B4" s="8">
        <v>0.42499548801602255</v>
      </c>
    </row>
    <row r="5" spans="1:2" x14ac:dyDescent="0.2">
      <c r="A5" s="8" t="s">
        <v>18</v>
      </c>
      <c r="B5" s="8">
        <v>0.26770652985579002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7.3856341487959654</v>
      </c>
    </row>
    <row r="8" spans="1:2" x14ac:dyDescent="0.2">
      <c r="A8" s="8" t="s">
        <v>21</v>
      </c>
      <c r="B8" s="8">
        <v>54.547591779861108</v>
      </c>
    </row>
    <row r="9" spans="1:2" x14ac:dyDescent="0.2">
      <c r="A9" s="8" t="s">
        <v>22</v>
      </c>
      <c r="B9" s="8">
        <v>2.2092224308155783</v>
      </c>
    </row>
    <row r="10" spans="1:2" x14ac:dyDescent="0.2">
      <c r="A10" s="8" t="s">
        <v>23</v>
      </c>
      <c r="B10" s="8">
        <v>5.5454177802171878E-2</v>
      </c>
    </row>
    <row r="11" spans="1:2" x14ac:dyDescent="0.2">
      <c r="A11" s="8" t="s">
        <v>24</v>
      </c>
      <c r="B11" s="8">
        <v>56.259549701518658</v>
      </c>
    </row>
    <row r="12" spans="1:2" x14ac:dyDescent="0.2">
      <c r="A12" s="8" t="s">
        <v>25</v>
      </c>
      <c r="B12" s="8">
        <v>-26.883534580953501</v>
      </c>
    </row>
    <row r="13" spans="1:2" x14ac:dyDescent="0.2">
      <c r="A13" s="8" t="s">
        <v>26</v>
      </c>
      <c r="B13" s="8">
        <v>29.376015120565157</v>
      </c>
    </row>
    <row r="14" spans="1:2" x14ac:dyDescent="0.2">
      <c r="A14" s="8" t="s">
        <v>27</v>
      </c>
      <c r="B14" s="8">
        <v>119.94750776101608</v>
      </c>
    </row>
    <row r="15" spans="1:2" x14ac:dyDescent="0.2">
      <c r="A15" s="8" t="s">
        <v>28</v>
      </c>
      <c r="B15" s="8">
        <v>302</v>
      </c>
    </row>
    <row r="16" spans="1:2" ht="17" thickBot="1" x14ac:dyDescent="0.25">
      <c r="A16" s="9" t="s">
        <v>29</v>
      </c>
      <c r="B16" s="9">
        <v>0.83633864676904346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3634-64BC-1A44-B1D7-7C1126275913}">
  <dimension ref="A1:B16"/>
  <sheetViews>
    <sheetView tabSelected="1" workbookViewId="0">
      <selection activeCell="C3" sqref="C3"/>
    </sheetView>
  </sheetViews>
  <sheetFormatPr baseColWidth="10" defaultRowHeight="16" x14ac:dyDescent="0.2"/>
  <sheetData>
    <row r="1" spans="1:2" x14ac:dyDescent="0.2">
      <c r="A1" s="10">
        <v>-22.602870952467597</v>
      </c>
      <c r="B1" s="10"/>
    </row>
    <row r="2" spans="1:2" x14ac:dyDescent="0.2">
      <c r="A2" s="8"/>
      <c r="B2" s="8"/>
    </row>
    <row r="3" spans="1:2" x14ac:dyDescent="0.2">
      <c r="A3" s="8" t="s">
        <v>16</v>
      </c>
      <c r="B3" s="8">
        <v>0.39717717801660957</v>
      </c>
    </row>
    <row r="4" spans="1:2" x14ac:dyDescent="0.2">
      <c r="A4" s="8" t="s">
        <v>17</v>
      </c>
      <c r="B4" s="8">
        <v>0.42499548801602255</v>
      </c>
    </row>
    <row r="5" spans="1:2" x14ac:dyDescent="0.2">
      <c r="A5" s="8" t="s">
        <v>18</v>
      </c>
      <c r="B5" s="8">
        <v>0.26770652985579002</v>
      </c>
    </row>
    <row r="6" spans="1:2" x14ac:dyDescent="0.2">
      <c r="A6" s="8" t="s">
        <v>19</v>
      </c>
      <c r="B6" s="8" t="e">
        <v>#N/A</v>
      </c>
    </row>
    <row r="7" spans="1:2" x14ac:dyDescent="0.2">
      <c r="A7" s="8" t="s">
        <v>20</v>
      </c>
      <c r="B7" s="8">
        <v>7.3856341487959654</v>
      </c>
    </row>
    <row r="8" spans="1:2" x14ac:dyDescent="0.2">
      <c r="A8" s="8" t="s">
        <v>21</v>
      </c>
      <c r="B8" s="8">
        <v>54.547591779861108</v>
      </c>
    </row>
    <row r="9" spans="1:2" x14ac:dyDescent="0.2">
      <c r="A9" s="8" t="s">
        <v>22</v>
      </c>
      <c r="B9" s="8">
        <v>2.2092224308155783</v>
      </c>
    </row>
    <row r="10" spans="1:2" x14ac:dyDescent="0.2">
      <c r="A10" s="8" t="s">
        <v>23</v>
      </c>
      <c r="B10" s="8">
        <v>5.5454177802171878E-2</v>
      </c>
    </row>
    <row r="11" spans="1:2" x14ac:dyDescent="0.2">
      <c r="A11" s="8" t="s">
        <v>24</v>
      </c>
      <c r="B11" s="8">
        <v>56.259549701518658</v>
      </c>
    </row>
    <row r="12" spans="1:2" x14ac:dyDescent="0.2">
      <c r="A12" s="8" t="s">
        <v>25</v>
      </c>
      <c r="B12" s="8">
        <v>-26.883534580953501</v>
      </c>
    </row>
    <row r="13" spans="1:2" x14ac:dyDescent="0.2">
      <c r="A13" s="8" t="s">
        <v>26</v>
      </c>
      <c r="B13" s="8">
        <v>29.376015120565157</v>
      </c>
    </row>
    <row r="14" spans="1:2" x14ac:dyDescent="0.2">
      <c r="A14" s="8" t="s">
        <v>27</v>
      </c>
      <c r="B14" s="8">
        <v>119.94750776101608</v>
      </c>
    </row>
    <row r="15" spans="1:2" x14ac:dyDescent="0.2">
      <c r="A15" s="8" t="s">
        <v>28</v>
      </c>
      <c r="B15" s="8">
        <v>302</v>
      </c>
    </row>
    <row r="16" spans="1:2" ht="17" thickBot="1" x14ac:dyDescent="0.25">
      <c r="A16" s="9" t="s">
        <v>29</v>
      </c>
      <c r="B16" s="9">
        <v>0.83633864676904346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DF70-23FE-8E47-AD00-57D08A65CB15}">
  <dimension ref="A1:N306"/>
  <sheetViews>
    <sheetView topLeftCell="D3" zoomScale="140" zoomScaleNormal="120" workbookViewId="0">
      <selection activeCell="X104" sqref="X104"/>
    </sheetView>
  </sheetViews>
  <sheetFormatPr baseColWidth="10" defaultRowHeight="16" x14ac:dyDescent="0.2"/>
  <cols>
    <col min="1" max="1" width="13.33203125" style="1" customWidth="1"/>
    <col min="2" max="2" width="12.1640625" customWidth="1"/>
    <col min="5" max="5" width="12" customWidth="1"/>
    <col min="6" max="6" width="14" customWidth="1"/>
    <col min="7" max="7" width="16.1640625" customWidth="1"/>
    <col min="8" max="8" width="17.1640625" customWidth="1"/>
    <col min="9" max="9" width="13.33203125" style="5" customWidth="1"/>
  </cols>
  <sheetData>
    <row r="1" spans="1:12" x14ac:dyDescent="0.2">
      <c r="A1" s="1" t="s">
        <v>0</v>
      </c>
      <c r="B1" t="s">
        <v>1</v>
      </c>
      <c r="C1" t="s">
        <v>2</v>
      </c>
      <c r="D1" t="s">
        <v>30</v>
      </c>
      <c r="E1" t="s">
        <v>11</v>
      </c>
      <c r="F1" t="s">
        <v>10</v>
      </c>
      <c r="G1" t="s">
        <v>12</v>
      </c>
      <c r="H1" t="s">
        <v>13</v>
      </c>
      <c r="I1" s="5" t="s">
        <v>3</v>
      </c>
      <c r="J1" s="5" t="s">
        <v>7</v>
      </c>
    </row>
    <row r="2" spans="1:12" x14ac:dyDescent="0.2">
      <c r="A2" s="1">
        <v>35461</v>
      </c>
      <c r="B2">
        <v>17.399999999999999</v>
      </c>
      <c r="I2" s="5">
        <f>IF(AND(MONTH(A2)&lt;10,MONTH(A2)&gt;3),"",$L$3)</f>
        <v>20</v>
      </c>
      <c r="J2" s="6">
        <v>2.85</v>
      </c>
      <c r="L2" t="s">
        <v>4</v>
      </c>
    </row>
    <row r="3" spans="1:12" x14ac:dyDescent="0.2">
      <c r="A3" s="1">
        <v>35489</v>
      </c>
      <c r="B3">
        <v>10.34</v>
      </c>
      <c r="C3" s="2">
        <f>LOG(B3/B2)</f>
        <v>-0.22602870952467599</v>
      </c>
      <c r="D3" s="12">
        <f>C3*100</f>
        <v>-22.602870952467597</v>
      </c>
      <c r="I3" s="5">
        <f t="shared" ref="I3:I66" si="0">IF(AND(MONTH(A3)&lt;10,MONTH(A3)&gt;3),"",$L$3)</f>
        <v>20</v>
      </c>
      <c r="J3" s="6">
        <v>7.4</v>
      </c>
      <c r="L3">
        <v>20</v>
      </c>
    </row>
    <row r="4" spans="1:12" x14ac:dyDescent="0.2">
      <c r="A4" s="1">
        <v>35520</v>
      </c>
      <c r="B4">
        <v>10.199999999999999</v>
      </c>
      <c r="C4" s="2">
        <f t="shared" ref="C4:C67" si="1">LOG(B4/B3)</f>
        <v>-5.9203669960061749E-3</v>
      </c>
      <c r="D4" s="12">
        <f t="shared" ref="D4:D67" si="2">C4*100</f>
        <v>-0.59203669960061744</v>
      </c>
      <c r="I4" s="5">
        <f t="shared" si="0"/>
        <v>20</v>
      </c>
      <c r="J4" s="6">
        <v>9.5500000000000007</v>
      </c>
    </row>
    <row r="5" spans="1:12" x14ac:dyDescent="0.2">
      <c r="A5" s="1">
        <v>35550</v>
      </c>
      <c r="B5">
        <v>10.62</v>
      </c>
      <c r="C5" s="2">
        <f t="shared" si="1"/>
        <v>1.7524344983532732E-2</v>
      </c>
      <c r="D5" s="12">
        <f t="shared" si="2"/>
        <v>1.7524344983532731</v>
      </c>
      <c r="I5" s="5" t="str">
        <f t="shared" si="0"/>
        <v/>
      </c>
      <c r="J5" s="6">
        <v>10.5</v>
      </c>
    </row>
    <row r="6" spans="1:12" x14ac:dyDescent="0.2">
      <c r="A6" s="1">
        <v>35580</v>
      </c>
      <c r="B6">
        <v>10.5</v>
      </c>
      <c r="C6" s="2">
        <f t="shared" si="1"/>
        <v>-4.9352176755121414E-3</v>
      </c>
      <c r="D6" s="12">
        <f t="shared" si="2"/>
        <v>-0.49352176755121413</v>
      </c>
      <c r="I6" s="5" t="str">
        <f t="shared" si="0"/>
        <v/>
      </c>
      <c r="J6" s="6">
        <v>13.6</v>
      </c>
    </row>
    <row r="7" spans="1:12" x14ac:dyDescent="0.2">
      <c r="A7" s="1">
        <v>35611</v>
      </c>
      <c r="B7">
        <v>9.25</v>
      </c>
      <c r="C7" s="2">
        <f t="shared" si="1"/>
        <v>-5.5047566330905476E-2</v>
      </c>
      <c r="D7" s="12">
        <f t="shared" si="2"/>
        <v>-5.5047566330905475</v>
      </c>
      <c r="I7" s="5" t="str">
        <f t="shared" si="0"/>
        <v/>
      </c>
      <c r="J7" s="6">
        <v>16.2</v>
      </c>
    </row>
    <row r="8" spans="1:12" x14ac:dyDescent="0.2">
      <c r="A8" s="1">
        <v>35642</v>
      </c>
      <c r="B8">
        <v>9.61</v>
      </c>
      <c r="C8" s="2">
        <f t="shared" si="1"/>
        <v>1.6581654929512774E-2</v>
      </c>
      <c r="D8" s="12">
        <f t="shared" si="2"/>
        <v>1.6581654929512775</v>
      </c>
      <c r="I8" s="5" t="str">
        <f t="shared" si="0"/>
        <v/>
      </c>
      <c r="J8" s="6">
        <v>18.7</v>
      </c>
    </row>
    <row r="9" spans="1:12" x14ac:dyDescent="0.2">
      <c r="A9" s="1">
        <v>35671</v>
      </c>
      <c r="B9">
        <v>10.96</v>
      </c>
      <c r="C9" s="2">
        <f t="shared" si="1"/>
        <v>5.7087166479805017E-2</v>
      </c>
      <c r="D9" s="12">
        <f t="shared" si="2"/>
        <v>5.708716647980502</v>
      </c>
      <c r="E9" s="3">
        <f>_xlfn.STDEV.S(C3:C9)*SQRT(6)</f>
        <v>0.22861111733864795</v>
      </c>
      <c r="F9" s="4">
        <f>E9*100</f>
        <v>22.861111733864796</v>
      </c>
      <c r="G9" s="4"/>
      <c r="H9" s="4"/>
      <c r="I9" s="5" t="str">
        <f t="shared" si="0"/>
        <v/>
      </c>
      <c r="J9" s="6">
        <v>21.2</v>
      </c>
    </row>
    <row r="10" spans="1:12" x14ac:dyDescent="0.2">
      <c r="A10" s="1">
        <v>35703</v>
      </c>
      <c r="B10">
        <v>13.27</v>
      </c>
      <c r="C10" s="2">
        <f t="shared" si="1"/>
        <v>8.306036871608509E-2</v>
      </c>
      <c r="D10" s="12">
        <f t="shared" si="2"/>
        <v>8.3060368716085087</v>
      </c>
      <c r="E10" s="3">
        <f t="shared" ref="E10:E73" si="3">_xlfn.STDEV.S(C4:C10)*SQRT(6)</f>
        <v>0.11023860461711613</v>
      </c>
      <c r="F10" s="4">
        <f t="shared" ref="F10:F73" si="4">E10*100</f>
        <v>11.023860461711612</v>
      </c>
      <c r="G10" s="4"/>
      <c r="H10" s="4"/>
      <c r="I10" s="5" t="str">
        <f t="shared" si="0"/>
        <v/>
      </c>
      <c r="J10" s="6">
        <v>16.350000000000001</v>
      </c>
    </row>
    <row r="11" spans="1:12" x14ac:dyDescent="0.2">
      <c r="A11" s="1">
        <v>35734</v>
      </c>
      <c r="B11">
        <v>16</v>
      </c>
      <c r="C11" s="2">
        <f t="shared" si="1"/>
        <v>8.1249059791489303E-2</v>
      </c>
      <c r="D11" s="12">
        <f t="shared" si="2"/>
        <v>8.1249059791489309</v>
      </c>
      <c r="E11" s="3">
        <f t="shared" si="3"/>
        <v>0.12220835353779889</v>
      </c>
      <c r="F11" s="4">
        <f t="shared" si="4"/>
        <v>12.22083535377989</v>
      </c>
      <c r="G11" s="4"/>
      <c r="H11" s="4"/>
      <c r="I11" s="5">
        <f t="shared" si="0"/>
        <v>20</v>
      </c>
      <c r="J11" s="6">
        <v>11.7</v>
      </c>
    </row>
    <row r="12" spans="1:12" x14ac:dyDescent="0.2">
      <c r="A12" s="1">
        <v>35762</v>
      </c>
      <c r="B12">
        <v>18.190000000000001</v>
      </c>
      <c r="C12" s="2">
        <f t="shared" si="1"/>
        <v>5.5712716407558822E-2</v>
      </c>
      <c r="D12" s="12">
        <f t="shared" si="2"/>
        <v>5.5712716407558824</v>
      </c>
      <c r="E12" s="3">
        <f t="shared" si="3"/>
        <v>0.12405660137178005</v>
      </c>
      <c r="F12" s="4">
        <f t="shared" si="4"/>
        <v>12.405660137178005</v>
      </c>
      <c r="G12" s="4"/>
      <c r="H12" s="4"/>
      <c r="I12" s="5">
        <f t="shared" si="0"/>
        <v>20</v>
      </c>
      <c r="J12" s="6">
        <v>9.35</v>
      </c>
    </row>
    <row r="13" spans="1:12" x14ac:dyDescent="0.2">
      <c r="A13" s="1">
        <v>35795</v>
      </c>
      <c r="B13">
        <v>16.059999999999999</v>
      </c>
      <c r="C13" s="2">
        <f t="shared" si="1"/>
        <v>-5.4087158120821474E-2</v>
      </c>
      <c r="D13" s="12">
        <f t="shared" si="2"/>
        <v>-5.4087158120821472</v>
      </c>
      <c r="E13" s="3">
        <f t="shared" si="3"/>
        <v>0.14569843639528055</v>
      </c>
      <c r="F13" s="4">
        <f t="shared" si="4"/>
        <v>14.569843639528054</v>
      </c>
      <c r="G13" s="4"/>
      <c r="H13" s="4"/>
      <c r="I13" s="5">
        <f t="shared" si="0"/>
        <v>20</v>
      </c>
      <c r="J13" s="6">
        <v>6.85</v>
      </c>
    </row>
    <row r="14" spans="1:12" x14ac:dyDescent="0.2">
      <c r="A14" s="1">
        <v>35825</v>
      </c>
      <c r="B14">
        <v>10.65</v>
      </c>
      <c r="C14" s="2">
        <f t="shared" si="1"/>
        <v>-0.17839593316790556</v>
      </c>
      <c r="D14" s="12">
        <f t="shared" si="2"/>
        <v>-17.839593316790555</v>
      </c>
      <c r="E14" s="3">
        <f t="shared" si="3"/>
        <v>0.23313851306136463</v>
      </c>
      <c r="F14" s="4">
        <f t="shared" si="4"/>
        <v>23.313851306136463</v>
      </c>
      <c r="G14" s="4"/>
      <c r="H14" s="4"/>
      <c r="I14" s="5">
        <f t="shared" si="0"/>
        <v>20</v>
      </c>
      <c r="J14" s="6">
        <v>6.35</v>
      </c>
    </row>
    <row r="15" spans="1:12" x14ac:dyDescent="0.2">
      <c r="A15" s="1">
        <v>35853</v>
      </c>
      <c r="B15">
        <v>9.23</v>
      </c>
      <c r="C15" s="2">
        <f t="shared" si="1"/>
        <v>-6.2147906748844461E-2</v>
      </c>
      <c r="D15" s="12">
        <f t="shared" si="2"/>
        <v>-6.2147906748844459</v>
      </c>
      <c r="E15" s="3">
        <f t="shared" si="3"/>
        <v>0.24172777947880197</v>
      </c>
      <c r="F15" s="4">
        <f t="shared" si="4"/>
        <v>24.172777947880199</v>
      </c>
      <c r="G15" s="4">
        <f>_xlfn.STDEV.S(C3:C15)*SQRT(12)</f>
        <v>0.32772676137370738</v>
      </c>
      <c r="H15" s="4">
        <f>G15*100</f>
        <v>32.772676137370738</v>
      </c>
      <c r="I15" s="5">
        <f t="shared" si="0"/>
        <v>20</v>
      </c>
      <c r="J15" s="6">
        <v>7.55</v>
      </c>
    </row>
    <row r="16" spans="1:12" x14ac:dyDescent="0.2">
      <c r="A16" s="1">
        <v>35885</v>
      </c>
      <c r="B16">
        <v>8.58</v>
      </c>
      <c r="C16" s="2">
        <f t="shared" si="1"/>
        <v>-3.1714413177206621E-2</v>
      </c>
      <c r="D16" s="12">
        <f t="shared" si="2"/>
        <v>-3.171441317720662</v>
      </c>
      <c r="E16" s="3">
        <f t="shared" si="3"/>
        <v>0.23368373747861351</v>
      </c>
      <c r="F16" s="4">
        <f t="shared" si="4"/>
        <v>23.368373747861352</v>
      </c>
      <c r="G16" s="4">
        <f t="shared" ref="G16:G79" si="5">_xlfn.STDEV.S(C4:C16)*SQRT(12)</f>
        <v>0.25029696512389793</v>
      </c>
      <c r="H16" s="4">
        <f t="shared" ref="H16:H79" si="6">G16*100</f>
        <v>25.029696512389794</v>
      </c>
      <c r="I16" s="5">
        <f t="shared" si="0"/>
        <v>20</v>
      </c>
      <c r="J16" s="6">
        <v>8.9</v>
      </c>
    </row>
    <row r="17" spans="1:10" x14ac:dyDescent="0.2">
      <c r="A17" s="1">
        <v>35915</v>
      </c>
      <c r="B17">
        <v>9.19</v>
      </c>
      <c r="C17" s="2">
        <f t="shared" si="1"/>
        <v>2.982822353740577E-2</v>
      </c>
      <c r="D17" s="12">
        <f t="shared" si="2"/>
        <v>2.9828223537405769</v>
      </c>
      <c r="E17" s="3">
        <f t="shared" si="3"/>
        <v>0.21581679341364676</v>
      </c>
      <c r="F17" s="4">
        <f t="shared" si="4"/>
        <v>21.581679341364676</v>
      </c>
      <c r="G17" s="4">
        <f t="shared" si="5"/>
        <v>0.2526867695089034</v>
      </c>
      <c r="H17" s="4">
        <f t="shared" si="6"/>
        <v>25.268676950890338</v>
      </c>
      <c r="I17" s="5" t="str">
        <f t="shared" si="0"/>
        <v/>
      </c>
      <c r="J17" s="6">
        <v>9.1999999999999993</v>
      </c>
    </row>
    <row r="18" spans="1:10" x14ac:dyDescent="0.2">
      <c r="A18" s="1">
        <v>35944</v>
      </c>
      <c r="B18">
        <v>8.7799999999999994</v>
      </c>
      <c r="C18" s="2">
        <f t="shared" si="1"/>
        <v>-1.9820995480008687E-2</v>
      </c>
      <c r="D18" s="12">
        <f t="shared" si="2"/>
        <v>-1.9820995480008687</v>
      </c>
      <c r="E18" s="3">
        <f t="shared" si="3"/>
        <v>0.18520673725118955</v>
      </c>
      <c r="F18" s="4">
        <f t="shared" si="4"/>
        <v>18.520673725118954</v>
      </c>
      <c r="G18" s="4">
        <f t="shared" si="5"/>
        <v>0.25212875652377903</v>
      </c>
      <c r="H18" s="4">
        <f t="shared" si="6"/>
        <v>25.212875652377903</v>
      </c>
      <c r="I18" s="5" t="str">
        <f t="shared" si="0"/>
        <v/>
      </c>
      <c r="J18" s="6">
        <v>14.9</v>
      </c>
    </row>
    <row r="19" spans="1:10" x14ac:dyDescent="0.2">
      <c r="A19" s="1">
        <v>35976</v>
      </c>
      <c r="B19">
        <v>9.2899999999999991</v>
      </c>
      <c r="C19" s="2">
        <f t="shared" si="1"/>
        <v>2.4521198087539196E-2</v>
      </c>
      <c r="D19" s="12">
        <f t="shared" si="2"/>
        <v>2.4521198087539195</v>
      </c>
      <c r="E19" s="3">
        <f t="shared" si="3"/>
        <v>0.17128126680526029</v>
      </c>
      <c r="F19" s="4">
        <f t="shared" si="4"/>
        <v>17.12812668052603</v>
      </c>
      <c r="G19" s="4">
        <f t="shared" si="5"/>
        <v>0.25387705099995872</v>
      </c>
      <c r="H19" s="4">
        <f t="shared" si="6"/>
        <v>25.387705099995873</v>
      </c>
      <c r="I19" s="5" t="str">
        <f t="shared" si="0"/>
        <v/>
      </c>
      <c r="J19" s="6">
        <v>15.95</v>
      </c>
    </row>
    <row r="20" spans="1:10" x14ac:dyDescent="0.2">
      <c r="A20" s="1">
        <v>36007</v>
      </c>
      <c r="B20">
        <v>10.48</v>
      </c>
      <c r="C20" s="2">
        <f t="shared" si="1"/>
        <v>5.2345568654066102E-2</v>
      </c>
      <c r="D20" s="12">
        <f t="shared" si="2"/>
        <v>5.2345568654066099</v>
      </c>
      <c r="E20" s="3">
        <f t="shared" si="3"/>
        <v>0.19080775712349887</v>
      </c>
      <c r="F20" s="4">
        <f t="shared" si="4"/>
        <v>19.080775712349887</v>
      </c>
      <c r="G20" s="4">
        <f t="shared" si="5"/>
        <v>0.25328786053985441</v>
      </c>
      <c r="H20" s="4">
        <f t="shared" si="6"/>
        <v>25.328786053985443</v>
      </c>
      <c r="I20" s="5" t="str">
        <f t="shared" si="0"/>
        <v/>
      </c>
      <c r="J20" s="6">
        <v>17.2</v>
      </c>
    </row>
    <row r="21" spans="1:10" x14ac:dyDescent="0.2">
      <c r="A21" s="1">
        <v>36038</v>
      </c>
      <c r="B21">
        <v>12.1</v>
      </c>
      <c r="C21" s="2">
        <f t="shared" si="1"/>
        <v>6.2424087668742197E-2</v>
      </c>
      <c r="D21" s="12">
        <f t="shared" si="2"/>
        <v>6.2424087668742194</v>
      </c>
      <c r="E21" s="3">
        <f t="shared" si="3"/>
        <v>0.11379744219914933</v>
      </c>
      <c r="F21" s="4">
        <f t="shared" si="4"/>
        <v>11.379744219914933</v>
      </c>
      <c r="G21" s="4">
        <f t="shared" si="5"/>
        <v>0.2592923185272325</v>
      </c>
      <c r="H21" s="4">
        <f t="shared" si="6"/>
        <v>25.929231852723252</v>
      </c>
      <c r="I21" s="5" t="str">
        <f t="shared" si="0"/>
        <v/>
      </c>
      <c r="J21" s="6">
        <v>18.100000000000001</v>
      </c>
    </row>
    <row r="22" spans="1:10" x14ac:dyDescent="0.2">
      <c r="A22" s="1">
        <v>36068</v>
      </c>
      <c r="B22">
        <v>13.85</v>
      </c>
      <c r="C22" s="2">
        <f t="shared" si="1"/>
        <v>5.8664403084017304E-2</v>
      </c>
      <c r="D22" s="12">
        <f t="shared" si="2"/>
        <v>5.8664403084017307</v>
      </c>
      <c r="E22" s="3">
        <f t="shared" si="3"/>
        <v>9.2360160584142897E-2</v>
      </c>
      <c r="F22" s="4">
        <f t="shared" si="4"/>
        <v>9.2360160584142896</v>
      </c>
      <c r="G22" s="4">
        <f t="shared" si="5"/>
        <v>0.25959700013939585</v>
      </c>
      <c r="H22" s="4">
        <f t="shared" si="6"/>
        <v>25.959700013939585</v>
      </c>
      <c r="I22" s="5" t="str">
        <f t="shared" si="0"/>
        <v/>
      </c>
      <c r="J22" s="6">
        <v>16.55</v>
      </c>
    </row>
    <row r="23" spans="1:10" x14ac:dyDescent="0.2">
      <c r="A23" s="1">
        <v>36098</v>
      </c>
      <c r="B23">
        <v>15.21</v>
      </c>
      <c r="C23" s="2">
        <f t="shared" si="1"/>
        <v>4.0679440652531082E-2</v>
      </c>
      <c r="D23" s="12">
        <f t="shared" si="2"/>
        <v>4.0679440652531085</v>
      </c>
      <c r="E23" s="3">
        <f t="shared" si="3"/>
        <v>6.9175202629125104E-2</v>
      </c>
      <c r="F23" s="4">
        <f t="shared" si="4"/>
        <v>6.9175202629125101</v>
      </c>
      <c r="G23" s="4">
        <f t="shared" si="5"/>
        <v>0.25034163036210016</v>
      </c>
      <c r="H23" s="4">
        <f t="shared" si="6"/>
        <v>25.034163036210018</v>
      </c>
      <c r="I23" s="5">
        <f t="shared" si="0"/>
        <v>20</v>
      </c>
      <c r="J23" s="6">
        <v>11.65</v>
      </c>
    </row>
    <row r="24" spans="1:10" x14ac:dyDescent="0.2">
      <c r="A24" s="1">
        <v>36129</v>
      </c>
      <c r="B24">
        <v>16.72</v>
      </c>
      <c r="C24" s="2">
        <f t="shared" si="1"/>
        <v>4.1107059049999083E-2</v>
      </c>
      <c r="D24" s="12">
        <f t="shared" si="2"/>
        <v>4.1107059049999082</v>
      </c>
      <c r="E24" s="3">
        <f t="shared" si="3"/>
        <v>6.9035122941624991E-2</v>
      </c>
      <c r="F24" s="4">
        <f t="shared" si="4"/>
        <v>6.9035122941624989</v>
      </c>
      <c r="G24" s="4">
        <f t="shared" si="5"/>
        <v>0.24083463441545674</v>
      </c>
      <c r="H24" s="4">
        <f t="shared" si="6"/>
        <v>24.083463441545675</v>
      </c>
      <c r="I24" s="5">
        <f t="shared" si="0"/>
        <v>20</v>
      </c>
      <c r="J24" s="6">
        <v>6.5</v>
      </c>
    </row>
    <row r="25" spans="1:10" x14ac:dyDescent="0.2">
      <c r="A25" s="1">
        <v>36160</v>
      </c>
      <c r="B25">
        <v>11.88</v>
      </c>
      <c r="C25" s="2">
        <f t="shared" si="1"/>
        <v>-0.14841983245782278</v>
      </c>
      <c r="D25" s="12">
        <f t="shared" si="2"/>
        <v>-14.841983245782279</v>
      </c>
      <c r="E25" s="3">
        <f t="shared" si="3"/>
        <v>0.18327314333927006</v>
      </c>
      <c r="F25" s="4">
        <f t="shared" si="4"/>
        <v>18.327314333927006</v>
      </c>
      <c r="G25" s="4">
        <f t="shared" si="5"/>
        <v>0.27261844427818921</v>
      </c>
      <c r="H25" s="4">
        <f t="shared" si="6"/>
        <v>27.261844427818922</v>
      </c>
      <c r="I25" s="5">
        <f t="shared" si="0"/>
        <v>20</v>
      </c>
      <c r="J25" s="6">
        <v>6.75</v>
      </c>
    </row>
    <row r="26" spans="1:10" x14ac:dyDescent="0.2">
      <c r="A26" s="1">
        <v>36189</v>
      </c>
      <c r="B26">
        <v>9.41</v>
      </c>
      <c r="C26" s="2">
        <f t="shared" si="1"/>
        <v>-0.10122681721791785</v>
      </c>
      <c r="D26" s="12">
        <f t="shared" si="2"/>
        <v>-10.122681721791785</v>
      </c>
      <c r="E26" s="3">
        <f t="shared" si="3"/>
        <v>0.21376113187920318</v>
      </c>
      <c r="F26" s="4">
        <f t="shared" si="4"/>
        <v>21.376113187920318</v>
      </c>
      <c r="G26" s="4">
        <f t="shared" si="5"/>
        <v>0.28307162425878013</v>
      </c>
      <c r="H26" s="4">
        <f t="shared" si="6"/>
        <v>28.307162425878012</v>
      </c>
      <c r="I26" s="5">
        <f t="shared" si="0"/>
        <v>20</v>
      </c>
      <c r="J26" s="6">
        <v>6.6</v>
      </c>
    </row>
    <row r="27" spans="1:10" x14ac:dyDescent="0.2">
      <c r="A27" s="1">
        <v>36217</v>
      </c>
      <c r="B27">
        <v>9.31</v>
      </c>
      <c r="C27" s="2">
        <f t="shared" si="1"/>
        <v>-4.6399424459142909E-3</v>
      </c>
      <c r="D27" s="12">
        <f t="shared" si="2"/>
        <v>-0.46399424459142907</v>
      </c>
      <c r="E27" s="3">
        <f t="shared" si="3"/>
        <v>0.20640285150082688</v>
      </c>
      <c r="F27" s="4">
        <f t="shared" si="4"/>
        <v>20.640285150082686</v>
      </c>
      <c r="G27" s="4">
        <f t="shared" si="5"/>
        <v>0.22849395848101203</v>
      </c>
      <c r="H27" s="4">
        <f t="shared" si="6"/>
        <v>22.849395848101203</v>
      </c>
      <c r="I27" s="5">
        <f t="shared" si="0"/>
        <v>20</v>
      </c>
      <c r="J27" s="6">
        <v>5.8</v>
      </c>
    </row>
    <row r="28" spans="1:10" x14ac:dyDescent="0.2">
      <c r="A28" s="1">
        <v>36250</v>
      </c>
      <c r="B28">
        <v>9.23</v>
      </c>
      <c r="C28" s="2">
        <f t="shared" si="1"/>
        <v>-3.7479799554305743E-3</v>
      </c>
      <c r="D28" s="12">
        <f t="shared" si="2"/>
        <v>-0.37479799554305743</v>
      </c>
      <c r="E28" s="3">
        <f t="shared" si="3"/>
        <v>0.19267039126189484</v>
      </c>
      <c r="F28" s="4">
        <f t="shared" si="4"/>
        <v>19.267039126189484</v>
      </c>
      <c r="G28" s="4">
        <f t="shared" si="5"/>
        <v>0.2205074243972385</v>
      </c>
      <c r="H28" s="4">
        <f t="shared" si="6"/>
        <v>22.050742439723852</v>
      </c>
      <c r="I28" s="5">
        <f t="shared" si="0"/>
        <v>20</v>
      </c>
      <c r="J28" s="6">
        <v>8.6</v>
      </c>
    </row>
    <row r="29" spans="1:10" x14ac:dyDescent="0.2">
      <c r="A29" s="1">
        <v>36280</v>
      </c>
      <c r="B29">
        <v>9.1999999999999993</v>
      </c>
      <c r="C29" s="2">
        <f t="shared" si="1"/>
        <v>-1.4138736803568437E-3</v>
      </c>
      <c r="D29" s="12">
        <f t="shared" si="2"/>
        <v>-0.14138736803568439</v>
      </c>
      <c r="E29" s="3">
        <f t="shared" si="3"/>
        <v>0.17648905989483935</v>
      </c>
      <c r="F29" s="4">
        <f t="shared" si="4"/>
        <v>17.648905989483936</v>
      </c>
      <c r="G29" s="4">
        <f t="shared" si="5"/>
        <v>0.21805754843002631</v>
      </c>
      <c r="H29" s="4">
        <f t="shared" si="6"/>
        <v>21.805754843002632</v>
      </c>
      <c r="I29" s="5" t="str">
        <f t="shared" si="0"/>
        <v/>
      </c>
      <c r="J29" s="6">
        <v>10.6</v>
      </c>
    </row>
    <row r="30" spans="1:10" x14ac:dyDescent="0.2">
      <c r="A30" s="1">
        <v>36311</v>
      </c>
      <c r="B30">
        <v>9.1199999999999992</v>
      </c>
      <c r="C30" s="2">
        <f t="shared" si="1"/>
        <v>-3.7929890171391162E-3</v>
      </c>
      <c r="D30" s="12">
        <f t="shared" si="2"/>
        <v>-0.37929890171391162</v>
      </c>
      <c r="E30" s="3">
        <f t="shared" si="3"/>
        <v>0.16421927551408091</v>
      </c>
      <c r="F30" s="4">
        <f t="shared" si="4"/>
        <v>16.421927551408093</v>
      </c>
      <c r="G30" s="4">
        <f t="shared" si="5"/>
        <v>0.21620253207459175</v>
      </c>
      <c r="H30" s="4">
        <f t="shared" si="6"/>
        <v>21.620253207459175</v>
      </c>
      <c r="I30" s="5" t="str">
        <f t="shared" si="0"/>
        <v/>
      </c>
      <c r="J30" s="6">
        <v>14.65</v>
      </c>
    </row>
    <row r="31" spans="1:10" x14ac:dyDescent="0.2">
      <c r="A31" s="1">
        <v>36341</v>
      </c>
      <c r="B31">
        <v>9.92</v>
      </c>
      <c r="C31" s="2">
        <f t="shared" si="1"/>
        <v>3.6516833825762499E-2</v>
      </c>
      <c r="D31" s="12">
        <f t="shared" si="2"/>
        <v>3.65168338257625</v>
      </c>
      <c r="E31" s="3">
        <f t="shared" si="3"/>
        <v>0.16222614343570951</v>
      </c>
      <c r="F31" s="4">
        <f t="shared" si="4"/>
        <v>16.222614343570953</v>
      </c>
      <c r="G31" s="4">
        <f t="shared" si="5"/>
        <v>0.2178732970143753</v>
      </c>
      <c r="H31" s="4">
        <f t="shared" si="6"/>
        <v>21.787329701437528</v>
      </c>
      <c r="I31" s="5" t="str">
        <f t="shared" si="0"/>
        <v/>
      </c>
      <c r="J31" s="6">
        <v>15.65</v>
      </c>
    </row>
    <row r="32" spans="1:10" x14ac:dyDescent="0.2">
      <c r="A32" s="1">
        <v>36371</v>
      </c>
      <c r="B32">
        <v>9.43</v>
      </c>
      <c r="C32" s="2">
        <f t="shared" si="1"/>
        <v>-2.19999794168503E-2</v>
      </c>
      <c r="D32" s="12">
        <f t="shared" si="2"/>
        <v>-2.1999979416850302</v>
      </c>
      <c r="E32" s="3">
        <f t="shared" si="3"/>
        <v>0.10333933044202612</v>
      </c>
      <c r="F32" s="4">
        <f t="shared" si="4"/>
        <v>10.333933044202611</v>
      </c>
      <c r="G32" s="4">
        <f t="shared" si="5"/>
        <v>0.21809276545943868</v>
      </c>
      <c r="H32" s="4">
        <f t="shared" si="6"/>
        <v>21.809276545943867</v>
      </c>
      <c r="I32" s="5" t="str">
        <f t="shared" si="0"/>
        <v/>
      </c>
      <c r="J32" s="6">
        <v>19.600000000000001</v>
      </c>
    </row>
    <row r="33" spans="1:11" x14ac:dyDescent="0.2">
      <c r="A33" s="1">
        <v>36403</v>
      </c>
      <c r="B33">
        <v>10.6</v>
      </c>
      <c r="C33" s="2">
        <f t="shared" si="1"/>
        <v>5.0794172527441867E-2</v>
      </c>
      <c r="D33" s="12">
        <f t="shared" si="2"/>
        <v>5.0794172527441868</v>
      </c>
      <c r="E33" s="3">
        <f t="shared" si="3"/>
        <v>6.3776226389338206E-2</v>
      </c>
      <c r="F33" s="4">
        <f t="shared" si="4"/>
        <v>6.3776226389338202</v>
      </c>
      <c r="G33" s="4">
        <f t="shared" si="5"/>
        <v>0.21772875107885703</v>
      </c>
      <c r="H33" s="4">
        <f t="shared" si="6"/>
        <v>21.772875107885703</v>
      </c>
      <c r="I33" s="5" t="str">
        <f t="shared" si="0"/>
        <v/>
      </c>
      <c r="J33" s="6">
        <v>18.399999999999999</v>
      </c>
    </row>
    <row r="34" spans="1:11" x14ac:dyDescent="0.2">
      <c r="A34" s="1">
        <v>36433</v>
      </c>
      <c r="B34">
        <v>11.78</v>
      </c>
      <c r="C34" s="2">
        <f t="shared" si="1"/>
        <v>4.5839425186312628E-2</v>
      </c>
      <c r="D34" s="12">
        <f t="shared" si="2"/>
        <v>4.5839425186312628</v>
      </c>
      <c r="E34" s="3">
        <f t="shared" si="3"/>
        <v>7.0973378601441039E-2</v>
      </c>
      <c r="F34" s="4">
        <f t="shared" si="4"/>
        <v>7.0973378601441039</v>
      </c>
      <c r="G34" s="4">
        <f t="shared" si="5"/>
        <v>0.21354567073803207</v>
      </c>
      <c r="H34" s="4">
        <f t="shared" si="6"/>
        <v>21.354567073803207</v>
      </c>
      <c r="I34" s="5" t="str">
        <f t="shared" si="0"/>
        <v/>
      </c>
      <c r="J34" s="6">
        <v>17.25</v>
      </c>
    </row>
    <row r="35" spans="1:11" x14ac:dyDescent="0.2">
      <c r="A35" s="1">
        <v>36462</v>
      </c>
      <c r="B35">
        <v>11.63</v>
      </c>
      <c r="C35" s="2">
        <f t="shared" si="1"/>
        <v>-5.5655757226343557E-3</v>
      </c>
      <c r="D35" s="12">
        <f t="shared" si="2"/>
        <v>-0.55655757226343561</v>
      </c>
      <c r="E35" s="3">
        <f t="shared" si="3"/>
        <v>7.1461516323119131E-2</v>
      </c>
      <c r="F35" s="4">
        <f t="shared" si="4"/>
        <v>7.1461516323119127</v>
      </c>
      <c r="G35" s="4">
        <f t="shared" si="5"/>
        <v>0.2043498218195321</v>
      </c>
      <c r="H35" s="4">
        <f t="shared" si="6"/>
        <v>20.43498218195321</v>
      </c>
      <c r="I35" s="5">
        <f t="shared" si="0"/>
        <v>20</v>
      </c>
      <c r="J35" s="6">
        <v>11.75</v>
      </c>
    </row>
    <row r="36" spans="1:11" x14ac:dyDescent="0.2">
      <c r="A36" s="1">
        <v>36494</v>
      </c>
      <c r="B36">
        <v>11.05</v>
      </c>
      <c r="C36" s="2">
        <f t="shared" si="1"/>
        <v>-2.2217436707318908E-2</v>
      </c>
      <c r="D36" s="12">
        <f t="shared" si="2"/>
        <v>-2.2217436707318909</v>
      </c>
      <c r="E36" s="3">
        <f t="shared" si="3"/>
        <v>7.8314566083894852E-2</v>
      </c>
      <c r="F36" s="4">
        <f t="shared" si="4"/>
        <v>7.8314566083894848</v>
      </c>
      <c r="G36" s="4">
        <f t="shared" si="5"/>
        <v>0.1988949119323537</v>
      </c>
      <c r="H36" s="4">
        <f t="shared" si="6"/>
        <v>19.889491193235369</v>
      </c>
      <c r="I36" s="5">
        <f t="shared" si="0"/>
        <v>20</v>
      </c>
      <c r="J36" s="6">
        <v>8.6</v>
      </c>
    </row>
    <row r="37" spans="1:11" x14ac:dyDescent="0.2">
      <c r="A37" s="1">
        <v>36525</v>
      </c>
      <c r="B37">
        <v>13</v>
      </c>
      <c r="C37" s="2">
        <f t="shared" si="1"/>
        <v>7.0581074285707202E-2</v>
      </c>
      <c r="D37" s="12">
        <f t="shared" si="2"/>
        <v>7.0581074285707199</v>
      </c>
      <c r="E37" s="3">
        <f t="shared" si="3"/>
        <v>9.2840305318940941E-2</v>
      </c>
      <c r="F37" s="4">
        <f t="shared" si="4"/>
        <v>9.2840305318940946</v>
      </c>
      <c r="G37" s="4">
        <f t="shared" si="5"/>
        <v>0.20835904820020465</v>
      </c>
      <c r="H37" s="4">
        <f t="shared" si="6"/>
        <v>20.835904820020463</v>
      </c>
      <c r="I37" s="5">
        <f t="shared" si="0"/>
        <v>20</v>
      </c>
      <c r="J37" s="6">
        <v>5.55</v>
      </c>
    </row>
    <row r="38" spans="1:11" x14ac:dyDescent="0.2">
      <c r="A38" s="1">
        <v>36556</v>
      </c>
      <c r="B38">
        <v>11.57</v>
      </c>
      <c r="C38" s="2">
        <f t="shared" si="1"/>
        <v>-5.0609993355087209E-2</v>
      </c>
      <c r="D38" s="12">
        <f t="shared" si="2"/>
        <v>-5.0609993355087211</v>
      </c>
      <c r="E38" s="3">
        <f t="shared" si="3"/>
        <v>0.11222777164250508</v>
      </c>
      <c r="F38" s="4">
        <f t="shared" si="4"/>
        <v>11.222777164250509</v>
      </c>
      <c r="G38" s="4">
        <f t="shared" si="5"/>
        <v>0.15765505476985925</v>
      </c>
      <c r="H38" s="4">
        <f t="shared" si="6"/>
        <v>15.765505476985926</v>
      </c>
      <c r="I38" s="5">
        <f t="shared" si="0"/>
        <v>20</v>
      </c>
      <c r="J38" s="6">
        <v>5.5</v>
      </c>
    </row>
    <row r="39" spans="1:11" x14ac:dyDescent="0.2">
      <c r="A39" s="1">
        <v>36585</v>
      </c>
      <c r="B39">
        <v>12.05</v>
      </c>
      <c r="C39" s="2">
        <f t="shared" si="1"/>
        <v>1.7653687959137663E-2</v>
      </c>
      <c r="D39" s="12">
        <f t="shared" si="2"/>
        <v>1.7653687959137663</v>
      </c>
      <c r="E39" s="3">
        <f t="shared" si="3"/>
        <v>0.10696275794105768</v>
      </c>
      <c r="F39" s="4">
        <f t="shared" si="4"/>
        <v>10.696275794105768</v>
      </c>
      <c r="G39" s="4">
        <f t="shared" si="5"/>
        <v>0.11850230789409379</v>
      </c>
      <c r="H39" s="4">
        <f t="shared" si="6"/>
        <v>11.850230789409379</v>
      </c>
      <c r="I39" s="5">
        <f t="shared" si="0"/>
        <v>20</v>
      </c>
      <c r="J39" s="6">
        <v>7.1</v>
      </c>
    </row>
    <row r="40" spans="1:11" x14ac:dyDescent="0.2">
      <c r="A40" s="1">
        <v>36616</v>
      </c>
      <c r="B40">
        <v>11.84</v>
      </c>
      <c r="C40" s="2">
        <f t="shared" si="1"/>
        <v>-7.6353445239862377E-3</v>
      </c>
      <c r="D40" s="12">
        <f t="shared" si="2"/>
        <v>-0.76353445239862372</v>
      </c>
      <c r="E40" s="3">
        <f t="shared" si="3"/>
        <v>0.10104000151912015</v>
      </c>
      <c r="F40" s="4">
        <f t="shared" si="4"/>
        <v>10.104000151912015</v>
      </c>
      <c r="G40" s="4">
        <f t="shared" si="5"/>
        <v>0.11886281285893049</v>
      </c>
      <c r="H40" s="4">
        <f t="shared" si="6"/>
        <v>11.88628128589305</v>
      </c>
      <c r="I40" s="5">
        <f t="shared" si="0"/>
        <v>20</v>
      </c>
      <c r="J40" s="6">
        <v>8.5</v>
      </c>
    </row>
    <row r="41" spans="1:11" x14ac:dyDescent="0.2">
      <c r="A41" s="1">
        <v>36644</v>
      </c>
      <c r="B41">
        <v>14.06</v>
      </c>
      <c r="C41" s="2">
        <f t="shared" si="1"/>
        <v>7.4633618296904181E-2</v>
      </c>
      <c r="D41" s="12">
        <f t="shared" si="2"/>
        <v>7.4633618296904185</v>
      </c>
      <c r="E41" s="3">
        <f t="shared" si="3"/>
        <v>0.11473575486944046</v>
      </c>
      <c r="F41" s="4">
        <f t="shared" si="4"/>
        <v>11.473575486944046</v>
      </c>
      <c r="G41" s="4">
        <f t="shared" si="5"/>
        <v>0.13398863420522195</v>
      </c>
      <c r="H41" s="4">
        <f t="shared" si="6"/>
        <v>13.398863420522195</v>
      </c>
      <c r="I41" s="5" t="str">
        <f t="shared" si="0"/>
        <v/>
      </c>
      <c r="J41" s="6">
        <v>9.15</v>
      </c>
    </row>
    <row r="42" spans="1:11" x14ac:dyDescent="0.2">
      <c r="A42" s="1">
        <v>36677</v>
      </c>
      <c r="B42">
        <v>20.75</v>
      </c>
      <c r="C42" s="2">
        <f t="shared" si="1"/>
        <v>0.16903278036430636</v>
      </c>
      <c r="D42" s="12">
        <f t="shared" si="2"/>
        <v>16.903278036430635</v>
      </c>
      <c r="E42" s="3">
        <f t="shared" si="3"/>
        <v>0.18307723533341883</v>
      </c>
      <c r="F42" s="4">
        <f t="shared" si="4"/>
        <v>18.307723533341882</v>
      </c>
      <c r="G42" s="4">
        <f t="shared" si="5"/>
        <v>0.19873401086944911</v>
      </c>
      <c r="H42" s="4">
        <f t="shared" si="6"/>
        <v>19.873401086944913</v>
      </c>
      <c r="I42" s="5" t="str">
        <f t="shared" si="0"/>
        <v/>
      </c>
      <c r="J42" s="6">
        <v>13.8</v>
      </c>
    </row>
    <row r="43" spans="1:11" x14ac:dyDescent="0.2">
      <c r="A43" s="1">
        <v>36707</v>
      </c>
      <c r="B43">
        <v>17.12</v>
      </c>
      <c r="C43" s="2">
        <f t="shared" si="1"/>
        <v>-8.351434070697708E-2</v>
      </c>
      <c r="D43" s="12">
        <f t="shared" si="2"/>
        <v>-8.3514340706977084</v>
      </c>
      <c r="E43" s="3">
        <f t="shared" si="3"/>
        <v>0.20943993744086178</v>
      </c>
      <c r="F43" s="4">
        <f t="shared" si="4"/>
        <v>20.943993744086178</v>
      </c>
      <c r="G43" s="4">
        <f t="shared" si="5"/>
        <v>0.22427413620650502</v>
      </c>
      <c r="H43" s="4">
        <f t="shared" si="6"/>
        <v>22.427413620650501</v>
      </c>
      <c r="I43" s="5" t="str">
        <f t="shared" si="0"/>
        <v/>
      </c>
      <c r="J43" s="6">
        <v>16.899999999999999</v>
      </c>
    </row>
    <row r="44" spans="1:11" x14ac:dyDescent="0.2">
      <c r="A44" s="1">
        <v>36738</v>
      </c>
      <c r="B44">
        <v>16.100000000000001</v>
      </c>
      <c r="C44" s="2">
        <f t="shared" si="1"/>
        <v>-2.6677884309284708E-2</v>
      </c>
      <c r="D44" s="12">
        <f t="shared" si="2"/>
        <v>-2.667788430928471</v>
      </c>
      <c r="E44" s="3">
        <f t="shared" si="3"/>
        <v>0.20863241156884085</v>
      </c>
      <c r="F44" s="4">
        <f t="shared" si="4"/>
        <v>20.863241156884087</v>
      </c>
      <c r="G44" s="4">
        <f t="shared" si="5"/>
        <v>0.22809876520665645</v>
      </c>
      <c r="H44" s="4">
        <f t="shared" si="6"/>
        <v>22.809876520665647</v>
      </c>
      <c r="I44" s="5" t="str">
        <f t="shared" si="0"/>
        <v/>
      </c>
      <c r="J44" s="6">
        <v>16.899999999999999</v>
      </c>
    </row>
    <row r="45" spans="1:11" x14ac:dyDescent="0.2">
      <c r="A45" s="1">
        <v>36769</v>
      </c>
      <c r="B45">
        <v>19.41</v>
      </c>
      <c r="C45" s="2">
        <f t="shared" si="1"/>
        <v>8.119965935651309E-2</v>
      </c>
      <c r="D45" s="12">
        <f t="shared" si="2"/>
        <v>8.1199659356513099</v>
      </c>
      <c r="E45" s="3">
        <f t="shared" si="3"/>
        <v>0.20391071713108702</v>
      </c>
      <c r="F45" s="4">
        <f t="shared" si="4"/>
        <v>20.391071713108701</v>
      </c>
      <c r="G45" s="4">
        <f t="shared" si="5"/>
        <v>0.23233608852128818</v>
      </c>
      <c r="H45" s="4">
        <f t="shared" si="6"/>
        <v>23.233608852128818</v>
      </c>
      <c r="I45" s="5" t="str">
        <f t="shared" si="0"/>
        <v/>
      </c>
      <c r="J45" s="6">
        <v>18.600000000000001</v>
      </c>
      <c r="K45" t="s">
        <v>6</v>
      </c>
    </row>
    <row r="46" spans="1:11" x14ac:dyDescent="0.2">
      <c r="A46" s="1">
        <v>36798</v>
      </c>
      <c r="B46">
        <v>23.22</v>
      </c>
      <c r="C46" s="2">
        <f t="shared" si="1"/>
        <v>7.7836680014192194E-2</v>
      </c>
      <c r="D46" s="12">
        <f t="shared" si="2"/>
        <v>7.783668001419219</v>
      </c>
      <c r="E46" s="3">
        <f t="shared" si="3"/>
        <v>0.20723280519901743</v>
      </c>
      <c r="F46" s="4">
        <f t="shared" si="4"/>
        <v>20.723280519901742</v>
      </c>
      <c r="G46" s="4">
        <f t="shared" si="5"/>
        <v>0.23685009322743447</v>
      </c>
      <c r="H46" s="4">
        <f t="shared" si="6"/>
        <v>23.685009322743447</v>
      </c>
      <c r="I46" s="5" t="str">
        <f t="shared" si="0"/>
        <v/>
      </c>
      <c r="J46" s="6">
        <v>16.3</v>
      </c>
      <c r="K46" t="s">
        <v>5</v>
      </c>
    </row>
    <row r="47" spans="1:11" x14ac:dyDescent="0.2">
      <c r="A47" s="1">
        <v>36830</v>
      </c>
      <c r="B47">
        <v>26.63</v>
      </c>
      <c r="C47" s="2">
        <f t="shared" si="1"/>
        <v>5.9508951036386225E-2</v>
      </c>
      <c r="D47" s="12">
        <f t="shared" si="2"/>
        <v>5.9508951036386222</v>
      </c>
      <c r="E47" s="3">
        <f t="shared" si="3"/>
        <v>0.20079674327837274</v>
      </c>
      <c r="F47" s="4">
        <f t="shared" si="4"/>
        <v>20.079674327837274</v>
      </c>
      <c r="G47" s="4">
        <f t="shared" si="5"/>
        <v>0.23834316462101671</v>
      </c>
      <c r="H47" s="4">
        <f t="shared" si="6"/>
        <v>23.834316462101672</v>
      </c>
      <c r="I47" s="5">
        <f t="shared" si="0"/>
        <v>20</v>
      </c>
      <c r="J47" s="6">
        <v>11.6</v>
      </c>
    </row>
    <row r="48" spans="1:11" x14ac:dyDescent="0.2">
      <c r="A48" s="1">
        <v>36860</v>
      </c>
      <c r="B48">
        <v>31.78</v>
      </c>
      <c r="C48" s="2">
        <f t="shared" si="1"/>
        <v>7.6782726432419526E-2</v>
      </c>
      <c r="D48" s="12">
        <f t="shared" si="2"/>
        <v>7.6782726432419528</v>
      </c>
      <c r="E48" s="3">
        <f t="shared" si="3"/>
        <v>0.20106698280234642</v>
      </c>
      <c r="F48" s="4">
        <f t="shared" si="4"/>
        <v>20.106698280234642</v>
      </c>
      <c r="G48" s="4">
        <f t="shared" si="5"/>
        <v>0.24013072410460554</v>
      </c>
      <c r="H48" s="4">
        <f t="shared" si="6"/>
        <v>24.013072410460552</v>
      </c>
      <c r="I48" s="5">
        <f t="shared" si="0"/>
        <v>20</v>
      </c>
      <c r="J48" s="6">
        <v>7.75</v>
      </c>
    </row>
    <row r="49" spans="1:10" x14ac:dyDescent="0.2">
      <c r="A49" s="1">
        <v>36889</v>
      </c>
      <c r="B49">
        <v>26.91</v>
      </c>
      <c r="C49" s="2">
        <f t="shared" si="1"/>
        <v>-7.2240195107606223E-2</v>
      </c>
      <c r="D49" s="12">
        <f t="shared" si="2"/>
        <v>-7.2240195107606224</v>
      </c>
      <c r="E49" s="3">
        <f t="shared" si="3"/>
        <v>0.18213473719072626</v>
      </c>
      <c r="F49" s="4">
        <f t="shared" si="4"/>
        <v>18.213473719072624</v>
      </c>
      <c r="G49" s="4">
        <f t="shared" si="5"/>
        <v>0.25603731103141758</v>
      </c>
      <c r="H49" s="4">
        <f t="shared" si="6"/>
        <v>25.603731103141758</v>
      </c>
      <c r="I49" s="5">
        <f t="shared" si="0"/>
        <v>20</v>
      </c>
      <c r="J49" s="6">
        <v>6.8</v>
      </c>
    </row>
    <row r="50" spans="1:10" x14ac:dyDescent="0.2">
      <c r="A50" s="1">
        <v>36922</v>
      </c>
      <c r="B50">
        <v>23.41</v>
      </c>
      <c r="C50" s="2">
        <f t="shared" si="1"/>
        <v>-6.0512284067130155E-2</v>
      </c>
      <c r="D50" s="12">
        <f t="shared" si="2"/>
        <v>-6.0512284067130153</v>
      </c>
      <c r="E50" s="3">
        <f t="shared" si="3"/>
        <v>0.17041894635871274</v>
      </c>
      <c r="F50" s="4">
        <f t="shared" si="4"/>
        <v>17.041894635871273</v>
      </c>
      <c r="G50" s="4">
        <f t="shared" si="5"/>
        <v>0.26591209789394271</v>
      </c>
      <c r="H50" s="4">
        <f t="shared" si="6"/>
        <v>26.59120978939427</v>
      </c>
      <c r="I50" s="5">
        <f t="shared" si="0"/>
        <v>20</v>
      </c>
      <c r="J50" s="6">
        <v>4.45</v>
      </c>
    </row>
    <row r="51" spans="1:10" x14ac:dyDescent="0.2">
      <c r="A51" s="1">
        <v>36950</v>
      </c>
      <c r="B51">
        <v>22.84</v>
      </c>
      <c r="C51" s="2">
        <f t="shared" si="1"/>
        <v>-1.0705314122813926E-2</v>
      </c>
      <c r="D51" s="12">
        <f t="shared" si="2"/>
        <v>-1.0705314122813927</v>
      </c>
      <c r="E51" s="3">
        <f t="shared" si="3"/>
        <v>0.16669998200774616</v>
      </c>
      <c r="F51" s="4">
        <f t="shared" si="4"/>
        <v>16.669998200774614</v>
      </c>
      <c r="G51" s="4">
        <f t="shared" si="5"/>
        <v>0.2580148866104382</v>
      </c>
      <c r="H51" s="4">
        <f t="shared" si="6"/>
        <v>25.80148866104382</v>
      </c>
      <c r="I51" s="5">
        <f t="shared" si="0"/>
        <v>20</v>
      </c>
      <c r="J51" s="6">
        <v>6</v>
      </c>
    </row>
    <row r="52" spans="1:10" x14ac:dyDescent="0.2">
      <c r="A52" s="1">
        <v>36980</v>
      </c>
      <c r="B52">
        <v>21.16</v>
      </c>
      <c r="C52" s="2">
        <f t="shared" si="1"/>
        <v>-3.3180436210662301E-2</v>
      </c>
      <c r="D52" s="12">
        <f t="shared" si="2"/>
        <v>-3.3180436210662299</v>
      </c>
      <c r="E52" s="3">
        <f t="shared" si="3"/>
        <v>0.15934425436116612</v>
      </c>
      <c r="F52" s="4">
        <f t="shared" si="4"/>
        <v>15.934425436116612</v>
      </c>
      <c r="G52" s="4">
        <f t="shared" si="5"/>
        <v>0.26357563780541526</v>
      </c>
      <c r="H52" s="4">
        <f t="shared" si="6"/>
        <v>26.357563780541525</v>
      </c>
      <c r="I52" s="5">
        <f t="shared" si="0"/>
        <v>20</v>
      </c>
      <c r="J52" s="6">
        <v>6.65</v>
      </c>
    </row>
    <row r="53" spans="1:10" x14ac:dyDescent="0.2">
      <c r="A53" s="1">
        <v>37011</v>
      </c>
      <c r="B53">
        <v>22.35</v>
      </c>
      <c r="C53" s="2">
        <f t="shared" si="1"/>
        <v>2.3761864104807146E-2</v>
      </c>
      <c r="D53" s="12">
        <f t="shared" si="2"/>
        <v>2.3761864104807144</v>
      </c>
      <c r="E53" s="3">
        <f t="shared" si="3"/>
        <v>0.14162684350978444</v>
      </c>
      <c r="F53" s="4">
        <f t="shared" si="4"/>
        <v>14.162684350978443</v>
      </c>
      <c r="G53" s="4">
        <f t="shared" si="5"/>
        <v>0.26214778016532009</v>
      </c>
      <c r="H53" s="4">
        <f t="shared" si="6"/>
        <v>26.214778016532009</v>
      </c>
      <c r="I53" s="5" t="str">
        <f t="shared" si="0"/>
        <v/>
      </c>
      <c r="J53" s="6">
        <v>9.1</v>
      </c>
    </row>
    <row r="54" spans="1:10" x14ac:dyDescent="0.2">
      <c r="A54" s="1">
        <v>37042</v>
      </c>
      <c r="B54">
        <v>21.04</v>
      </c>
      <c r="C54" s="2">
        <f t="shared" si="1"/>
        <v>-2.6231791986253885E-2</v>
      </c>
      <c r="D54" s="12">
        <f t="shared" si="2"/>
        <v>-2.6231791986253885</v>
      </c>
      <c r="E54" s="3">
        <f t="shared" si="3"/>
        <v>0.1254928792929427</v>
      </c>
      <c r="F54" s="4">
        <f t="shared" si="4"/>
        <v>12.54928792929427</v>
      </c>
      <c r="G54" s="4">
        <f t="shared" si="5"/>
        <v>0.25949669682345611</v>
      </c>
      <c r="H54" s="4">
        <f t="shared" si="6"/>
        <v>25.949669682345611</v>
      </c>
      <c r="I54" s="5" t="str">
        <f t="shared" si="0"/>
        <v/>
      </c>
      <c r="J54" s="6">
        <v>13.95</v>
      </c>
    </row>
    <row r="55" spans="1:10" x14ac:dyDescent="0.2">
      <c r="A55" s="1">
        <v>37071</v>
      </c>
      <c r="B55">
        <v>17.46</v>
      </c>
      <c r="C55" s="2">
        <f t="shared" si="1"/>
        <v>-8.1001496112150462E-2</v>
      </c>
      <c r="D55" s="12">
        <f t="shared" si="2"/>
        <v>-8.1001496112150466</v>
      </c>
      <c r="E55" s="3">
        <f t="shared" si="3"/>
        <v>9.0799849202566355E-2</v>
      </c>
      <c r="F55" s="4">
        <f t="shared" si="4"/>
        <v>9.079984920256635</v>
      </c>
      <c r="G55" s="4">
        <f t="shared" si="5"/>
        <v>0.21737686743662174</v>
      </c>
      <c r="H55" s="4">
        <f t="shared" si="6"/>
        <v>21.737686743662174</v>
      </c>
      <c r="I55" s="5" t="str">
        <f t="shared" si="0"/>
        <v/>
      </c>
      <c r="J55" s="6">
        <v>16.05</v>
      </c>
    </row>
    <row r="56" spans="1:10" x14ac:dyDescent="0.2">
      <c r="A56" s="1">
        <v>37103</v>
      </c>
      <c r="B56">
        <v>16.95</v>
      </c>
      <c r="C56" s="2">
        <f t="shared" si="1"/>
        <v>-1.287453683045001E-2</v>
      </c>
      <c r="D56" s="12">
        <f t="shared" si="2"/>
        <v>-1.287453683045001</v>
      </c>
      <c r="E56" s="3">
        <f t="shared" si="3"/>
        <v>8.4262280917919416E-2</v>
      </c>
      <c r="F56" s="4">
        <f t="shared" si="4"/>
        <v>8.4262280917919412</v>
      </c>
      <c r="G56" s="4">
        <f t="shared" si="5"/>
        <v>0.2021750650505712</v>
      </c>
      <c r="H56" s="4">
        <f t="shared" si="6"/>
        <v>20.21750650505712</v>
      </c>
      <c r="I56" s="5" t="str">
        <f t="shared" si="0"/>
        <v/>
      </c>
      <c r="J56" s="6">
        <v>19.399999999999999</v>
      </c>
    </row>
    <row r="57" spans="1:10" x14ac:dyDescent="0.2">
      <c r="A57" s="1">
        <v>37134</v>
      </c>
      <c r="B57">
        <v>20.420000000000002</v>
      </c>
      <c r="C57" s="2">
        <f t="shared" si="1"/>
        <v>8.0886035211790497E-2</v>
      </c>
      <c r="D57" s="12">
        <f t="shared" si="2"/>
        <v>8.0886035211790492</v>
      </c>
      <c r="E57" s="3">
        <f t="shared" si="3"/>
        <v>0.12342890692249067</v>
      </c>
      <c r="F57" s="4">
        <f t="shared" si="4"/>
        <v>12.342890692249068</v>
      </c>
      <c r="G57" s="4">
        <f t="shared" si="5"/>
        <v>0.21421325735152494</v>
      </c>
      <c r="H57" s="4">
        <f t="shared" si="6"/>
        <v>21.421325735152493</v>
      </c>
      <c r="I57" s="5" t="str">
        <f t="shared" si="0"/>
        <v/>
      </c>
      <c r="J57" s="6">
        <v>19</v>
      </c>
    </row>
    <row r="58" spans="1:10" x14ac:dyDescent="0.2">
      <c r="A58" s="1">
        <v>37162</v>
      </c>
      <c r="B58">
        <v>22.81</v>
      </c>
      <c r="C58" s="2">
        <f t="shared" si="1"/>
        <v>4.806954752575706E-2</v>
      </c>
      <c r="D58" s="12">
        <f t="shared" si="2"/>
        <v>4.8069547525757059</v>
      </c>
      <c r="E58" s="3">
        <f t="shared" si="3"/>
        <v>0.1339173478653907</v>
      </c>
      <c r="F58" s="4">
        <f t="shared" si="4"/>
        <v>13.39173478653907</v>
      </c>
      <c r="G58" s="4">
        <f t="shared" si="5"/>
        <v>0.20505204628232898</v>
      </c>
      <c r="H58" s="4">
        <f t="shared" si="6"/>
        <v>20.505204628232899</v>
      </c>
      <c r="I58" s="5" t="str">
        <f t="shared" si="0"/>
        <v/>
      </c>
      <c r="J58" s="6">
        <v>14.45</v>
      </c>
    </row>
    <row r="59" spans="1:10" x14ac:dyDescent="0.2">
      <c r="A59" s="1">
        <v>37195</v>
      </c>
      <c r="B59">
        <v>22.22</v>
      </c>
      <c r="C59" s="2">
        <f t="shared" si="1"/>
        <v>-1.1381230671799749E-2</v>
      </c>
      <c r="D59" s="12">
        <f t="shared" si="2"/>
        <v>-1.1381230671799749</v>
      </c>
      <c r="E59" s="3">
        <f t="shared" si="3"/>
        <v>0.12999275315003184</v>
      </c>
      <c r="F59" s="4">
        <f t="shared" si="4"/>
        <v>12.999275315003183</v>
      </c>
      <c r="G59" s="4">
        <f t="shared" si="5"/>
        <v>0.19096389112749057</v>
      </c>
      <c r="H59" s="4">
        <f t="shared" si="6"/>
        <v>19.096389112749058</v>
      </c>
      <c r="I59" s="5">
        <f t="shared" si="0"/>
        <v>20</v>
      </c>
      <c r="J59" s="6">
        <v>12.6</v>
      </c>
    </row>
    <row r="60" spans="1:10" x14ac:dyDescent="0.2">
      <c r="A60" s="1">
        <v>37225</v>
      </c>
      <c r="B60">
        <v>25.57</v>
      </c>
      <c r="C60" s="2">
        <f t="shared" si="1"/>
        <v>6.0986673421486698E-2</v>
      </c>
      <c r="D60" s="12">
        <f t="shared" si="2"/>
        <v>6.0986673421486701</v>
      </c>
      <c r="E60" s="3">
        <f t="shared" si="3"/>
        <v>0.14010400019009067</v>
      </c>
      <c r="F60" s="4">
        <f t="shared" si="4"/>
        <v>14.010400019009067</v>
      </c>
      <c r="G60" s="4">
        <f t="shared" si="5"/>
        <v>0.19144044813234293</v>
      </c>
      <c r="H60" s="4">
        <f t="shared" si="6"/>
        <v>19.144044813234292</v>
      </c>
      <c r="I60" s="5">
        <f t="shared" si="0"/>
        <v>20</v>
      </c>
      <c r="J60" s="6">
        <v>7.85</v>
      </c>
    </row>
    <row r="61" spans="1:10" x14ac:dyDescent="0.2">
      <c r="A61" s="1">
        <v>37256</v>
      </c>
      <c r="B61">
        <v>27.26</v>
      </c>
      <c r="C61" s="2">
        <f t="shared" si="1"/>
        <v>2.7795123472319286E-2</v>
      </c>
      <c r="D61" s="12">
        <f t="shared" si="2"/>
        <v>2.7795123472319285</v>
      </c>
      <c r="E61" s="3">
        <f t="shared" si="3"/>
        <v>0.13562561393536099</v>
      </c>
      <c r="F61" s="4">
        <f t="shared" si="4"/>
        <v>13.562561393536098</v>
      </c>
      <c r="G61" s="4">
        <f t="shared" si="5"/>
        <v>0.17666035210157455</v>
      </c>
      <c r="H61" s="4">
        <f t="shared" si="6"/>
        <v>17.666035210157453</v>
      </c>
      <c r="I61" s="5">
        <f t="shared" si="0"/>
        <v>20</v>
      </c>
      <c r="J61" s="6">
        <v>4.3499999999999996</v>
      </c>
    </row>
    <row r="62" spans="1:10" x14ac:dyDescent="0.2">
      <c r="A62" s="1">
        <v>37287</v>
      </c>
      <c r="B62">
        <v>20.05</v>
      </c>
      <c r="C62" s="2">
        <f t="shared" si="1"/>
        <v>-0.13341147454245361</v>
      </c>
      <c r="D62" s="12">
        <f t="shared" si="2"/>
        <v>-13.341147454245361</v>
      </c>
      <c r="E62" s="3">
        <f t="shared" si="3"/>
        <v>0.17585105683390476</v>
      </c>
      <c r="F62" s="4">
        <f t="shared" si="4"/>
        <v>17.585105683390477</v>
      </c>
      <c r="G62" s="4">
        <f t="shared" si="5"/>
        <v>0.20706033203170859</v>
      </c>
      <c r="H62" s="4">
        <f t="shared" si="6"/>
        <v>20.706033203170861</v>
      </c>
      <c r="I62" s="5">
        <f t="shared" si="0"/>
        <v>20</v>
      </c>
      <c r="J62" s="6">
        <v>6.5</v>
      </c>
    </row>
    <row r="63" spans="1:10" x14ac:dyDescent="0.2">
      <c r="A63" s="1">
        <v>37315</v>
      </c>
      <c r="B63">
        <v>16.440000000000001</v>
      </c>
      <c r="C63" s="2">
        <f t="shared" si="1"/>
        <v>-8.6212563752169499E-2</v>
      </c>
      <c r="D63" s="12">
        <f t="shared" si="2"/>
        <v>-8.6212563752169498</v>
      </c>
      <c r="E63" s="3">
        <f t="shared" si="3"/>
        <v>0.19667431781658834</v>
      </c>
      <c r="F63" s="4">
        <f t="shared" si="4"/>
        <v>19.667431781658834</v>
      </c>
      <c r="G63" s="4">
        <f t="shared" si="5"/>
        <v>0.21468287855769883</v>
      </c>
      <c r="H63" s="4">
        <f t="shared" si="6"/>
        <v>21.468287855769884</v>
      </c>
      <c r="I63" s="5">
        <f t="shared" si="0"/>
        <v>20</v>
      </c>
      <c r="J63" s="6">
        <v>8.0500000000000007</v>
      </c>
    </row>
    <row r="64" spans="1:10" x14ac:dyDescent="0.2">
      <c r="A64" s="1">
        <v>37344</v>
      </c>
      <c r="B64">
        <v>13.79</v>
      </c>
      <c r="C64" s="2">
        <f t="shared" si="1"/>
        <v>-7.6337547028181921E-2</v>
      </c>
      <c r="D64" s="12">
        <f t="shared" si="2"/>
        <v>-7.6337547028181918</v>
      </c>
      <c r="E64" s="3">
        <f t="shared" si="3"/>
        <v>0.18395197307445896</v>
      </c>
      <c r="F64" s="4">
        <f t="shared" si="4"/>
        <v>18.395197307445894</v>
      </c>
      <c r="G64" s="4">
        <f t="shared" si="5"/>
        <v>0.22342845883125756</v>
      </c>
      <c r="H64" s="4">
        <f t="shared" si="6"/>
        <v>22.342845883125754</v>
      </c>
      <c r="I64" s="5">
        <f t="shared" si="0"/>
        <v>20</v>
      </c>
      <c r="J64" s="6">
        <v>8.75</v>
      </c>
    </row>
    <row r="65" spans="1:10" x14ac:dyDescent="0.2">
      <c r="A65" s="1">
        <v>37376</v>
      </c>
      <c r="B65">
        <v>12.97</v>
      </c>
      <c r="C65" s="2">
        <f t="shared" si="1"/>
        <v>-2.6624290091769649E-2</v>
      </c>
      <c r="D65" s="12">
        <f t="shared" si="2"/>
        <v>-2.6624290091769649</v>
      </c>
      <c r="E65" s="3">
        <f t="shared" si="3"/>
        <v>0.16673632082970791</v>
      </c>
      <c r="F65" s="4">
        <f t="shared" si="4"/>
        <v>16.673632082970791</v>
      </c>
      <c r="G65" s="4">
        <f t="shared" si="5"/>
        <v>0.22303790253526887</v>
      </c>
      <c r="H65" s="4">
        <f t="shared" si="6"/>
        <v>22.303790253526888</v>
      </c>
      <c r="I65" s="5" t="str">
        <f t="shared" si="0"/>
        <v/>
      </c>
      <c r="J65" s="6">
        <v>10.9</v>
      </c>
    </row>
    <row r="66" spans="1:10" x14ac:dyDescent="0.2">
      <c r="A66" s="1">
        <v>37407</v>
      </c>
      <c r="B66">
        <v>12.2</v>
      </c>
      <c r="C66" s="2">
        <f t="shared" si="1"/>
        <v>-2.6580145409331898E-2</v>
      </c>
      <c r="D66" s="12">
        <f t="shared" si="2"/>
        <v>-2.6580145409331899</v>
      </c>
      <c r="E66" s="3">
        <f t="shared" si="3"/>
        <v>0.1651673171525517</v>
      </c>
      <c r="F66" s="4">
        <f t="shared" si="4"/>
        <v>16.516731715255169</v>
      </c>
      <c r="G66" s="4">
        <f t="shared" si="5"/>
        <v>0.21919501299521418</v>
      </c>
      <c r="H66" s="4">
        <f t="shared" si="6"/>
        <v>21.919501299521418</v>
      </c>
      <c r="I66" s="5" t="str">
        <f t="shared" si="0"/>
        <v/>
      </c>
      <c r="J66" s="6">
        <v>13.35</v>
      </c>
    </row>
    <row r="67" spans="1:10" x14ac:dyDescent="0.2">
      <c r="A67" s="1">
        <v>37435</v>
      </c>
      <c r="B67">
        <v>13.55</v>
      </c>
      <c r="C67" s="2">
        <f t="shared" si="1"/>
        <v>4.5579464535676378E-2</v>
      </c>
      <c r="D67" s="12">
        <f t="shared" si="2"/>
        <v>4.5579464535676379</v>
      </c>
      <c r="E67" s="3">
        <f t="shared" si="3"/>
        <v>0.15639123149104905</v>
      </c>
      <c r="F67" s="4">
        <f t="shared" si="4"/>
        <v>15.639123149104906</v>
      </c>
      <c r="G67" s="4">
        <f t="shared" si="5"/>
        <v>0.22791190790685548</v>
      </c>
      <c r="H67" s="4">
        <f t="shared" si="6"/>
        <v>22.791190790685548</v>
      </c>
      <c r="I67" s="5" t="str">
        <f t="shared" ref="I67:I130" si="7">IF(AND(MONTH(A67)&lt;10,MONTH(A67)&gt;3),"",$L$3)</f>
        <v/>
      </c>
      <c r="J67" s="6">
        <v>15.85</v>
      </c>
    </row>
    <row r="68" spans="1:10" x14ac:dyDescent="0.2">
      <c r="A68" s="1">
        <v>37468</v>
      </c>
      <c r="B68">
        <v>12.38</v>
      </c>
      <c r="C68" s="2">
        <f t="shared" ref="C68:C131" si="8">LOG(B68/B67)</f>
        <v>-3.9218650526325331E-2</v>
      </c>
      <c r="D68" s="12">
        <f t="shared" ref="D68:D131" si="9">C68*100</f>
        <v>-3.9218650526325329</v>
      </c>
      <c r="E68" s="3">
        <f t="shared" si="3"/>
        <v>0.1389304868467594</v>
      </c>
      <c r="F68" s="4">
        <f t="shared" si="4"/>
        <v>13.893048684675941</v>
      </c>
      <c r="G68" s="4">
        <f t="shared" si="5"/>
        <v>0.21912293859403778</v>
      </c>
      <c r="H68" s="4">
        <f t="shared" si="6"/>
        <v>21.912293859403778</v>
      </c>
      <c r="I68" s="5" t="str">
        <f t="shared" si="7"/>
        <v/>
      </c>
      <c r="J68" s="6">
        <v>17.899999999999999</v>
      </c>
    </row>
    <row r="69" spans="1:10" x14ac:dyDescent="0.2">
      <c r="A69" s="1">
        <v>37498</v>
      </c>
      <c r="B69">
        <v>16.559999999999999</v>
      </c>
      <c r="C69" s="2">
        <f t="shared" si="8"/>
        <v>0.12633968776476209</v>
      </c>
      <c r="D69" s="12">
        <f t="shared" si="9"/>
        <v>12.633968776476209</v>
      </c>
      <c r="E69" s="3">
        <f t="shared" si="3"/>
        <v>0.18239316359871247</v>
      </c>
      <c r="F69" s="4">
        <f t="shared" si="4"/>
        <v>18.239316359871246</v>
      </c>
      <c r="G69" s="4">
        <f t="shared" si="5"/>
        <v>0.25596515154606103</v>
      </c>
      <c r="H69" s="4">
        <f t="shared" si="6"/>
        <v>25.596515154606102</v>
      </c>
      <c r="I69" s="5" t="str">
        <f t="shared" si="7"/>
        <v/>
      </c>
      <c r="J69" s="6">
        <v>19</v>
      </c>
    </row>
    <row r="70" spans="1:10" x14ac:dyDescent="0.2">
      <c r="A70" s="1">
        <v>37529</v>
      </c>
      <c r="B70">
        <v>20.81</v>
      </c>
      <c r="C70" s="2">
        <f t="shared" si="8"/>
        <v>9.9211747762765562E-2</v>
      </c>
      <c r="D70" s="12">
        <f t="shared" si="9"/>
        <v>9.9211747762765565</v>
      </c>
      <c r="E70" s="3">
        <f t="shared" si="3"/>
        <v>0.18752589110862716</v>
      </c>
      <c r="F70" s="4">
        <f t="shared" si="4"/>
        <v>18.752589110862715</v>
      </c>
      <c r="G70" s="4">
        <f t="shared" si="5"/>
        <v>0.26233804061265603</v>
      </c>
      <c r="H70" s="4">
        <f t="shared" si="6"/>
        <v>26.233804061265602</v>
      </c>
      <c r="I70" s="5" t="str">
        <f t="shared" si="7"/>
        <v/>
      </c>
      <c r="J70" s="6">
        <v>15.9</v>
      </c>
    </row>
    <row r="71" spans="1:10" x14ac:dyDescent="0.2">
      <c r="A71" s="1">
        <v>37560</v>
      </c>
      <c r="B71">
        <v>23.75</v>
      </c>
      <c r="C71" s="2">
        <f t="shared" si="8"/>
        <v>5.7391533749258497E-2</v>
      </c>
      <c r="D71" s="12">
        <f t="shared" si="9"/>
        <v>5.7391533749258494</v>
      </c>
      <c r="E71" s="3">
        <f t="shared" si="3"/>
        <v>0.16175954721833563</v>
      </c>
      <c r="F71" s="4">
        <f t="shared" si="4"/>
        <v>16.175954721833563</v>
      </c>
      <c r="G71" s="4">
        <f t="shared" si="5"/>
        <v>0.26417018424909788</v>
      </c>
      <c r="H71" s="4">
        <f t="shared" si="6"/>
        <v>26.417018424909788</v>
      </c>
      <c r="I71" s="5">
        <f t="shared" si="7"/>
        <v>20</v>
      </c>
      <c r="J71" s="6">
        <v>11.85</v>
      </c>
    </row>
    <row r="72" spans="1:10" x14ac:dyDescent="0.2">
      <c r="A72" s="1">
        <v>37589</v>
      </c>
      <c r="B72">
        <v>24.26</v>
      </c>
      <c r="C72" s="2">
        <f t="shared" si="8"/>
        <v>9.2271825696687917E-3</v>
      </c>
      <c r="D72" s="12">
        <f t="shared" si="9"/>
        <v>0.92271825696687915</v>
      </c>
      <c r="E72" s="3">
        <f t="shared" si="3"/>
        <v>0.15146085190756556</v>
      </c>
      <c r="F72" s="4">
        <f t="shared" si="4"/>
        <v>15.146085190756557</v>
      </c>
      <c r="G72" s="4">
        <f t="shared" si="5"/>
        <v>0.2639189634629307</v>
      </c>
      <c r="H72" s="4">
        <f t="shared" si="6"/>
        <v>26.39189634629307</v>
      </c>
      <c r="I72" s="5">
        <f t="shared" si="7"/>
        <v>20</v>
      </c>
      <c r="J72" s="6">
        <v>9.6999999999999993</v>
      </c>
    </row>
    <row r="73" spans="1:10" x14ac:dyDescent="0.2">
      <c r="A73" s="1">
        <v>37621</v>
      </c>
      <c r="B73">
        <v>22.53</v>
      </c>
      <c r="C73" s="2">
        <f t="shared" si="8"/>
        <v>-3.2129604806723361E-2</v>
      </c>
      <c r="D73" s="12">
        <f t="shared" si="9"/>
        <v>-3.212960480672336</v>
      </c>
      <c r="E73" s="3">
        <f t="shared" si="3"/>
        <v>0.15392528002807551</v>
      </c>
      <c r="F73" s="4">
        <f t="shared" si="4"/>
        <v>15.392528002807552</v>
      </c>
      <c r="G73" s="4">
        <f t="shared" si="5"/>
        <v>0.25854527319481768</v>
      </c>
      <c r="H73" s="4">
        <f t="shared" si="6"/>
        <v>25.854527319481768</v>
      </c>
      <c r="I73" s="5">
        <f t="shared" si="7"/>
        <v>20</v>
      </c>
      <c r="J73" s="6">
        <v>7.1</v>
      </c>
    </row>
    <row r="74" spans="1:10" x14ac:dyDescent="0.2">
      <c r="A74" s="1">
        <v>37652</v>
      </c>
      <c r="B74">
        <v>16.71</v>
      </c>
      <c r="C74" s="2">
        <f t="shared" si="8"/>
        <v>-0.1297847418304395</v>
      </c>
      <c r="D74" s="12">
        <f t="shared" si="9"/>
        <v>-12.97847418304395</v>
      </c>
      <c r="E74" s="3">
        <f t="shared" ref="E74:E137" si="10">_xlfn.STDEV.S(C68:C74)*SQRT(6)</f>
        <v>0.21774789020809215</v>
      </c>
      <c r="F74" s="4">
        <f t="shared" ref="F74:F137" si="11">E74*100</f>
        <v>21.774789020809216</v>
      </c>
      <c r="G74" s="4">
        <f t="shared" si="5"/>
        <v>0.28226659435956525</v>
      </c>
      <c r="H74" s="4">
        <f t="shared" si="6"/>
        <v>28.226659435956524</v>
      </c>
      <c r="I74" s="5">
        <f t="shared" si="7"/>
        <v>20</v>
      </c>
      <c r="J74" s="6">
        <v>5.15</v>
      </c>
    </row>
    <row r="75" spans="1:10" x14ac:dyDescent="0.2">
      <c r="A75" s="1">
        <v>37680</v>
      </c>
      <c r="B75">
        <v>16.79</v>
      </c>
      <c r="C75" s="2">
        <f t="shared" si="8"/>
        <v>2.0742462446573921E-3</v>
      </c>
      <c r="D75" s="12">
        <f t="shared" si="9"/>
        <v>0.2074246244657392</v>
      </c>
      <c r="E75" s="3">
        <f t="shared" si="10"/>
        <v>0.21109880099955058</v>
      </c>
      <c r="F75" s="4">
        <f t="shared" si="11"/>
        <v>21.10988009995506</v>
      </c>
      <c r="G75" s="4">
        <f t="shared" si="5"/>
        <v>0.25475174694979197</v>
      </c>
      <c r="H75" s="4">
        <f t="shared" si="6"/>
        <v>25.475174694979195</v>
      </c>
      <c r="I75" s="5">
        <f t="shared" si="7"/>
        <v>20</v>
      </c>
      <c r="J75" s="6">
        <v>5.0999999999999996</v>
      </c>
    </row>
    <row r="76" spans="1:10" x14ac:dyDescent="0.2">
      <c r="A76" s="1">
        <v>37711</v>
      </c>
      <c r="B76">
        <v>16.2</v>
      </c>
      <c r="C76" s="2">
        <f t="shared" si="8"/>
        <v>-1.5535681595417827E-2</v>
      </c>
      <c r="D76" s="12">
        <f t="shared" si="9"/>
        <v>-1.5535681595417827</v>
      </c>
      <c r="E76" s="3">
        <f t="shared" si="10"/>
        <v>0.17700546432040101</v>
      </c>
      <c r="F76" s="4">
        <f t="shared" si="11"/>
        <v>17.700546432040102</v>
      </c>
      <c r="G76" s="4">
        <f t="shared" si="5"/>
        <v>0.24116570579432628</v>
      </c>
      <c r="H76" s="4">
        <f t="shared" si="6"/>
        <v>24.116570579432629</v>
      </c>
      <c r="I76" s="5">
        <f t="shared" si="7"/>
        <v>20</v>
      </c>
      <c r="J76" s="6">
        <v>9</v>
      </c>
    </row>
    <row r="77" spans="1:10" x14ac:dyDescent="0.2">
      <c r="A77" s="1">
        <v>37741</v>
      </c>
      <c r="B77">
        <v>15.4</v>
      </c>
      <c r="C77" s="2">
        <f t="shared" si="8"/>
        <v>-2.1994293706167827E-2</v>
      </c>
      <c r="D77" s="12">
        <f t="shared" si="9"/>
        <v>-2.1994293706167829</v>
      </c>
      <c r="E77" s="3">
        <f t="shared" si="10"/>
        <v>0.13979432971378092</v>
      </c>
      <c r="F77" s="4">
        <f t="shared" si="11"/>
        <v>13.979432971378092</v>
      </c>
      <c r="G77" s="4">
        <f t="shared" si="5"/>
        <v>0.22944161339110969</v>
      </c>
      <c r="H77" s="4">
        <f t="shared" si="6"/>
        <v>22.94416133911097</v>
      </c>
      <c r="I77" s="5" t="str">
        <f t="shared" si="7"/>
        <v/>
      </c>
      <c r="J77" s="6">
        <v>11</v>
      </c>
    </row>
    <row r="78" spans="1:10" x14ac:dyDescent="0.2">
      <c r="A78" s="1">
        <v>37771</v>
      </c>
      <c r="B78">
        <v>16.399999999999999</v>
      </c>
      <c r="C78" s="2">
        <f t="shared" si="8"/>
        <v>2.7323127211234782E-2</v>
      </c>
      <c r="D78" s="12">
        <f t="shared" si="9"/>
        <v>2.7323127211234781</v>
      </c>
      <c r="E78" s="3">
        <f t="shared" si="10"/>
        <v>0.12547023503178587</v>
      </c>
      <c r="F78" s="4">
        <f t="shared" si="11"/>
        <v>12.547023503178586</v>
      </c>
      <c r="G78" s="4">
        <f t="shared" si="5"/>
        <v>0.22816499256094624</v>
      </c>
      <c r="H78" s="4">
        <f t="shared" si="6"/>
        <v>22.816499256094623</v>
      </c>
      <c r="I78" s="5" t="str">
        <f t="shared" si="7"/>
        <v/>
      </c>
      <c r="J78" s="6">
        <v>13.6</v>
      </c>
    </row>
    <row r="79" spans="1:10" x14ac:dyDescent="0.2">
      <c r="A79" s="1">
        <v>37802</v>
      </c>
      <c r="B79">
        <v>16.829999999999998</v>
      </c>
      <c r="C79" s="2">
        <f t="shared" si="8"/>
        <v>1.1240267928125922E-2</v>
      </c>
      <c r="D79" s="12">
        <f t="shared" si="9"/>
        <v>1.1240267928125922</v>
      </c>
      <c r="E79" s="3">
        <f t="shared" si="10"/>
        <v>0.12599961085344427</v>
      </c>
      <c r="F79" s="4">
        <f t="shared" si="11"/>
        <v>12.599961085344427</v>
      </c>
      <c r="G79" s="4">
        <f t="shared" si="5"/>
        <v>0.22533562428300496</v>
      </c>
      <c r="H79" s="4">
        <f t="shared" si="6"/>
        <v>22.533562428300495</v>
      </c>
      <c r="I79" s="5" t="str">
        <f t="shared" si="7"/>
        <v/>
      </c>
      <c r="J79" s="6">
        <v>18.3</v>
      </c>
    </row>
    <row r="80" spans="1:10" x14ac:dyDescent="0.2">
      <c r="A80" s="1">
        <v>37833</v>
      </c>
      <c r="B80">
        <v>15.88</v>
      </c>
      <c r="C80" s="2">
        <f t="shared" si="8"/>
        <v>-2.5233617884746332E-2</v>
      </c>
      <c r="D80" s="12">
        <f t="shared" si="9"/>
        <v>-2.5233617884746331</v>
      </c>
      <c r="E80" s="3">
        <f t="shared" si="10"/>
        <v>0.12564404611042138</v>
      </c>
      <c r="F80" s="4">
        <f t="shared" si="11"/>
        <v>12.564404611042137</v>
      </c>
      <c r="G80" s="4">
        <f t="shared" ref="G80:G143" si="12">_xlfn.STDEV.S(C68:C80)*SQRT(12)</f>
        <v>0.22465943643625358</v>
      </c>
      <c r="H80" s="4">
        <f t="shared" ref="H80:H143" si="13">G80*100</f>
        <v>22.465943643625359</v>
      </c>
      <c r="I80" s="5" t="str">
        <f t="shared" si="7"/>
        <v/>
      </c>
      <c r="J80" s="6">
        <v>19.45</v>
      </c>
    </row>
    <row r="81" spans="1:14" x14ac:dyDescent="0.2">
      <c r="A81" s="1">
        <v>37862</v>
      </c>
      <c r="B81">
        <v>19.399999999999999</v>
      </c>
      <c r="C81" s="2">
        <f t="shared" si="8"/>
        <v>8.6951231839148532E-2</v>
      </c>
      <c r="D81" s="12">
        <f t="shared" si="9"/>
        <v>8.6951231839148537</v>
      </c>
      <c r="E81" s="3">
        <f t="shared" si="10"/>
        <v>9.5912600627248726E-2</v>
      </c>
      <c r="F81" s="4">
        <f t="shared" si="11"/>
        <v>9.5912600627248725</v>
      </c>
      <c r="G81" s="4">
        <f t="shared" si="12"/>
        <v>0.23223292670537599</v>
      </c>
      <c r="H81" s="4">
        <f t="shared" si="13"/>
        <v>23.223292670537599</v>
      </c>
      <c r="I81" s="5" t="str">
        <f t="shared" si="7"/>
        <v/>
      </c>
      <c r="J81" s="6">
        <v>21.05</v>
      </c>
    </row>
    <row r="82" spans="1:14" x14ac:dyDescent="0.2">
      <c r="A82" s="1">
        <v>37894</v>
      </c>
      <c r="B82">
        <v>24.16</v>
      </c>
      <c r="C82" s="2">
        <f t="shared" si="8"/>
        <v>9.5295200018868181E-2</v>
      </c>
      <c r="D82" s="12">
        <f t="shared" si="9"/>
        <v>9.5295200018868176</v>
      </c>
      <c r="E82" s="3">
        <f t="shared" si="10"/>
        <v>0.12372573480291081</v>
      </c>
      <c r="F82" s="4">
        <f t="shared" si="11"/>
        <v>12.372573480291081</v>
      </c>
      <c r="G82" s="4">
        <f t="shared" si="12"/>
        <v>0.21888165110028554</v>
      </c>
      <c r="H82" s="4">
        <f t="shared" si="13"/>
        <v>21.888165110028552</v>
      </c>
      <c r="I82" s="5" t="str">
        <f t="shared" si="7"/>
        <v/>
      </c>
      <c r="J82" s="6">
        <v>16.350000000000001</v>
      </c>
    </row>
    <row r="83" spans="1:14" x14ac:dyDescent="0.2">
      <c r="A83" s="1">
        <v>37925</v>
      </c>
      <c r="B83">
        <v>31.19</v>
      </c>
      <c r="C83" s="2">
        <f t="shared" si="8"/>
        <v>0.11091844480804953</v>
      </c>
      <c r="D83" s="12">
        <f t="shared" si="9"/>
        <v>11.091844480804953</v>
      </c>
      <c r="E83" s="3">
        <f t="shared" si="10"/>
        <v>0.13919429750189607</v>
      </c>
      <c r="F83" s="4">
        <f t="shared" si="11"/>
        <v>13.919429750189607</v>
      </c>
      <c r="G83" s="4">
        <f t="shared" si="12"/>
        <v>0.2237479178672683</v>
      </c>
      <c r="H83" s="4">
        <f t="shared" si="13"/>
        <v>22.374791786726831</v>
      </c>
      <c r="I83" s="5">
        <f t="shared" si="7"/>
        <v>20</v>
      </c>
      <c r="J83" s="6">
        <v>10.45</v>
      </c>
    </row>
    <row r="84" spans="1:14" x14ac:dyDescent="0.2">
      <c r="A84" s="1">
        <v>37953</v>
      </c>
      <c r="B84">
        <v>33.83</v>
      </c>
      <c r="C84" s="2">
        <f t="shared" si="8"/>
        <v>3.5286623030836781E-2</v>
      </c>
      <c r="D84" s="12">
        <f t="shared" si="9"/>
        <v>3.5286623030836779</v>
      </c>
      <c r="E84" s="3">
        <f t="shared" si="10"/>
        <v>0.12252181062506655</v>
      </c>
      <c r="F84" s="4">
        <f t="shared" si="11"/>
        <v>12.252181062506654</v>
      </c>
      <c r="G84" s="4">
        <f t="shared" si="12"/>
        <v>0.2203963739382486</v>
      </c>
      <c r="H84" s="4">
        <f t="shared" si="13"/>
        <v>22.039637393824858</v>
      </c>
      <c r="I84" s="5">
        <f t="shared" si="7"/>
        <v>20</v>
      </c>
      <c r="J84" s="6">
        <v>9.65</v>
      </c>
    </row>
    <row r="85" spans="1:14" x14ac:dyDescent="0.2">
      <c r="A85" s="1">
        <v>37986</v>
      </c>
      <c r="B85">
        <v>32.19</v>
      </c>
      <c r="C85" s="2">
        <f t="shared" si="8"/>
        <v>-2.1581021102367082E-2</v>
      </c>
      <c r="D85" s="12">
        <f t="shared" si="9"/>
        <v>-2.1581021102367082</v>
      </c>
      <c r="E85" s="3">
        <f t="shared" si="10"/>
        <v>0.13843662690707911</v>
      </c>
      <c r="F85" s="4">
        <f t="shared" si="11"/>
        <v>13.843662690707911</v>
      </c>
      <c r="G85" s="4">
        <f t="shared" si="12"/>
        <v>0.22273381762373357</v>
      </c>
      <c r="H85" s="4">
        <f t="shared" si="13"/>
        <v>22.273381762373358</v>
      </c>
      <c r="I85" s="5">
        <f t="shared" si="7"/>
        <v>20</v>
      </c>
      <c r="J85" s="6">
        <v>6</v>
      </c>
    </row>
    <row r="86" spans="1:14" x14ac:dyDescent="0.2">
      <c r="A86" s="1">
        <v>38016</v>
      </c>
      <c r="B86">
        <v>21.56</v>
      </c>
      <c r="C86" s="2">
        <f t="shared" si="8"/>
        <v>-0.17407222017091245</v>
      </c>
      <c r="D86" s="12">
        <f t="shared" si="9"/>
        <v>-17.407222017091247</v>
      </c>
      <c r="E86" s="3">
        <f t="shared" si="10"/>
        <v>0.24482743711664781</v>
      </c>
      <c r="F86" s="4">
        <f t="shared" si="11"/>
        <v>24.482743711664781</v>
      </c>
      <c r="G86" s="4">
        <f t="shared" si="12"/>
        <v>0.28286328662202526</v>
      </c>
      <c r="H86" s="4">
        <f t="shared" si="13"/>
        <v>28.286328662202525</v>
      </c>
      <c r="I86" s="5">
        <f t="shared" si="7"/>
        <v>20</v>
      </c>
      <c r="J86" s="6">
        <v>5.95</v>
      </c>
    </row>
    <row r="87" spans="1:14" x14ac:dyDescent="0.2">
      <c r="A87" s="1">
        <v>38044</v>
      </c>
      <c r="B87">
        <v>19.809999999999999</v>
      </c>
      <c r="C87" s="2">
        <f t="shared" si="8"/>
        <v>-3.676428097615405E-2</v>
      </c>
      <c r="D87" s="12">
        <f t="shared" si="9"/>
        <v>-3.6764280976154051</v>
      </c>
      <c r="E87" s="3">
        <f t="shared" si="10"/>
        <v>0.24696300562015969</v>
      </c>
      <c r="F87" s="4">
        <f t="shared" si="11"/>
        <v>24.696300562015967</v>
      </c>
      <c r="G87" s="4">
        <f t="shared" si="12"/>
        <v>0.25323326518250949</v>
      </c>
      <c r="H87" s="4">
        <f t="shared" si="13"/>
        <v>25.323326518250948</v>
      </c>
      <c r="I87" s="5">
        <f t="shared" si="7"/>
        <v>20</v>
      </c>
      <c r="J87" s="6">
        <v>6.25</v>
      </c>
    </row>
    <row r="88" spans="1:14" x14ac:dyDescent="0.2">
      <c r="A88" s="1">
        <v>38077</v>
      </c>
      <c r="B88">
        <v>18.86</v>
      </c>
      <c r="C88" s="2">
        <f t="shared" si="8"/>
        <v>-2.1342787137237487E-2</v>
      </c>
      <c r="D88" s="12">
        <f t="shared" si="9"/>
        <v>-2.1342787137237487</v>
      </c>
      <c r="E88" s="3">
        <f t="shared" si="10"/>
        <v>0.23490797107796796</v>
      </c>
      <c r="F88" s="4">
        <f t="shared" si="11"/>
        <v>23.490797107796794</v>
      </c>
      <c r="G88" s="4">
        <f t="shared" si="12"/>
        <v>0.2545631157249762</v>
      </c>
      <c r="H88" s="4">
        <f t="shared" si="13"/>
        <v>25.456311572497619</v>
      </c>
      <c r="I88" s="5">
        <f t="shared" si="7"/>
        <v>20</v>
      </c>
      <c r="J88" s="6">
        <v>7.35</v>
      </c>
      <c r="L88" t="s">
        <v>14</v>
      </c>
      <c r="M88">
        <f>SKEW(C3:C305)</f>
        <v>-1.2909293476380977E-2</v>
      </c>
      <c r="N88" t="s">
        <v>32</v>
      </c>
    </row>
    <row r="89" spans="1:14" x14ac:dyDescent="0.2">
      <c r="A89" s="1">
        <v>38107</v>
      </c>
      <c r="B89">
        <v>19.98</v>
      </c>
      <c r="C89" s="2">
        <f t="shared" si="8"/>
        <v>2.505379548865392E-2</v>
      </c>
      <c r="D89" s="12">
        <f t="shared" si="9"/>
        <v>2.5053795488653918</v>
      </c>
      <c r="E89" s="3">
        <f t="shared" si="10"/>
        <v>0.21395651320519501</v>
      </c>
      <c r="F89" s="4">
        <f t="shared" si="11"/>
        <v>21.395651320519502</v>
      </c>
      <c r="G89" s="4">
        <f t="shared" si="12"/>
        <v>0.25445371128041333</v>
      </c>
      <c r="H89" s="4">
        <f t="shared" si="13"/>
        <v>25.445371128041334</v>
      </c>
      <c r="I89" s="5" t="str">
        <f t="shared" si="7"/>
        <v/>
      </c>
      <c r="J89" s="6">
        <v>10.6</v>
      </c>
      <c r="L89" t="s">
        <v>15</v>
      </c>
      <c r="M89">
        <f>KURT(C3:C305)</f>
        <v>2.2034193902955708</v>
      </c>
      <c r="N89" t="s">
        <v>34</v>
      </c>
    </row>
    <row r="90" spans="1:14" x14ac:dyDescent="0.2">
      <c r="A90" s="1">
        <v>38138</v>
      </c>
      <c r="B90">
        <v>21.33</v>
      </c>
      <c r="C90" s="2">
        <f t="shared" si="8"/>
        <v>2.8395371559465227E-2</v>
      </c>
      <c r="D90" s="12">
        <f t="shared" si="9"/>
        <v>2.8395371559465228</v>
      </c>
      <c r="E90" s="3">
        <f t="shared" si="10"/>
        <v>0.17709516954012733</v>
      </c>
      <c r="F90" s="4">
        <f t="shared" si="11"/>
        <v>17.709516954012734</v>
      </c>
      <c r="G90" s="4">
        <f t="shared" si="12"/>
        <v>0.25331372529864066</v>
      </c>
      <c r="H90" s="4">
        <f t="shared" si="13"/>
        <v>25.331372529864066</v>
      </c>
      <c r="I90" s="5" t="str">
        <f t="shared" si="7"/>
        <v/>
      </c>
      <c r="J90" s="6">
        <v>13.85</v>
      </c>
      <c r="L90" t="s">
        <v>31</v>
      </c>
      <c r="M90">
        <f>AVERAGE(D:D)</f>
        <v>0.32021262108075171</v>
      </c>
      <c r="N90" t="s">
        <v>33</v>
      </c>
    </row>
    <row r="91" spans="1:14" x14ac:dyDescent="0.2">
      <c r="A91" s="1">
        <v>38168</v>
      </c>
      <c r="B91">
        <v>22.34</v>
      </c>
      <c r="C91" s="2">
        <f t="shared" si="8"/>
        <v>2.0092313330161569E-2</v>
      </c>
      <c r="D91" s="12">
        <f t="shared" si="9"/>
        <v>2.0092313330161571</v>
      </c>
      <c r="E91" s="3">
        <f t="shared" si="10"/>
        <v>0.17254525128828882</v>
      </c>
      <c r="F91" s="4">
        <f t="shared" si="11"/>
        <v>17.254525128828881</v>
      </c>
      <c r="G91" s="4">
        <f t="shared" si="12"/>
        <v>0.25293941040133233</v>
      </c>
      <c r="H91" s="4">
        <f t="shared" si="13"/>
        <v>25.293941040133234</v>
      </c>
      <c r="I91" s="5" t="str">
        <f t="shared" si="7"/>
        <v/>
      </c>
      <c r="J91" s="6">
        <v>17.350000000000001</v>
      </c>
    </row>
    <row r="92" spans="1:14" x14ac:dyDescent="0.2">
      <c r="A92" s="1">
        <v>38198</v>
      </c>
      <c r="B92">
        <v>20.86</v>
      </c>
      <c r="C92" s="2">
        <f t="shared" si="8"/>
        <v>-2.976886468907821E-2</v>
      </c>
      <c r="D92" s="12">
        <f t="shared" si="9"/>
        <v>-2.9768864689078209</v>
      </c>
      <c r="E92" s="3">
        <f t="shared" si="10"/>
        <v>0.17251414520768174</v>
      </c>
      <c r="F92" s="4">
        <f t="shared" si="11"/>
        <v>17.251414520768176</v>
      </c>
      <c r="G92" s="4">
        <f t="shared" si="12"/>
        <v>0.25584321497926821</v>
      </c>
      <c r="H92" s="4">
        <f t="shared" si="13"/>
        <v>25.584321497926823</v>
      </c>
      <c r="I92" s="5" t="str">
        <f t="shared" si="7"/>
        <v/>
      </c>
      <c r="J92" s="6">
        <v>18</v>
      </c>
    </row>
    <row r="93" spans="1:14" x14ac:dyDescent="0.2">
      <c r="A93" s="1">
        <v>38230</v>
      </c>
      <c r="B93">
        <v>29.61</v>
      </c>
      <c r="C93" s="2">
        <f t="shared" si="8"/>
        <v>0.15212410329878714</v>
      </c>
      <c r="D93" s="12">
        <f t="shared" si="9"/>
        <v>15.212410329878715</v>
      </c>
      <c r="E93" s="3">
        <f t="shared" si="10"/>
        <v>0.15798880306255877</v>
      </c>
      <c r="F93" s="4">
        <f t="shared" si="11"/>
        <v>15.798880306255878</v>
      </c>
      <c r="G93" s="4">
        <f t="shared" si="12"/>
        <v>0.28809238703894552</v>
      </c>
      <c r="H93" s="4">
        <f t="shared" si="13"/>
        <v>28.80923870389455</v>
      </c>
      <c r="I93" s="5" t="str">
        <f t="shared" si="7"/>
        <v/>
      </c>
      <c r="J93" s="6">
        <v>19.45</v>
      </c>
    </row>
    <row r="94" spans="1:14" x14ac:dyDescent="0.2">
      <c r="A94" s="1">
        <v>38260</v>
      </c>
      <c r="B94">
        <v>39.22</v>
      </c>
      <c r="C94" s="2">
        <f t="shared" si="8"/>
        <v>0.12206918194246603</v>
      </c>
      <c r="D94" s="12">
        <f t="shared" si="9"/>
        <v>12.206918194246603</v>
      </c>
      <c r="E94" s="3">
        <f t="shared" si="10"/>
        <v>0.16927106717359078</v>
      </c>
      <c r="F94" s="4">
        <f t="shared" si="11"/>
        <v>16.927106717359077</v>
      </c>
      <c r="G94" s="4">
        <f t="shared" si="12"/>
        <v>0.29796107635525476</v>
      </c>
      <c r="H94" s="4">
        <f t="shared" si="13"/>
        <v>29.796107635525477</v>
      </c>
      <c r="I94" s="5" t="str">
        <f t="shared" si="7"/>
        <v/>
      </c>
      <c r="J94" s="6">
        <v>16.649999999999999</v>
      </c>
    </row>
    <row r="95" spans="1:14" x14ac:dyDescent="0.2">
      <c r="A95" s="1">
        <v>38289</v>
      </c>
      <c r="B95">
        <v>40.29</v>
      </c>
      <c r="C95" s="2">
        <f t="shared" si="8"/>
        <v>1.1689678056612604E-2</v>
      </c>
      <c r="D95" s="12">
        <f t="shared" si="9"/>
        <v>1.1689678056612605</v>
      </c>
      <c r="E95" s="3">
        <f t="shared" si="10"/>
        <v>0.15930620480502408</v>
      </c>
      <c r="F95" s="4">
        <f t="shared" si="11"/>
        <v>15.930620480502409</v>
      </c>
      <c r="G95" s="4">
        <f t="shared" si="12"/>
        <v>0.28849731453510308</v>
      </c>
      <c r="H95" s="4">
        <f t="shared" si="13"/>
        <v>28.849731453510309</v>
      </c>
      <c r="I95" s="5">
        <f t="shared" si="7"/>
        <v>20</v>
      </c>
      <c r="J95" s="6">
        <v>12.2</v>
      </c>
    </row>
    <row r="96" spans="1:14" x14ac:dyDescent="0.2">
      <c r="A96" s="1">
        <v>38321</v>
      </c>
      <c r="B96">
        <v>43.11</v>
      </c>
      <c r="C96" s="2">
        <f t="shared" si="8"/>
        <v>2.9380755465510319E-2</v>
      </c>
      <c r="D96" s="12">
        <f t="shared" si="9"/>
        <v>2.938075546551032</v>
      </c>
      <c r="E96" s="3">
        <f t="shared" si="10"/>
        <v>0.15875699557748607</v>
      </c>
      <c r="F96" s="4">
        <f t="shared" si="11"/>
        <v>15.875699557748607</v>
      </c>
      <c r="G96" s="4">
        <f t="shared" si="12"/>
        <v>0.27215013735102683</v>
      </c>
      <c r="H96" s="4">
        <f t="shared" si="13"/>
        <v>27.215013735102684</v>
      </c>
      <c r="I96" s="5">
        <f t="shared" si="7"/>
        <v>20</v>
      </c>
      <c r="J96" s="6">
        <v>8.6999999999999993</v>
      </c>
    </row>
    <row r="97" spans="1:10" x14ac:dyDescent="0.2">
      <c r="A97" s="1">
        <v>38352</v>
      </c>
      <c r="B97">
        <v>33.78</v>
      </c>
      <c r="C97" s="2">
        <f t="shared" si="8"/>
        <v>-0.10591837761889822</v>
      </c>
      <c r="D97" s="12">
        <f t="shared" si="9"/>
        <v>-10.591837761889822</v>
      </c>
      <c r="E97" s="3">
        <f t="shared" si="10"/>
        <v>0.21413948570693833</v>
      </c>
      <c r="F97" s="4">
        <f t="shared" si="11"/>
        <v>21.413948570693833</v>
      </c>
      <c r="G97" s="4">
        <f t="shared" si="12"/>
        <v>0.29250479945937929</v>
      </c>
      <c r="H97" s="4">
        <f t="shared" si="13"/>
        <v>29.250479945937929</v>
      </c>
      <c r="I97" s="5">
        <f t="shared" si="7"/>
        <v>20</v>
      </c>
      <c r="J97" s="6">
        <v>5.85</v>
      </c>
    </row>
    <row r="98" spans="1:10" x14ac:dyDescent="0.2">
      <c r="A98" s="1">
        <v>38383</v>
      </c>
      <c r="B98">
        <v>28.58</v>
      </c>
      <c r="C98" s="2">
        <f t="shared" si="8"/>
        <v>-7.2597420780038474E-2</v>
      </c>
      <c r="D98" s="12">
        <f t="shared" si="9"/>
        <v>-7.2597420780038471</v>
      </c>
      <c r="E98" s="3">
        <f t="shared" si="10"/>
        <v>0.23405735981218634</v>
      </c>
      <c r="F98" s="4">
        <f t="shared" si="11"/>
        <v>23.405735981218633</v>
      </c>
      <c r="G98" s="4">
        <f t="shared" si="12"/>
        <v>0.30026397636592728</v>
      </c>
      <c r="H98" s="4">
        <f t="shared" si="13"/>
        <v>30.026397636592726</v>
      </c>
      <c r="I98" s="5">
        <f t="shared" si="7"/>
        <v>20</v>
      </c>
      <c r="J98" s="6">
        <v>6.65</v>
      </c>
    </row>
    <row r="99" spans="1:10" x14ac:dyDescent="0.2">
      <c r="A99" s="1">
        <v>38411</v>
      </c>
      <c r="B99">
        <v>30.38</v>
      </c>
      <c r="C99" s="2">
        <f t="shared" si="8"/>
        <v>2.6525545071816155E-2</v>
      </c>
      <c r="D99" s="12">
        <f t="shared" si="9"/>
        <v>2.6525545071816157</v>
      </c>
      <c r="E99" s="3">
        <f t="shared" si="10"/>
        <v>0.22896916893788777</v>
      </c>
      <c r="F99" s="4">
        <f t="shared" si="11"/>
        <v>22.896916893788777</v>
      </c>
      <c r="G99" s="4">
        <f t="shared" si="12"/>
        <v>0.24302228226498696</v>
      </c>
      <c r="H99" s="4">
        <f t="shared" si="13"/>
        <v>24.302228226498695</v>
      </c>
      <c r="I99" s="5">
        <f t="shared" si="7"/>
        <v>20</v>
      </c>
      <c r="J99" s="6">
        <v>4.9000000000000004</v>
      </c>
    </row>
    <row r="100" spans="1:10" x14ac:dyDescent="0.2">
      <c r="A100" s="1">
        <v>38442</v>
      </c>
      <c r="B100">
        <v>29.98</v>
      </c>
      <c r="C100" s="2">
        <f t="shared" si="8"/>
        <v>-5.7561410145068491E-3</v>
      </c>
      <c r="D100" s="12">
        <f t="shared" si="9"/>
        <v>-0.57561410145068492</v>
      </c>
      <c r="E100" s="3">
        <f t="shared" si="10"/>
        <v>0.18199569556709838</v>
      </c>
      <c r="F100" s="4">
        <f t="shared" si="11"/>
        <v>18.199569556709839</v>
      </c>
      <c r="G100" s="4">
        <f t="shared" si="12"/>
        <v>0.23865640057916718</v>
      </c>
      <c r="H100" s="4">
        <f t="shared" si="13"/>
        <v>23.865640057916718</v>
      </c>
      <c r="I100" s="5">
        <f t="shared" si="7"/>
        <v>20</v>
      </c>
      <c r="J100" s="6">
        <v>8</v>
      </c>
    </row>
    <row r="101" spans="1:10" x14ac:dyDescent="0.2">
      <c r="A101" s="1">
        <v>38471</v>
      </c>
      <c r="B101">
        <v>29.19</v>
      </c>
      <c r="C101" s="2">
        <f t="shared" si="8"/>
        <v>-1.1597533524246301E-2</v>
      </c>
      <c r="D101" s="12">
        <f t="shared" si="9"/>
        <v>-1.1597533524246302</v>
      </c>
      <c r="E101" s="3">
        <f t="shared" si="10"/>
        <v>0.12652913450144346</v>
      </c>
      <c r="F101" s="4">
        <f t="shared" si="11"/>
        <v>12.652913450144347</v>
      </c>
      <c r="G101" s="4">
        <f t="shared" si="12"/>
        <v>0.23740002326594534</v>
      </c>
      <c r="H101" s="4">
        <f t="shared" si="13"/>
        <v>23.740002326594535</v>
      </c>
      <c r="I101" s="5" t="str">
        <f t="shared" si="7"/>
        <v/>
      </c>
      <c r="J101" s="6">
        <v>10.4</v>
      </c>
    </row>
    <row r="102" spans="1:10" x14ac:dyDescent="0.2">
      <c r="A102" s="1">
        <v>38503</v>
      </c>
      <c r="B102">
        <v>29.67</v>
      </c>
      <c r="C102" s="2">
        <f t="shared" si="8"/>
        <v>7.0834513288275044E-3</v>
      </c>
      <c r="D102" s="12">
        <f t="shared" si="9"/>
        <v>0.70834513288275047</v>
      </c>
      <c r="E102" s="3">
        <f t="shared" si="10"/>
        <v>0.12550418842784378</v>
      </c>
      <c r="F102" s="4">
        <f t="shared" si="11"/>
        <v>12.550418842784378</v>
      </c>
      <c r="G102" s="4">
        <f t="shared" si="12"/>
        <v>0.23723585148469226</v>
      </c>
      <c r="H102" s="4">
        <f t="shared" si="13"/>
        <v>23.723585148469226</v>
      </c>
      <c r="I102" s="5" t="str">
        <f t="shared" si="7"/>
        <v/>
      </c>
      <c r="J102" s="6">
        <v>13.1</v>
      </c>
    </row>
    <row r="103" spans="1:10" x14ac:dyDescent="0.2">
      <c r="A103" s="1">
        <v>38533</v>
      </c>
      <c r="B103">
        <v>32.03</v>
      </c>
      <c r="C103" s="2">
        <f t="shared" si="8"/>
        <v>3.3239392346979951E-2</v>
      </c>
      <c r="D103" s="12">
        <f t="shared" si="9"/>
        <v>3.323939234697995</v>
      </c>
      <c r="E103" s="3">
        <f t="shared" si="10"/>
        <v>0.12703266631635546</v>
      </c>
      <c r="F103" s="4">
        <f t="shared" si="11"/>
        <v>12.703266631635547</v>
      </c>
      <c r="G103" s="4">
        <f t="shared" si="12"/>
        <v>0.2375913113499559</v>
      </c>
      <c r="H103" s="4">
        <f t="shared" si="13"/>
        <v>23.759131134995588</v>
      </c>
      <c r="I103" s="5" t="str">
        <f t="shared" si="7"/>
        <v/>
      </c>
      <c r="J103" s="6">
        <v>17.850000000000001</v>
      </c>
    </row>
    <row r="104" spans="1:10" x14ac:dyDescent="0.2">
      <c r="A104" s="1">
        <v>38562</v>
      </c>
      <c r="B104">
        <v>34.86</v>
      </c>
      <c r="C104" s="2">
        <f t="shared" si="8"/>
        <v>3.6770444110152609E-2</v>
      </c>
      <c r="D104" s="12">
        <f t="shared" si="9"/>
        <v>3.6770444110152609</v>
      </c>
      <c r="E104" s="3">
        <f t="shared" si="10"/>
        <v>9.285492616727567E-2</v>
      </c>
      <c r="F104" s="4">
        <f t="shared" si="11"/>
        <v>9.2854926167275664</v>
      </c>
      <c r="G104" s="4">
        <f t="shared" si="12"/>
        <v>0.23858657516597176</v>
      </c>
      <c r="H104" s="4">
        <f t="shared" si="13"/>
        <v>23.858657516597177</v>
      </c>
      <c r="I104" s="5" t="str">
        <f t="shared" si="7"/>
        <v/>
      </c>
      <c r="J104" s="6">
        <v>18.7</v>
      </c>
    </row>
    <row r="105" spans="1:10" x14ac:dyDescent="0.2">
      <c r="A105" s="1">
        <v>38595</v>
      </c>
      <c r="B105">
        <v>40.78</v>
      </c>
      <c r="C105" s="2">
        <f t="shared" si="8"/>
        <v>6.8119838668146859E-2</v>
      </c>
      <c r="D105" s="12">
        <f t="shared" si="9"/>
        <v>6.8119838668146855</v>
      </c>
      <c r="E105" s="3">
        <f t="shared" si="10"/>
        <v>6.7924148202493789E-2</v>
      </c>
      <c r="F105" s="4">
        <f t="shared" si="11"/>
        <v>6.7924148202493786</v>
      </c>
      <c r="G105" s="4">
        <f t="shared" si="12"/>
        <v>0.23881032113020983</v>
      </c>
      <c r="H105" s="4">
        <f t="shared" si="13"/>
        <v>23.881032113020982</v>
      </c>
      <c r="I105" s="5" t="str">
        <f t="shared" si="7"/>
        <v/>
      </c>
      <c r="J105" s="6">
        <v>18.100000000000001</v>
      </c>
    </row>
    <row r="106" spans="1:10" x14ac:dyDescent="0.2">
      <c r="A106" s="1">
        <v>38625</v>
      </c>
      <c r="B106">
        <v>48.52</v>
      </c>
      <c r="C106" s="2">
        <f t="shared" si="8"/>
        <v>7.5473570752414218E-2</v>
      </c>
      <c r="D106" s="12">
        <f t="shared" si="9"/>
        <v>7.5473570752414219</v>
      </c>
      <c r="E106" s="3">
        <f t="shared" si="10"/>
        <v>8.4291014549168403E-2</v>
      </c>
      <c r="F106" s="4">
        <f t="shared" si="11"/>
        <v>8.4291014549168395</v>
      </c>
      <c r="G106" s="4">
        <f t="shared" si="12"/>
        <v>0.20631551778052015</v>
      </c>
      <c r="H106" s="4">
        <f t="shared" si="13"/>
        <v>20.631551778052014</v>
      </c>
      <c r="I106" s="5" t="str">
        <f t="shared" si="7"/>
        <v/>
      </c>
      <c r="J106" s="6">
        <v>17.05</v>
      </c>
    </row>
    <row r="107" spans="1:10" x14ac:dyDescent="0.2">
      <c r="A107" s="1">
        <v>38656</v>
      </c>
      <c r="B107">
        <v>60</v>
      </c>
      <c r="C107" s="2">
        <f t="shared" si="8"/>
        <v>9.223045818910823E-2</v>
      </c>
      <c r="D107" s="12">
        <f t="shared" si="9"/>
        <v>9.2230458189108226</v>
      </c>
      <c r="E107" s="3">
        <f t="shared" si="10"/>
        <v>9.2272035174997838E-2</v>
      </c>
      <c r="F107" s="4">
        <f t="shared" si="11"/>
        <v>9.2272035174997846</v>
      </c>
      <c r="G107" s="4">
        <f t="shared" si="12"/>
        <v>0.19258186237713282</v>
      </c>
      <c r="H107" s="4">
        <f t="shared" si="13"/>
        <v>19.258186237713282</v>
      </c>
      <c r="I107" s="5">
        <f t="shared" si="7"/>
        <v>20</v>
      </c>
      <c r="J107" s="6">
        <v>12.95</v>
      </c>
    </row>
    <row r="108" spans="1:10" x14ac:dyDescent="0.2">
      <c r="A108" s="1">
        <v>38686</v>
      </c>
      <c r="B108">
        <v>107.47</v>
      </c>
      <c r="C108" s="2">
        <f t="shared" si="8"/>
        <v>0.25313599849335444</v>
      </c>
      <c r="D108" s="12">
        <f t="shared" si="9"/>
        <v>25.313599849335443</v>
      </c>
      <c r="E108" s="3">
        <f t="shared" si="10"/>
        <v>0.19913367996329598</v>
      </c>
      <c r="F108" s="4">
        <f t="shared" si="11"/>
        <v>19.913367996329598</v>
      </c>
      <c r="G108" s="4">
        <f t="shared" si="12"/>
        <v>0.29947609056228847</v>
      </c>
      <c r="H108" s="4">
        <f t="shared" si="13"/>
        <v>29.947609056228846</v>
      </c>
      <c r="I108" s="5">
        <f t="shared" si="7"/>
        <v>20</v>
      </c>
      <c r="J108" s="6">
        <v>7.1</v>
      </c>
    </row>
    <row r="109" spans="1:10" x14ac:dyDescent="0.2">
      <c r="A109" s="1">
        <v>38716</v>
      </c>
      <c r="B109">
        <v>81.8</v>
      </c>
      <c r="C109" s="2">
        <f t="shared" si="8"/>
        <v>-0.11853394520567512</v>
      </c>
      <c r="D109" s="12">
        <f t="shared" si="9"/>
        <v>-11.853394520567512</v>
      </c>
      <c r="E109" s="3">
        <f t="shared" si="10"/>
        <v>0.26779867713435662</v>
      </c>
      <c r="F109" s="4">
        <f t="shared" si="11"/>
        <v>26.779867713435664</v>
      </c>
      <c r="G109" s="4">
        <f t="shared" si="12"/>
        <v>0.33299574217341699</v>
      </c>
      <c r="H109" s="4">
        <f t="shared" si="13"/>
        <v>33.2995742173417</v>
      </c>
      <c r="I109" s="5">
        <f t="shared" si="7"/>
        <v>20</v>
      </c>
      <c r="J109" s="6">
        <v>5.05</v>
      </c>
    </row>
    <row r="110" spans="1:10" x14ac:dyDescent="0.2">
      <c r="A110" s="1">
        <v>38748</v>
      </c>
      <c r="B110">
        <v>61.44</v>
      </c>
      <c r="C110" s="2">
        <f t="shared" si="8"/>
        <v>-0.12430209664786739</v>
      </c>
      <c r="D110" s="12">
        <f t="shared" si="9"/>
        <v>-12.430209664786739</v>
      </c>
      <c r="E110" s="3">
        <f t="shared" si="10"/>
        <v>0.31990857796793792</v>
      </c>
      <c r="F110" s="4">
        <f t="shared" si="11"/>
        <v>31.990857796793794</v>
      </c>
      <c r="G110" s="4">
        <f t="shared" si="12"/>
        <v>0.34041038331941931</v>
      </c>
      <c r="H110" s="4">
        <f t="shared" si="13"/>
        <v>34.041038331941934</v>
      </c>
      <c r="I110" s="5">
        <f t="shared" si="7"/>
        <v>20</v>
      </c>
      <c r="J110" s="6">
        <v>5.25</v>
      </c>
    </row>
    <row r="111" spans="1:10" x14ac:dyDescent="0.2">
      <c r="A111" s="1">
        <v>38776</v>
      </c>
      <c r="B111">
        <v>45.02</v>
      </c>
      <c r="C111" s="2">
        <f t="shared" si="8"/>
        <v>-0.13504571635895438</v>
      </c>
      <c r="D111" s="12">
        <f t="shared" si="9"/>
        <v>-13.504571635895438</v>
      </c>
      <c r="E111" s="3">
        <f t="shared" si="10"/>
        <v>0.35902213788654702</v>
      </c>
      <c r="F111" s="4">
        <f t="shared" si="11"/>
        <v>35.902213788654706</v>
      </c>
      <c r="G111" s="4">
        <f t="shared" si="12"/>
        <v>0.36199742336831187</v>
      </c>
      <c r="H111" s="4">
        <f t="shared" si="13"/>
        <v>36.199742336831186</v>
      </c>
      <c r="I111" s="5">
        <f t="shared" si="7"/>
        <v>20</v>
      </c>
      <c r="J111" s="6">
        <v>4.45</v>
      </c>
    </row>
    <row r="112" spans="1:10" x14ac:dyDescent="0.2">
      <c r="A112" s="1">
        <v>38807</v>
      </c>
      <c r="B112">
        <v>43.74</v>
      </c>
      <c r="C112" s="2">
        <f t="shared" si="8"/>
        <v>-1.2526711962882931E-2</v>
      </c>
      <c r="D112" s="12">
        <f t="shared" si="9"/>
        <v>-1.252671196288293</v>
      </c>
      <c r="E112" s="3">
        <f t="shared" si="10"/>
        <v>0.35502651359152554</v>
      </c>
      <c r="F112" s="4">
        <f t="shared" si="11"/>
        <v>35.502651359152551</v>
      </c>
      <c r="G112" s="4">
        <f t="shared" si="12"/>
        <v>0.362717218906631</v>
      </c>
      <c r="H112" s="4">
        <f t="shared" si="13"/>
        <v>36.271721890663102</v>
      </c>
      <c r="I112" s="5">
        <f t="shared" si="7"/>
        <v>20</v>
      </c>
      <c r="J112" s="6">
        <v>6.1</v>
      </c>
    </row>
    <row r="113" spans="1:10" x14ac:dyDescent="0.2">
      <c r="A113" s="1">
        <v>38835</v>
      </c>
      <c r="B113">
        <v>39.46</v>
      </c>
      <c r="C113" s="2">
        <f t="shared" si="8"/>
        <v>-4.4721697785445901E-2</v>
      </c>
      <c r="D113" s="12">
        <f t="shared" si="9"/>
        <v>-4.4721697785445897</v>
      </c>
      <c r="E113" s="3">
        <f t="shared" si="10"/>
        <v>0.34832286457093226</v>
      </c>
      <c r="F113" s="4">
        <f t="shared" si="11"/>
        <v>34.832286457093225</v>
      </c>
      <c r="G113" s="4">
        <f t="shared" si="12"/>
        <v>0.36655530528216618</v>
      </c>
      <c r="H113" s="4">
        <f t="shared" si="13"/>
        <v>36.655530528216616</v>
      </c>
      <c r="I113" s="5" t="str">
        <f t="shared" si="7"/>
        <v/>
      </c>
      <c r="J113" s="6">
        <v>10.050000000000001</v>
      </c>
    </row>
    <row r="114" spans="1:10" x14ac:dyDescent="0.2">
      <c r="A114" s="1">
        <v>38868</v>
      </c>
      <c r="B114">
        <v>38.799999999999997</v>
      </c>
      <c r="C114" s="2">
        <f t="shared" si="8"/>
        <v>-7.3253553219651858E-3</v>
      </c>
      <c r="D114" s="12">
        <f t="shared" si="9"/>
        <v>-0.73253553219651857</v>
      </c>
      <c r="E114" s="3">
        <f t="shared" si="10"/>
        <v>0.3300103442461006</v>
      </c>
      <c r="F114" s="4">
        <f t="shared" si="11"/>
        <v>33.001034424610062</v>
      </c>
      <c r="G114" s="4">
        <f t="shared" si="12"/>
        <v>0.36633607286880204</v>
      </c>
      <c r="H114" s="4">
        <f t="shared" si="13"/>
        <v>36.633607286880206</v>
      </c>
      <c r="I114" s="5" t="str">
        <f t="shared" si="7"/>
        <v/>
      </c>
      <c r="J114" s="6">
        <v>13.9</v>
      </c>
    </row>
    <row r="115" spans="1:10" x14ac:dyDescent="0.2">
      <c r="A115" s="1">
        <v>38898</v>
      </c>
      <c r="B115">
        <v>39.57</v>
      </c>
      <c r="C115" s="2">
        <f t="shared" si="8"/>
        <v>8.5343246718205569E-3</v>
      </c>
      <c r="D115" s="12">
        <f t="shared" si="9"/>
        <v>0.85343246718205568</v>
      </c>
      <c r="E115" s="3">
        <f t="shared" si="10"/>
        <v>0.15206534017565387</v>
      </c>
      <c r="F115" s="4">
        <f t="shared" si="11"/>
        <v>15.206534017565387</v>
      </c>
      <c r="G115" s="4">
        <f t="shared" si="12"/>
        <v>0.36632912440644427</v>
      </c>
      <c r="H115" s="4">
        <f t="shared" si="13"/>
        <v>36.632912440644425</v>
      </c>
      <c r="I115" s="5" t="str">
        <f t="shared" si="7"/>
        <v/>
      </c>
      <c r="J115" s="6">
        <v>18.3</v>
      </c>
    </row>
    <row r="116" spans="1:10" x14ac:dyDescent="0.2">
      <c r="A116" s="1">
        <v>38929</v>
      </c>
      <c r="B116">
        <v>37.71</v>
      </c>
      <c r="C116" s="2">
        <f t="shared" si="8"/>
        <v>-2.0909517860407564E-2</v>
      </c>
      <c r="D116" s="12">
        <f t="shared" si="9"/>
        <v>-2.0909517860407565</v>
      </c>
      <c r="E116" s="3">
        <f t="shared" si="10"/>
        <v>0.14231130083494281</v>
      </c>
      <c r="F116" s="4">
        <f t="shared" si="11"/>
        <v>14.231130083494282</v>
      </c>
      <c r="G116" s="4">
        <f t="shared" si="12"/>
        <v>0.36653180064916308</v>
      </c>
      <c r="H116" s="4">
        <f t="shared" si="13"/>
        <v>36.653180064916306</v>
      </c>
      <c r="I116" s="5" t="str">
        <f t="shared" si="7"/>
        <v/>
      </c>
      <c r="J116" s="6">
        <v>22.45</v>
      </c>
    </row>
    <row r="117" spans="1:10" x14ac:dyDescent="0.2">
      <c r="A117" s="1">
        <v>38960</v>
      </c>
      <c r="B117">
        <v>43.46</v>
      </c>
      <c r="C117" s="2">
        <f t="shared" si="8"/>
        <v>6.1633189578885555E-2</v>
      </c>
      <c r="D117" s="12">
        <f t="shared" si="9"/>
        <v>6.1633189578885554</v>
      </c>
      <c r="E117" s="3">
        <f t="shared" si="10"/>
        <v>0.14672031624061899</v>
      </c>
      <c r="F117" s="4">
        <f t="shared" si="11"/>
        <v>14.672031624061898</v>
      </c>
      <c r="G117" s="4">
        <f t="shared" si="12"/>
        <v>0.36942306545613773</v>
      </c>
      <c r="H117" s="4">
        <f t="shared" si="13"/>
        <v>36.942306545613775</v>
      </c>
      <c r="I117" s="5" t="str">
        <f t="shared" si="7"/>
        <v/>
      </c>
      <c r="J117" s="6">
        <v>17.850000000000001</v>
      </c>
    </row>
    <row r="118" spans="1:10" x14ac:dyDescent="0.2">
      <c r="A118" s="1">
        <v>38989</v>
      </c>
      <c r="B118">
        <v>54.82</v>
      </c>
      <c r="C118" s="2">
        <f t="shared" si="8"/>
        <v>0.10084930921897385</v>
      </c>
      <c r="D118" s="12">
        <f t="shared" si="9"/>
        <v>10.084930921897385</v>
      </c>
      <c r="E118" s="3">
        <f t="shared" si="10"/>
        <v>0.12507895315217241</v>
      </c>
      <c r="F118" s="4">
        <f t="shared" si="11"/>
        <v>12.50789531521724</v>
      </c>
      <c r="G118" s="4">
        <f t="shared" si="12"/>
        <v>0.37608387126824822</v>
      </c>
      <c r="H118" s="4">
        <f t="shared" si="13"/>
        <v>37.608387126824823</v>
      </c>
      <c r="I118" s="5" t="str">
        <f t="shared" si="7"/>
        <v/>
      </c>
      <c r="J118" s="6">
        <v>18.600000000000001</v>
      </c>
    </row>
    <row r="119" spans="1:10" x14ac:dyDescent="0.2">
      <c r="A119" s="1">
        <v>39021</v>
      </c>
      <c r="B119">
        <v>56.27</v>
      </c>
      <c r="C119" s="2">
        <f t="shared" si="8"/>
        <v>1.1337883950513107E-2</v>
      </c>
      <c r="D119" s="12">
        <f t="shared" si="9"/>
        <v>1.1337883950513108</v>
      </c>
      <c r="E119" s="3">
        <f t="shared" si="10"/>
        <v>0.1222775821344347</v>
      </c>
      <c r="F119" s="4">
        <f t="shared" si="11"/>
        <v>12.227758213443469</v>
      </c>
      <c r="G119" s="4">
        <f t="shared" si="12"/>
        <v>0.36989563934392455</v>
      </c>
      <c r="H119" s="4">
        <f t="shared" si="13"/>
        <v>36.989563934392457</v>
      </c>
      <c r="I119" s="5">
        <f t="shared" si="7"/>
        <v>20</v>
      </c>
      <c r="J119" s="6">
        <v>13.875</v>
      </c>
    </row>
    <row r="120" spans="1:10" x14ac:dyDescent="0.2">
      <c r="A120" s="1">
        <v>39051</v>
      </c>
      <c r="B120">
        <v>46.89</v>
      </c>
      <c r="C120" s="2">
        <f t="shared" si="8"/>
        <v>-7.9196682415143341E-2</v>
      </c>
      <c r="D120" s="12">
        <f t="shared" si="9"/>
        <v>-7.9196682415143345</v>
      </c>
      <c r="E120" s="3">
        <f t="shared" si="10"/>
        <v>0.14188612788227578</v>
      </c>
      <c r="F120" s="4">
        <f t="shared" si="11"/>
        <v>14.188612788227578</v>
      </c>
      <c r="G120" s="4">
        <f t="shared" si="12"/>
        <v>0.36609448569772252</v>
      </c>
      <c r="H120" s="4">
        <f t="shared" si="13"/>
        <v>36.609448569772255</v>
      </c>
      <c r="I120" s="5">
        <f t="shared" si="7"/>
        <v>20</v>
      </c>
      <c r="J120" s="6">
        <v>9.0500000000000007</v>
      </c>
    </row>
    <row r="121" spans="1:10" x14ac:dyDescent="0.2">
      <c r="A121" s="1">
        <v>39080</v>
      </c>
      <c r="B121">
        <v>32.22</v>
      </c>
      <c r="C121" s="2">
        <f t="shared" si="8"/>
        <v>-0.16295469665565013</v>
      </c>
      <c r="D121" s="12">
        <f t="shared" si="9"/>
        <v>-16.295469665565012</v>
      </c>
      <c r="E121" s="3">
        <f t="shared" si="10"/>
        <v>0.215647102253536</v>
      </c>
      <c r="F121" s="4">
        <f t="shared" si="11"/>
        <v>21.5647102253536</v>
      </c>
      <c r="G121" s="4">
        <f t="shared" si="12"/>
        <v>0.27627835178139648</v>
      </c>
      <c r="H121" s="4">
        <f t="shared" si="13"/>
        <v>27.627835178139648</v>
      </c>
      <c r="I121" s="5">
        <f t="shared" si="7"/>
        <v>20</v>
      </c>
      <c r="J121" s="6">
        <v>7.1</v>
      </c>
    </row>
    <row r="122" spans="1:10" x14ac:dyDescent="0.2">
      <c r="A122" s="1">
        <v>39113</v>
      </c>
      <c r="B122">
        <v>23.27</v>
      </c>
      <c r="C122" s="2">
        <f t="shared" si="8"/>
        <v>-0.14132915279646932</v>
      </c>
      <c r="D122" s="12">
        <f t="shared" si="9"/>
        <v>-14.132915279646932</v>
      </c>
      <c r="E122" s="3">
        <f t="shared" si="10"/>
        <v>0.24441898739512782</v>
      </c>
      <c r="F122" s="4">
        <f t="shared" si="11"/>
        <v>24.441898739512784</v>
      </c>
      <c r="G122" s="4">
        <f t="shared" si="12"/>
        <v>0.2835113497756569</v>
      </c>
      <c r="H122" s="4">
        <f t="shared" si="13"/>
        <v>28.351134977565689</v>
      </c>
      <c r="I122" s="5">
        <f t="shared" si="7"/>
        <v>20</v>
      </c>
      <c r="J122" s="6">
        <v>7.8</v>
      </c>
    </row>
    <row r="123" spans="1:10" x14ac:dyDescent="0.2">
      <c r="A123" s="1">
        <v>39141</v>
      </c>
      <c r="B123">
        <v>18.809999999999999</v>
      </c>
      <c r="C123" s="2">
        <f t="shared" si="8"/>
        <v>-9.2407587736351091E-2</v>
      </c>
      <c r="D123" s="12">
        <f t="shared" si="9"/>
        <v>-9.2407587736351093</v>
      </c>
      <c r="E123" s="3">
        <f t="shared" si="10"/>
        <v>0.24980438741874797</v>
      </c>
      <c r="F123" s="4">
        <f t="shared" si="11"/>
        <v>24.980438741874796</v>
      </c>
      <c r="G123" s="4">
        <f t="shared" si="12"/>
        <v>0.27580339575360435</v>
      </c>
      <c r="H123" s="4">
        <f t="shared" si="13"/>
        <v>27.580339575360433</v>
      </c>
      <c r="I123" s="5">
        <f t="shared" si="7"/>
        <v>20</v>
      </c>
      <c r="J123" s="6">
        <v>6.9</v>
      </c>
    </row>
    <row r="124" spans="1:10" x14ac:dyDescent="0.2">
      <c r="A124" s="1">
        <v>39171</v>
      </c>
      <c r="B124">
        <v>20.29</v>
      </c>
      <c r="C124" s="2">
        <f t="shared" si="8"/>
        <v>3.2893251482967116E-2</v>
      </c>
      <c r="D124" s="12">
        <f t="shared" si="9"/>
        <v>3.2893251482967116</v>
      </c>
      <c r="E124" s="3">
        <f t="shared" si="10"/>
        <v>0.23892916918320342</v>
      </c>
      <c r="F124" s="4">
        <f t="shared" si="11"/>
        <v>23.892916918320342</v>
      </c>
      <c r="G124" s="4">
        <f t="shared" si="12"/>
        <v>0.26462113140213789</v>
      </c>
      <c r="H124" s="4">
        <f t="shared" si="13"/>
        <v>26.462113140213788</v>
      </c>
      <c r="I124" s="5">
        <f t="shared" si="7"/>
        <v>20</v>
      </c>
      <c r="J124" s="6">
        <v>8.4499999999999993</v>
      </c>
    </row>
    <row r="125" spans="1:10" x14ac:dyDescent="0.2">
      <c r="A125" s="1">
        <v>39202</v>
      </c>
      <c r="B125">
        <v>17.149999999999999</v>
      </c>
      <c r="C125" s="2">
        <f t="shared" si="8"/>
        <v>-7.3017922654556727E-2</v>
      </c>
      <c r="D125" s="12">
        <f t="shared" si="9"/>
        <v>-7.3017922654556724</v>
      </c>
      <c r="E125" s="3">
        <f t="shared" si="10"/>
        <v>0.17747202131443204</v>
      </c>
      <c r="F125" s="4">
        <f t="shared" si="11"/>
        <v>17.747202131443203</v>
      </c>
      <c r="G125" s="4">
        <f t="shared" si="12"/>
        <v>0.26776187802864476</v>
      </c>
      <c r="H125" s="4">
        <f t="shared" si="13"/>
        <v>26.776187802864477</v>
      </c>
      <c r="I125" s="5" t="str">
        <f t="shared" si="7"/>
        <v/>
      </c>
      <c r="J125" s="6">
        <v>13.3</v>
      </c>
    </row>
    <row r="126" spans="1:10" x14ac:dyDescent="0.2">
      <c r="A126" s="1">
        <v>39233</v>
      </c>
      <c r="B126">
        <v>20.88</v>
      </c>
      <c r="C126" s="2">
        <f t="shared" si="8"/>
        <v>8.5466369951435292E-2</v>
      </c>
      <c r="D126" s="12">
        <f t="shared" si="9"/>
        <v>8.5466369951435297</v>
      </c>
      <c r="E126" s="3">
        <f t="shared" si="10"/>
        <v>0.2203997792978433</v>
      </c>
      <c r="F126" s="4">
        <f t="shared" si="11"/>
        <v>22.039977929784328</v>
      </c>
      <c r="G126" s="4">
        <f t="shared" si="12"/>
        <v>0.28955342729893579</v>
      </c>
      <c r="H126" s="4">
        <f t="shared" si="13"/>
        <v>28.95534272989358</v>
      </c>
      <c r="I126" s="5" t="str">
        <f t="shared" si="7"/>
        <v/>
      </c>
      <c r="J126" s="6">
        <v>13.8</v>
      </c>
    </row>
    <row r="127" spans="1:10" x14ac:dyDescent="0.2">
      <c r="A127" s="1">
        <v>39262</v>
      </c>
      <c r="B127">
        <v>21.36</v>
      </c>
      <c r="C127" s="2">
        <f t="shared" si="8"/>
        <v>9.8707540262942487E-3</v>
      </c>
      <c r="D127" s="12">
        <f t="shared" si="9"/>
        <v>0.98707540262942484</v>
      </c>
      <c r="E127" s="3">
        <f t="shared" si="10"/>
        <v>0.22852695485513089</v>
      </c>
      <c r="F127" s="4">
        <f t="shared" si="11"/>
        <v>22.852695485513088</v>
      </c>
      <c r="G127" s="4">
        <f t="shared" si="12"/>
        <v>0.29084964054114459</v>
      </c>
      <c r="H127" s="4">
        <f t="shared" si="13"/>
        <v>29.084964054114458</v>
      </c>
      <c r="I127" s="5" t="str">
        <f t="shared" si="7"/>
        <v/>
      </c>
      <c r="J127" s="6">
        <v>16.899999999999999</v>
      </c>
    </row>
    <row r="128" spans="1:10" x14ac:dyDescent="0.2">
      <c r="A128" s="1">
        <v>39294</v>
      </c>
      <c r="B128">
        <v>28.07</v>
      </c>
      <c r="C128" s="2">
        <f t="shared" si="8"/>
        <v>0.11864116427792037</v>
      </c>
      <c r="D128" s="12">
        <f t="shared" si="9"/>
        <v>11.864116427792037</v>
      </c>
      <c r="E128" s="3">
        <f t="shared" si="10"/>
        <v>0.23641499253338413</v>
      </c>
      <c r="F128" s="4">
        <f t="shared" si="11"/>
        <v>23.641499253338413</v>
      </c>
      <c r="G128" s="4">
        <f t="shared" si="12"/>
        <v>0.31946058386855386</v>
      </c>
      <c r="H128" s="4">
        <f t="shared" si="13"/>
        <v>31.946058386855388</v>
      </c>
      <c r="I128" s="5" t="str">
        <f t="shared" si="7"/>
        <v/>
      </c>
      <c r="J128" s="6">
        <v>17.25</v>
      </c>
    </row>
    <row r="129" spans="1:10" x14ac:dyDescent="0.2">
      <c r="A129" s="1">
        <v>39325</v>
      </c>
      <c r="B129">
        <v>27.51</v>
      </c>
      <c r="C129" s="2">
        <f t="shared" si="8"/>
        <v>-8.7518222447555988E-3</v>
      </c>
      <c r="D129" s="12">
        <f t="shared" si="9"/>
        <v>-0.87518222447555993</v>
      </c>
      <c r="E129" s="3">
        <f t="shared" si="10"/>
        <v>0.18908219540213009</v>
      </c>
      <c r="F129" s="4">
        <f t="shared" si="11"/>
        <v>18.908219540213008</v>
      </c>
      <c r="G129" s="4">
        <f t="shared" si="12"/>
        <v>0.31931489814942238</v>
      </c>
      <c r="H129" s="4">
        <f t="shared" si="13"/>
        <v>31.931489814942239</v>
      </c>
      <c r="I129" s="5" t="str">
        <f t="shared" si="7"/>
        <v/>
      </c>
      <c r="J129" s="6">
        <v>17.2</v>
      </c>
    </row>
    <row r="130" spans="1:10" x14ac:dyDescent="0.2">
      <c r="A130" s="1">
        <v>39353</v>
      </c>
      <c r="B130">
        <v>42.55</v>
      </c>
      <c r="C130" s="2">
        <f t="shared" si="8"/>
        <v>0.18940897403092311</v>
      </c>
      <c r="D130" s="12">
        <f t="shared" si="9"/>
        <v>18.940897403092311</v>
      </c>
      <c r="E130" s="3">
        <f t="shared" si="10"/>
        <v>0.21421860631252382</v>
      </c>
      <c r="F130" s="4">
        <f t="shared" si="11"/>
        <v>21.421860631252382</v>
      </c>
      <c r="G130" s="4">
        <f t="shared" si="12"/>
        <v>0.36807019466752772</v>
      </c>
      <c r="H130" s="4">
        <f t="shared" si="13"/>
        <v>36.80701946675277</v>
      </c>
      <c r="I130" s="5" t="str">
        <f t="shared" si="7"/>
        <v/>
      </c>
      <c r="J130" s="6">
        <v>15.65</v>
      </c>
    </row>
    <row r="131" spans="1:10" x14ac:dyDescent="0.2">
      <c r="A131" s="1">
        <v>39386</v>
      </c>
      <c r="B131">
        <v>54.27</v>
      </c>
      <c r="C131" s="2">
        <f t="shared" si="8"/>
        <v>0.10566025715886954</v>
      </c>
      <c r="D131" s="12">
        <f t="shared" si="9"/>
        <v>10.566025715886953</v>
      </c>
      <c r="E131" s="3">
        <f t="shared" si="10"/>
        <v>0.21873458649550728</v>
      </c>
      <c r="F131" s="4">
        <f t="shared" si="11"/>
        <v>21.873458649550727</v>
      </c>
      <c r="G131" s="4">
        <f t="shared" si="12"/>
        <v>0.36942414191663592</v>
      </c>
      <c r="H131" s="4">
        <f t="shared" si="13"/>
        <v>36.942414191663595</v>
      </c>
      <c r="I131" s="5">
        <f t="shared" ref="I131:I194" si="14">IF(AND(MONTH(A131)&lt;10,MONTH(A131)&gt;3),"",$L$3)</f>
        <v>20</v>
      </c>
      <c r="J131" s="6">
        <v>11.95</v>
      </c>
    </row>
    <row r="132" spans="1:10" x14ac:dyDescent="0.2">
      <c r="A132" s="1">
        <v>39416</v>
      </c>
      <c r="B132">
        <v>50.58</v>
      </c>
      <c r="C132" s="2">
        <f t="shared" ref="C132:C195" si="15">LOG(B132/B131)</f>
        <v>-3.0580996571090282E-2</v>
      </c>
      <c r="D132" s="12">
        <f t="shared" ref="D132:D195" si="16">C132*100</f>
        <v>-3.058099657109028</v>
      </c>
      <c r="E132" s="3">
        <f t="shared" si="10"/>
        <v>0.19496270493042855</v>
      </c>
      <c r="F132" s="4">
        <f t="shared" si="11"/>
        <v>19.496270493042857</v>
      </c>
      <c r="G132" s="4">
        <f t="shared" si="12"/>
        <v>0.37029371576246273</v>
      </c>
      <c r="H132" s="4">
        <f t="shared" si="13"/>
        <v>37.02937157624627</v>
      </c>
      <c r="I132" s="5">
        <f t="shared" si="14"/>
        <v>20</v>
      </c>
      <c r="J132" s="6">
        <v>8</v>
      </c>
    </row>
    <row r="133" spans="1:10" x14ac:dyDescent="0.2">
      <c r="A133" s="1">
        <v>39447</v>
      </c>
      <c r="B133">
        <v>52.28</v>
      </c>
      <c r="C133" s="2">
        <f t="shared" si="15"/>
        <v>1.4356753900120789E-2</v>
      </c>
      <c r="D133" s="12">
        <f t="shared" si="16"/>
        <v>1.4356753900120789</v>
      </c>
      <c r="E133" s="3">
        <f t="shared" si="10"/>
        <v>0.19933116474189691</v>
      </c>
      <c r="F133" s="4">
        <f t="shared" si="11"/>
        <v>19.933116474189692</v>
      </c>
      <c r="G133" s="4">
        <f t="shared" si="12"/>
        <v>0.36200075828028666</v>
      </c>
      <c r="H133" s="4">
        <f t="shared" si="13"/>
        <v>36.200075828028666</v>
      </c>
      <c r="I133" s="5">
        <f t="shared" si="14"/>
        <v>20</v>
      </c>
      <c r="J133" s="6">
        <v>6</v>
      </c>
    </row>
    <row r="134" spans="1:10" x14ac:dyDescent="0.2">
      <c r="A134" s="1">
        <v>39478</v>
      </c>
      <c r="B134">
        <v>51.18</v>
      </c>
      <c r="C134" s="2">
        <f t="shared" si="15"/>
        <v>-9.235297357340062E-3</v>
      </c>
      <c r="D134" s="12">
        <f t="shared" si="16"/>
        <v>-0.92352973573400621</v>
      </c>
      <c r="E134" s="3">
        <f t="shared" si="10"/>
        <v>0.20455942288703302</v>
      </c>
      <c r="F134" s="4">
        <f t="shared" si="11"/>
        <v>20.455942288703302</v>
      </c>
      <c r="G134" s="4">
        <f t="shared" si="12"/>
        <v>0.31881090423684588</v>
      </c>
      <c r="H134" s="4">
        <f t="shared" si="13"/>
        <v>31.88109042368459</v>
      </c>
      <c r="I134" s="5">
        <f t="shared" si="14"/>
        <v>20</v>
      </c>
      <c r="J134" s="6">
        <v>7.55</v>
      </c>
    </row>
    <row r="135" spans="1:10" x14ac:dyDescent="0.2">
      <c r="A135" s="1">
        <v>39507</v>
      </c>
      <c r="B135">
        <v>53.54</v>
      </c>
      <c r="C135" s="2">
        <f t="shared" si="15"/>
        <v>1.957808529974716E-2</v>
      </c>
      <c r="D135" s="12">
        <f t="shared" si="16"/>
        <v>1.9578085299747159</v>
      </c>
      <c r="E135" s="3">
        <f t="shared" si="10"/>
        <v>0.1936270801459731</v>
      </c>
      <c r="F135" s="4">
        <f t="shared" si="11"/>
        <v>19.36270801459731</v>
      </c>
      <c r="G135" s="4">
        <f t="shared" si="12"/>
        <v>0.27401280413535123</v>
      </c>
      <c r="H135" s="4">
        <f t="shared" si="13"/>
        <v>27.401280413535122</v>
      </c>
      <c r="I135" s="5">
        <f t="shared" si="14"/>
        <v>20</v>
      </c>
      <c r="J135" s="6">
        <v>6.5</v>
      </c>
    </row>
    <row r="136" spans="1:10" x14ac:dyDescent="0.2">
      <c r="A136" s="1">
        <v>39538</v>
      </c>
      <c r="B136">
        <v>57.93</v>
      </c>
      <c r="C136" s="2">
        <f t="shared" si="15"/>
        <v>3.4225161648143279E-2</v>
      </c>
      <c r="D136" s="12">
        <f t="shared" si="16"/>
        <v>3.4225161648143279</v>
      </c>
      <c r="E136" s="3">
        <f t="shared" si="10"/>
        <v>0.18675877876571043</v>
      </c>
      <c r="F136" s="4">
        <f t="shared" si="11"/>
        <v>18.675877876571043</v>
      </c>
      <c r="G136" s="4">
        <f t="shared" si="12"/>
        <v>0.24378580399031255</v>
      </c>
      <c r="H136" s="4">
        <f t="shared" si="13"/>
        <v>24.378580399031254</v>
      </c>
      <c r="I136" s="5">
        <f t="shared" si="14"/>
        <v>20</v>
      </c>
      <c r="J136" s="6">
        <v>7.15</v>
      </c>
    </row>
    <row r="137" spans="1:10" x14ac:dyDescent="0.2">
      <c r="A137" s="1">
        <v>39568</v>
      </c>
      <c r="B137">
        <v>60.58</v>
      </c>
      <c r="C137" s="2">
        <f t="shared" si="15"/>
        <v>1.9425740497779797E-2</v>
      </c>
      <c r="D137" s="12">
        <f t="shared" si="16"/>
        <v>1.9425740497779798</v>
      </c>
      <c r="E137" s="3">
        <f t="shared" si="10"/>
        <v>0.10468888879893229</v>
      </c>
      <c r="F137" s="4">
        <f t="shared" si="11"/>
        <v>10.468888879893228</v>
      </c>
      <c r="G137" s="4">
        <f t="shared" si="12"/>
        <v>0.24438724509966961</v>
      </c>
      <c r="H137" s="4">
        <f t="shared" si="13"/>
        <v>24.43872450996696</v>
      </c>
      <c r="I137" s="5" t="str">
        <f t="shared" si="14"/>
        <v/>
      </c>
      <c r="J137" s="6">
        <v>9.4499999999999993</v>
      </c>
    </row>
    <row r="138" spans="1:10" x14ac:dyDescent="0.2">
      <c r="A138" s="1">
        <v>39598</v>
      </c>
      <c r="B138">
        <v>65.38</v>
      </c>
      <c r="C138" s="2">
        <f t="shared" si="15"/>
        <v>3.3115647247513216E-2</v>
      </c>
      <c r="D138" s="12">
        <f t="shared" si="16"/>
        <v>3.3115647247513218</v>
      </c>
      <c r="E138" s="3">
        <f t="shared" ref="E138:E201" si="17">_xlfn.STDEV.S(C132:C138)*SQRT(6)</f>
        <v>5.7625035260346437E-2</v>
      </c>
      <c r="F138" s="4">
        <f t="shared" ref="F138:F201" si="18">E138*100</f>
        <v>5.762503526034644</v>
      </c>
      <c r="G138" s="4">
        <f t="shared" si="12"/>
        <v>0.21648783239353761</v>
      </c>
      <c r="H138" s="4">
        <f t="shared" si="13"/>
        <v>21.648783239353762</v>
      </c>
      <c r="I138" s="5" t="str">
        <f t="shared" si="14"/>
        <v/>
      </c>
      <c r="J138" s="6">
        <v>15.15</v>
      </c>
    </row>
    <row r="139" spans="1:10" x14ac:dyDescent="0.2">
      <c r="A139" s="1">
        <v>39629</v>
      </c>
      <c r="B139">
        <v>73.3</v>
      </c>
      <c r="C139" s="2">
        <f t="shared" si="15"/>
        <v>4.965905839677779E-2</v>
      </c>
      <c r="D139" s="12">
        <f t="shared" si="16"/>
        <v>4.9659058396777791</v>
      </c>
      <c r="E139" s="3">
        <f t="shared" si="17"/>
        <v>4.5577830800072362E-2</v>
      </c>
      <c r="F139" s="4">
        <f t="shared" si="18"/>
        <v>4.5577830800072361</v>
      </c>
      <c r="G139" s="4">
        <f t="shared" si="12"/>
        <v>0.21244174264258922</v>
      </c>
      <c r="H139" s="4">
        <f t="shared" si="13"/>
        <v>21.244174264258923</v>
      </c>
      <c r="I139" s="5" t="str">
        <f t="shared" si="14"/>
        <v/>
      </c>
      <c r="J139" s="6">
        <v>16.350000000000001</v>
      </c>
    </row>
    <row r="140" spans="1:10" x14ac:dyDescent="0.2">
      <c r="A140" s="1">
        <v>39660</v>
      </c>
      <c r="B140">
        <v>62.24</v>
      </c>
      <c r="C140" s="2">
        <f t="shared" si="15"/>
        <v>-7.1034390659495406E-2</v>
      </c>
      <c r="D140" s="12">
        <f t="shared" si="16"/>
        <v>-7.1034390659495408</v>
      </c>
      <c r="E140" s="3">
        <f t="shared" si="17"/>
        <v>9.902771824058558E-2</v>
      </c>
      <c r="F140" s="4">
        <f t="shared" si="18"/>
        <v>9.9027718240585578</v>
      </c>
      <c r="G140" s="4">
        <f t="shared" si="12"/>
        <v>0.23741244665972891</v>
      </c>
      <c r="H140" s="4">
        <f t="shared" si="13"/>
        <v>23.741244665972889</v>
      </c>
      <c r="I140" s="5" t="str">
        <f t="shared" si="14"/>
        <v/>
      </c>
      <c r="J140" s="6">
        <v>18.25</v>
      </c>
    </row>
    <row r="141" spans="1:10" x14ac:dyDescent="0.2">
      <c r="A141" s="1">
        <v>39689</v>
      </c>
      <c r="B141">
        <v>78.64</v>
      </c>
      <c r="C141" s="2">
        <f t="shared" si="15"/>
        <v>0.10157392084244665</v>
      </c>
      <c r="D141" s="12">
        <f t="shared" si="16"/>
        <v>10.157392084244666</v>
      </c>
      <c r="E141" s="3">
        <f t="shared" si="17"/>
        <v>0.12604221683973874</v>
      </c>
      <c r="F141" s="4">
        <f t="shared" si="18"/>
        <v>12.604221683973874</v>
      </c>
      <c r="G141" s="4">
        <f t="shared" si="12"/>
        <v>0.23195552743931738</v>
      </c>
      <c r="H141" s="4">
        <f t="shared" si="13"/>
        <v>23.195552743931739</v>
      </c>
      <c r="I141" s="5" t="str">
        <f t="shared" si="14"/>
        <v/>
      </c>
      <c r="J141" s="6">
        <v>17.850000000000001</v>
      </c>
    </row>
    <row r="142" spans="1:10" x14ac:dyDescent="0.2">
      <c r="A142" s="1">
        <v>39721</v>
      </c>
      <c r="B142">
        <v>85.26</v>
      </c>
      <c r="C142" s="2">
        <f t="shared" si="15"/>
        <v>3.5101823487034195E-2</v>
      </c>
      <c r="D142" s="12">
        <f t="shared" si="16"/>
        <v>3.5101823487034194</v>
      </c>
      <c r="E142" s="3">
        <f t="shared" si="17"/>
        <v>0.12599073454209417</v>
      </c>
      <c r="F142" s="4">
        <f t="shared" si="18"/>
        <v>12.599073454209417</v>
      </c>
      <c r="G142" s="4">
        <f t="shared" si="12"/>
        <v>0.22757963171692561</v>
      </c>
      <c r="H142" s="4">
        <f t="shared" si="13"/>
        <v>22.757963171692559</v>
      </c>
      <c r="I142" s="5" t="str">
        <f t="shared" si="14"/>
        <v/>
      </c>
      <c r="J142" s="6">
        <v>14.85</v>
      </c>
    </row>
    <row r="143" spans="1:10" x14ac:dyDescent="0.2">
      <c r="A143" s="1">
        <v>39752</v>
      </c>
      <c r="B143">
        <v>76.11</v>
      </c>
      <c r="C143" s="2">
        <f t="shared" si="15"/>
        <v>-4.9303606369720233E-2</v>
      </c>
      <c r="D143" s="12">
        <f t="shared" si="16"/>
        <v>-4.930360636972023</v>
      </c>
      <c r="E143" s="3">
        <f t="shared" si="17"/>
        <v>0.14477164152105779</v>
      </c>
      <c r="F143" s="4">
        <f t="shared" si="18"/>
        <v>14.477164152105779</v>
      </c>
      <c r="G143" s="4">
        <f t="shared" si="12"/>
        <v>0.17890095031250439</v>
      </c>
      <c r="H143" s="4">
        <f t="shared" si="13"/>
        <v>17.890095031250439</v>
      </c>
      <c r="I143" s="5">
        <f t="shared" si="14"/>
        <v>20</v>
      </c>
      <c r="J143" s="6">
        <v>10.9</v>
      </c>
    </row>
    <row r="144" spans="1:10" x14ac:dyDescent="0.2">
      <c r="A144" s="1">
        <v>39780</v>
      </c>
      <c r="B144">
        <v>60.97</v>
      </c>
      <c r="C144" s="2">
        <f t="shared" si="15"/>
        <v>-9.6325526919473131E-2</v>
      </c>
      <c r="D144" s="12">
        <f t="shared" si="16"/>
        <v>-9.6325526919473123</v>
      </c>
      <c r="E144" s="3">
        <f t="shared" si="17"/>
        <v>0.17851133131933289</v>
      </c>
      <c r="F144" s="4">
        <f t="shared" si="18"/>
        <v>17.851133131933288</v>
      </c>
      <c r="G144" s="4">
        <f t="shared" ref="G144:G207" si="19">_xlfn.STDEV.S(C132:C144)*SQRT(12)</f>
        <v>0.18662641997802598</v>
      </c>
      <c r="H144" s="4">
        <f t="shared" ref="H144:H207" si="20">G144*100</f>
        <v>18.662641997802599</v>
      </c>
      <c r="I144" s="5">
        <f t="shared" si="14"/>
        <v>20</v>
      </c>
      <c r="J144" s="6">
        <v>7.95</v>
      </c>
    </row>
    <row r="145" spans="1:10" x14ac:dyDescent="0.2">
      <c r="A145" s="1">
        <v>39813</v>
      </c>
      <c r="B145">
        <v>58.53</v>
      </c>
      <c r="C145" s="2">
        <f t="shared" si="15"/>
        <v>-1.7737670907739519E-2</v>
      </c>
      <c r="D145" s="12">
        <f t="shared" si="16"/>
        <v>-1.773767090773952</v>
      </c>
      <c r="E145" s="3">
        <f t="shared" si="17"/>
        <v>0.17537197565107521</v>
      </c>
      <c r="F145" s="4">
        <f t="shared" si="18"/>
        <v>17.537197565107519</v>
      </c>
      <c r="G145" s="4">
        <f t="shared" si="19"/>
        <v>0.1846517412948554</v>
      </c>
      <c r="H145" s="4">
        <f t="shared" si="20"/>
        <v>18.46517412948554</v>
      </c>
      <c r="I145" s="5">
        <f t="shared" si="14"/>
        <v>20</v>
      </c>
      <c r="J145" s="6">
        <v>4.5</v>
      </c>
    </row>
    <row r="146" spans="1:10" x14ac:dyDescent="0.2">
      <c r="A146" s="1">
        <v>39843</v>
      </c>
      <c r="B146">
        <v>62.25</v>
      </c>
      <c r="C146" s="2">
        <f t="shared" si="15"/>
        <v>2.6760831653593463E-2</v>
      </c>
      <c r="D146" s="12">
        <f t="shared" si="16"/>
        <v>2.6760831653593464</v>
      </c>
      <c r="E146" s="3">
        <f t="shared" si="17"/>
        <v>0.16916287588190676</v>
      </c>
      <c r="F146" s="4">
        <f t="shared" si="18"/>
        <v>16.916287588190677</v>
      </c>
      <c r="G146" s="4">
        <f t="shared" si="19"/>
        <v>0.18567032322612689</v>
      </c>
      <c r="H146" s="4">
        <f t="shared" si="20"/>
        <v>18.56703232261269</v>
      </c>
      <c r="I146" s="5">
        <f t="shared" si="14"/>
        <v>20</v>
      </c>
      <c r="J146" s="6">
        <v>3.55</v>
      </c>
    </row>
    <row r="147" spans="1:10" x14ac:dyDescent="0.2">
      <c r="A147" s="1">
        <v>39871</v>
      </c>
      <c r="B147">
        <v>33.520000000000003</v>
      </c>
      <c r="C147" s="2">
        <f t="shared" si="15"/>
        <v>-0.268835345809535</v>
      </c>
      <c r="D147" s="12">
        <f t="shared" si="16"/>
        <v>-26.883534580953501</v>
      </c>
      <c r="E147" s="3">
        <f t="shared" si="17"/>
        <v>0.29367122114202643</v>
      </c>
      <c r="F147" s="4">
        <f t="shared" si="18"/>
        <v>29.367122114202644</v>
      </c>
      <c r="G147" s="4">
        <f t="shared" si="19"/>
        <v>0.32327092958533843</v>
      </c>
      <c r="H147" s="4">
        <f t="shared" si="20"/>
        <v>32.327092958533839</v>
      </c>
      <c r="I147" s="5">
        <f t="shared" si="14"/>
        <v>20</v>
      </c>
      <c r="J147" s="6">
        <v>4.95</v>
      </c>
    </row>
    <row r="148" spans="1:10" x14ac:dyDescent="0.2">
      <c r="A148" s="1">
        <v>39903</v>
      </c>
      <c r="B148">
        <v>31.97</v>
      </c>
      <c r="C148" s="2">
        <f t="shared" si="15"/>
        <v>-2.0561373686551001E-2</v>
      </c>
      <c r="D148" s="12">
        <f t="shared" si="16"/>
        <v>-2.0561373686550999</v>
      </c>
      <c r="E148" s="3">
        <f t="shared" si="17"/>
        <v>0.25463405351951263</v>
      </c>
      <c r="F148" s="4">
        <f t="shared" si="18"/>
        <v>25.463405351951263</v>
      </c>
      <c r="G148" s="4">
        <f t="shared" si="19"/>
        <v>0.3213792597236006</v>
      </c>
      <c r="H148" s="4">
        <f t="shared" si="20"/>
        <v>32.137925972360058</v>
      </c>
      <c r="I148" s="5">
        <f t="shared" si="14"/>
        <v>20</v>
      </c>
      <c r="J148" s="6">
        <v>8.3000000000000007</v>
      </c>
    </row>
    <row r="149" spans="1:10" x14ac:dyDescent="0.2">
      <c r="A149" s="1">
        <v>39933</v>
      </c>
      <c r="B149">
        <v>28.51</v>
      </c>
      <c r="C149" s="2">
        <f t="shared" si="15"/>
        <v>-4.9745418962227922E-2</v>
      </c>
      <c r="D149" s="12">
        <f t="shared" si="16"/>
        <v>-4.9745418962227923</v>
      </c>
      <c r="E149" s="3">
        <f t="shared" si="17"/>
        <v>0.23574623562063729</v>
      </c>
      <c r="F149" s="4">
        <f t="shared" si="18"/>
        <v>23.574623562063728</v>
      </c>
      <c r="G149" s="4">
        <f t="shared" si="19"/>
        <v>0.3180449014911319</v>
      </c>
      <c r="H149" s="4">
        <f t="shared" si="20"/>
        <v>31.804490149113189</v>
      </c>
      <c r="I149" s="5" t="str">
        <f t="shared" si="14"/>
        <v/>
      </c>
      <c r="J149" s="6">
        <v>11.65</v>
      </c>
    </row>
    <row r="150" spans="1:10" x14ac:dyDescent="0.2">
      <c r="A150" s="1">
        <v>39962</v>
      </c>
      <c r="B150">
        <v>26.19</v>
      </c>
      <c r="C150" s="2">
        <f t="shared" si="15"/>
        <v>-3.6861718884227845E-2</v>
      </c>
      <c r="D150" s="12">
        <f t="shared" si="16"/>
        <v>-3.6861718884227845</v>
      </c>
      <c r="E150" s="3">
        <f t="shared" si="17"/>
        <v>0.23700910370225339</v>
      </c>
      <c r="F150" s="4">
        <f t="shared" si="18"/>
        <v>23.700910370225341</v>
      </c>
      <c r="G150" s="4">
        <f t="shared" si="19"/>
        <v>0.31499829251228767</v>
      </c>
      <c r="H150" s="4">
        <f t="shared" si="20"/>
        <v>31.499829251228768</v>
      </c>
      <c r="I150" s="5" t="str">
        <f t="shared" si="14"/>
        <v/>
      </c>
      <c r="J150" s="6">
        <v>14.25</v>
      </c>
    </row>
    <row r="151" spans="1:10" x14ac:dyDescent="0.2">
      <c r="A151" s="1">
        <v>39994</v>
      </c>
      <c r="B151">
        <v>25.99</v>
      </c>
      <c r="C151" s="2">
        <f t="shared" si="15"/>
        <v>-3.329218924219615E-3</v>
      </c>
      <c r="D151" s="12">
        <f t="shared" si="16"/>
        <v>-0.33292189242196152</v>
      </c>
      <c r="E151" s="3">
        <f t="shared" si="17"/>
        <v>0.2407914823529872</v>
      </c>
      <c r="F151" s="4">
        <f t="shared" si="18"/>
        <v>24.079148235298721</v>
      </c>
      <c r="G151" s="4">
        <f t="shared" si="19"/>
        <v>0.30982929417335209</v>
      </c>
      <c r="H151" s="4">
        <f t="shared" si="20"/>
        <v>30.98292941733521</v>
      </c>
      <c r="I151" s="5" t="str">
        <f t="shared" si="14"/>
        <v/>
      </c>
      <c r="J151" s="6">
        <v>17.3</v>
      </c>
    </row>
    <row r="152" spans="1:10" x14ac:dyDescent="0.2">
      <c r="A152" s="1">
        <v>40025</v>
      </c>
      <c r="B152">
        <v>22.29</v>
      </c>
      <c r="C152" s="2">
        <f t="shared" si="15"/>
        <v>-6.6696211020774859E-2</v>
      </c>
      <c r="D152" s="12">
        <f t="shared" si="16"/>
        <v>-6.6696211020774863</v>
      </c>
      <c r="E152" s="3">
        <f t="shared" si="17"/>
        <v>0.23789057467269872</v>
      </c>
      <c r="F152" s="4">
        <f t="shared" si="18"/>
        <v>23.789057467269874</v>
      </c>
      <c r="G152" s="4">
        <f t="shared" si="19"/>
        <v>0.29960535842944402</v>
      </c>
      <c r="H152" s="4">
        <f t="shared" si="20"/>
        <v>29.960535842944402</v>
      </c>
      <c r="I152" s="5" t="str">
        <f t="shared" si="14"/>
        <v/>
      </c>
      <c r="J152" s="6">
        <v>18.350000000000001</v>
      </c>
    </row>
    <row r="153" spans="1:10" x14ac:dyDescent="0.2">
      <c r="A153" s="1">
        <v>40056</v>
      </c>
      <c r="B153">
        <v>26.1</v>
      </c>
      <c r="C153" s="2">
        <f t="shared" si="15"/>
        <v>6.8530438858043261E-2</v>
      </c>
      <c r="D153" s="12">
        <f t="shared" si="16"/>
        <v>6.8530438858043263</v>
      </c>
      <c r="E153" s="3">
        <f t="shared" si="17"/>
        <v>0.25559065725318741</v>
      </c>
      <c r="F153" s="4">
        <f t="shared" si="18"/>
        <v>25.559065725318742</v>
      </c>
      <c r="G153" s="4">
        <f t="shared" si="19"/>
        <v>0.31466841945440555</v>
      </c>
      <c r="H153" s="4">
        <f t="shared" si="20"/>
        <v>31.466841945440553</v>
      </c>
      <c r="I153" s="5" t="str">
        <f t="shared" si="14"/>
        <v/>
      </c>
      <c r="J153" s="6">
        <v>19</v>
      </c>
    </row>
    <row r="154" spans="1:10" x14ac:dyDescent="0.2">
      <c r="A154" s="1">
        <v>40086</v>
      </c>
      <c r="B154">
        <v>32.42</v>
      </c>
      <c r="C154" s="2">
        <f t="shared" si="15"/>
        <v>9.4172503174215202E-2</v>
      </c>
      <c r="D154" s="12">
        <f t="shared" si="16"/>
        <v>9.4172503174215194</v>
      </c>
      <c r="E154" s="3">
        <f t="shared" si="17"/>
        <v>0.14916606297748838</v>
      </c>
      <c r="F154" s="4">
        <f t="shared" si="18"/>
        <v>14.916606297748839</v>
      </c>
      <c r="G154" s="4">
        <f t="shared" si="19"/>
        <v>0.31166236287578947</v>
      </c>
      <c r="H154" s="4">
        <f t="shared" si="20"/>
        <v>31.166236287578947</v>
      </c>
      <c r="I154" s="5" t="str">
        <f t="shared" si="14"/>
        <v/>
      </c>
      <c r="J154" s="6">
        <v>16.25</v>
      </c>
    </row>
    <row r="155" spans="1:10" x14ac:dyDescent="0.2">
      <c r="A155" s="1">
        <v>40116</v>
      </c>
      <c r="B155">
        <v>36.81</v>
      </c>
      <c r="C155" s="2">
        <f t="shared" si="15"/>
        <v>5.5152806934170552E-2</v>
      </c>
      <c r="D155" s="12">
        <f t="shared" si="16"/>
        <v>5.5152806934170551</v>
      </c>
      <c r="E155" s="3">
        <f t="shared" si="17"/>
        <v>0.15609005904790976</v>
      </c>
      <c r="F155" s="4">
        <f t="shared" si="18"/>
        <v>15.609005904790976</v>
      </c>
      <c r="G155" s="4">
        <f t="shared" si="19"/>
        <v>0.31638474760798568</v>
      </c>
      <c r="H155" s="4">
        <f t="shared" si="20"/>
        <v>31.638474760798569</v>
      </c>
      <c r="I155" s="5">
        <f t="shared" si="14"/>
        <v>20</v>
      </c>
      <c r="J155" s="6">
        <v>12.8</v>
      </c>
    </row>
    <row r="156" spans="1:10" x14ac:dyDescent="0.2">
      <c r="A156" s="1">
        <v>40147</v>
      </c>
      <c r="B156">
        <v>29.57</v>
      </c>
      <c r="C156" s="2">
        <f t="shared" si="15"/>
        <v>-9.5114492920549076E-2</v>
      </c>
      <c r="D156" s="12">
        <f t="shared" si="16"/>
        <v>-9.5114492920549072</v>
      </c>
      <c r="E156" s="3">
        <f t="shared" si="17"/>
        <v>0.17730151531188973</v>
      </c>
      <c r="F156" s="4">
        <f t="shared" si="18"/>
        <v>17.730151531188973</v>
      </c>
      <c r="G156" s="4">
        <f t="shared" si="19"/>
        <v>0.32246378484265042</v>
      </c>
      <c r="H156" s="4">
        <f t="shared" si="20"/>
        <v>32.246378484265044</v>
      </c>
      <c r="I156" s="5">
        <f t="shared" si="14"/>
        <v>20</v>
      </c>
      <c r="J156" s="6">
        <v>10</v>
      </c>
    </row>
    <row r="157" spans="1:10" x14ac:dyDescent="0.2">
      <c r="A157" s="1">
        <v>40178</v>
      </c>
      <c r="B157">
        <v>33.72</v>
      </c>
      <c r="C157" s="2">
        <f t="shared" si="15"/>
        <v>5.7036241426587093E-2</v>
      </c>
      <c r="D157" s="12">
        <f t="shared" si="16"/>
        <v>5.7036241426587093</v>
      </c>
      <c r="E157" s="3">
        <f t="shared" si="17"/>
        <v>0.17789124018067609</v>
      </c>
      <c r="F157" s="4">
        <f t="shared" si="18"/>
        <v>17.789124018067611</v>
      </c>
      <c r="G157" s="4">
        <f t="shared" si="19"/>
        <v>0.32532402118612924</v>
      </c>
      <c r="H157" s="4">
        <f t="shared" si="20"/>
        <v>32.532402118612922</v>
      </c>
      <c r="I157" s="5">
        <f t="shared" si="14"/>
        <v>20</v>
      </c>
      <c r="J157" s="6">
        <v>4.1500000000000004</v>
      </c>
    </row>
    <row r="158" spans="1:10" x14ac:dyDescent="0.2">
      <c r="A158" s="1">
        <v>40207</v>
      </c>
      <c r="B158">
        <v>38.770000000000003</v>
      </c>
      <c r="C158" s="2">
        <f t="shared" si="15"/>
        <v>6.0608235054505355E-2</v>
      </c>
      <c r="D158" s="12">
        <f t="shared" si="16"/>
        <v>6.0608235054505357</v>
      </c>
      <c r="E158" s="3">
        <f t="shared" si="17"/>
        <v>0.18088293016718754</v>
      </c>
      <c r="F158" s="4">
        <f t="shared" si="18"/>
        <v>18.088293016718755</v>
      </c>
      <c r="G158" s="4">
        <f t="shared" si="19"/>
        <v>0.33439904930733172</v>
      </c>
      <c r="H158" s="4">
        <f t="shared" si="20"/>
        <v>33.439904930733171</v>
      </c>
      <c r="I158" s="5">
        <f t="shared" si="14"/>
        <v>20</v>
      </c>
      <c r="J158" s="6">
        <v>2.1</v>
      </c>
    </row>
    <row r="159" spans="1:10" x14ac:dyDescent="0.2">
      <c r="A159" s="1">
        <v>40235</v>
      </c>
      <c r="B159">
        <v>31.34</v>
      </c>
      <c r="C159" s="2">
        <f t="shared" si="15"/>
        <v>-9.2396808874638692E-2</v>
      </c>
      <c r="D159" s="12">
        <f t="shared" si="16"/>
        <v>-9.2396808874638694</v>
      </c>
      <c r="E159" s="3">
        <f t="shared" si="17"/>
        <v>0.19490630328375388</v>
      </c>
      <c r="F159" s="4">
        <f t="shared" si="18"/>
        <v>19.490630328375389</v>
      </c>
      <c r="G159" s="4">
        <f t="shared" si="19"/>
        <v>0.33951772933341051</v>
      </c>
      <c r="H159" s="4">
        <f t="shared" si="20"/>
        <v>33.951772933341054</v>
      </c>
      <c r="I159" s="5">
        <f t="shared" si="14"/>
        <v>20</v>
      </c>
      <c r="J159" s="6">
        <v>4.3</v>
      </c>
    </row>
    <row r="160" spans="1:10" x14ac:dyDescent="0.2">
      <c r="A160" s="1">
        <v>40268</v>
      </c>
      <c r="B160">
        <v>29.71</v>
      </c>
      <c r="C160" s="2">
        <f t="shared" si="15"/>
        <v>-2.3196340328907283E-2</v>
      </c>
      <c r="D160" s="12">
        <f t="shared" si="16"/>
        <v>-2.3196340328907281</v>
      </c>
      <c r="E160" s="3">
        <f t="shared" si="17"/>
        <v>0.19106696885951963</v>
      </c>
      <c r="F160" s="4">
        <f t="shared" si="18"/>
        <v>19.106696885951962</v>
      </c>
      <c r="G160" s="4">
        <f t="shared" si="19"/>
        <v>0.22396343426778115</v>
      </c>
      <c r="H160" s="4">
        <f t="shared" si="20"/>
        <v>22.396343426778113</v>
      </c>
      <c r="I160" s="5">
        <f t="shared" si="14"/>
        <v>20</v>
      </c>
      <c r="J160" s="6">
        <v>7.4</v>
      </c>
    </row>
    <row r="161" spans="1:10" x14ac:dyDescent="0.2">
      <c r="A161" s="1">
        <v>40298</v>
      </c>
      <c r="B161">
        <v>33.130000000000003</v>
      </c>
      <c r="C161" s="2">
        <f t="shared" si="15"/>
        <v>4.7318784078295914E-2</v>
      </c>
      <c r="D161" s="12">
        <f t="shared" si="16"/>
        <v>4.7318784078295915</v>
      </c>
      <c r="E161" s="3">
        <f t="shared" si="17"/>
        <v>0.17411706462850099</v>
      </c>
      <c r="F161" s="4">
        <f t="shared" si="18"/>
        <v>17.411706462850098</v>
      </c>
      <c r="G161" s="4">
        <f t="shared" si="19"/>
        <v>0.22840470690292231</v>
      </c>
      <c r="H161" s="4">
        <f t="shared" si="20"/>
        <v>22.840470690292232</v>
      </c>
      <c r="I161" s="5" t="str">
        <f t="shared" si="14"/>
        <v/>
      </c>
      <c r="J161" s="6">
        <v>10.7</v>
      </c>
    </row>
    <row r="162" spans="1:10" x14ac:dyDescent="0.2">
      <c r="A162" s="1">
        <v>40329</v>
      </c>
      <c r="B162">
        <v>36.630000000000003</v>
      </c>
      <c r="C162" s="2">
        <f t="shared" si="15"/>
        <v>4.3615482782584911E-2</v>
      </c>
      <c r="D162" s="12">
        <f t="shared" si="16"/>
        <v>4.3615482782584909</v>
      </c>
      <c r="E162" s="3">
        <f t="shared" si="17"/>
        <v>0.17084855415639222</v>
      </c>
      <c r="F162" s="4">
        <f t="shared" si="18"/>
        <v>17.084855415639222</v>
      </c>
      <c r="G162" s="4">
        <f t="shared" si="19"/>
        <v>0.22517461456950619</v>
      </c>
      <c r="H162" s="4">
        <f t="shared" si="20"/>
        <v>22.51746145695062</v>
      </c>
      <c r="I162" s="5" t="str">
        <f t="shared" si="14"/>
        <v/>
      </c>
      <c r="J162" s="6">
        <v>12.5</v>
      </c>
    </row>
    <row r="163" spans="1:10" x14ac:dyDescent="0.2">
      <c r="A163" s="1">
        <v>40359</v>
      </c>
      <c r="B163">
        <v>45.49</v>
      </c>
      <c r="C163" s="2">
        <f t="shared" si="15"/>
        <v>9.4079018165410283E-2</v>
      </c>
      <c r="D163" s="12">
        <f t="shared" si="16"/>
        <v>9.4079018165410275</v>
      </c>
      <c r="E163" s="3">
        <f t="shared" si="17"/>
        <v>0.15490302335101155</v>
      </c>
      <c r="F163" s="4">
        <f t="shared" si="18"/>
        <v>15.490302335101156</v>
      </c>
      <c r="G163" s="4">
        <f t="shared" si="19"/>
        <v>0.23384664484568934</v>
      </c>
      <c r="H163" s="4">
        <f t="shared" si="20"/>
        <v>23.384664484568933</v>
      </c>
      <c r="I163" s="5" t="str">
        <f t="shared" si="14"/>
        <v/>
      </c>
      <c r="J163" s="6">
        <v>17.8</v>
      </c>
    </row>
    <row r="164" spans="1:10" x14ac:dyDescent="0.2">
      <c r="A164" s="1">
        <v>40389</v>
      </c>
      <c r="B164">
        <v>40.659999999999997</v>
      </c>
      <c r="C164" s="2">
        <f t="shared" si="15"/>
        <v>-4.8748562527935461E-2</v>
      </c>
      <c r="D164" s="12">
        <f t="shared" si="16"/>
        <v>-4.8748562527935464</v>
      </c>
      <c r="E164" s="3">
        <f t="shared" si="17"/>
        <v>0.1648438286991438</v>
      </c>
      <c r="F164" s="4">
        <f t="shared" si="18"/>
        <v>16.484382869914381</v>
      </c>
      <c r="G164" s="4">
        <f t="shared" si="19"/>
        <v>0.24200494573626491</v>
      </c>
      <c r="H164" s="4">
        <f t="shared" si="20"/>
        <v>24.200494573626489</v>
      </c>
      <c r="I164" s="5" t="str">
        <f t="shared" si="14"/>
        <v/>
      </c>
      <c r="J164" s="6">
        <v>20.05</v>
      </c>
    </row>
    <row r="165" spans="1:10" x14ac:dyDescent="0.2">
      <c r="A165" s="1">
        <v>40421</v>
      </c>
      <c r="B165">
        <v>41.83</v>
      </c>
      <c r="C165" s="2">
        <f t="shared" si="15"/>
        <v>1.2320490278610478E-2</v>
      </c>
      <c r="D165" s="12">
        <f t="shared" si="16"/>
        <v>1.2320490278610479</v>
      </c>
      <c r="E165" s="3">
        <f t="shared" si="17"/>
        <v>0.15633361775282265</v>
      </c>
      <c r="F165" s="4">
        <f t="shared" si="18"/>
        <v>15.633361775282264</v>
      </c>
      <c r="G165" s="4">
        <f t="shared" si="19"/>
        <v>0.2267747550005732</v>
      </c>
      <c r="H165" s="4">
        <f t="shared" si="20"/>
        <v>22.677475500057319</v>
      </c>
      <c r="I165" s="5" t="str">
        <f t="shared" si="14"/>
        <v/>
      </c>
      <c r="J165" s="6">
        <v>17.399999999999999</v>
      </c>
    </row>
    <row r="166" spans="1:10" x14ac:dyDescent="0.2">
      <c r="A166" s="1">
        <v>40451</v>
      </c>
      <c r="B166">
        <v>47.32</v>
      </c>
      <c r="C166" s="2">
        <f t="shared" si="15"/>
        <v>5.3556871375262563E-2</v>
      </c>
      <c r="D166" s="12">
        <f t="shared" si="16"/>
        <v>5.3556871375262567</v>
      </c>
      <c r="E166" s="3">
        <f t="shared" si="17"/>
        <v>0.1198013084672044</v>
      </c>
      <c r="F166" s="4">
        <f t="shared" si="18"/>
        <v>11.98013084672044</v>
      </c>
      <c r="G166" s="4">
        <f t="shared" si="19"/>
        <v>0.22407860298157223</v>
      </c>
      <c r="H166" s="4">
        <f t="shared" si="20"/>
        <v>22.407860298157225</v>
      </c>
      <c r="I166" s="5" t="str">
        <f t="shared" si="14"/>
        <v/>
      </c>
      <c r="J166" s="6">
        <v>15.3</v>
      </c>
    </row>
    <row r="167" spans="1:10" x14ac:dyDescent="0.2">
      <c r="A167" s="1">
        <v>40480</v>
      </c>
      <c r="B167">
        <v>47.61</v>
      </c>
      <c r="C167" s="2">
        <f t="shared" si="15"/>
        <v>2.6534455186178487E-3</v>
      </c>
      <c r="D167" s="12">
        <f t="shared" si="16"/>
        <v>0.26534455186178485</v>
      </c>
      <c r="E167" s="3">
        <f t="shared" si="17"/>
        <v>0.11137429737585615</v>
      </c>
      <c r="F167" s="4">
        <f t="shared" si="18"/>
        <v>11.137429737585615</v>
      </c>
      <c r="G167" s="4">
        <f t="shared" si="19"/>
        <v>0.21057969341283883</v>
      </c>
      <c r="H167" s="4">
        <f t="shared" si="20"/>
        <v>21.057969341283883</v>
      </c>
      <c r="I167" s="5">
        <f t="shared" si="14"/>
        <v>20</v>
      </c>
      <c r="J167" s="6">
        <v>11.75</v>
      </c>
    </row>
    <row r="168" spans="1:10" x14ac:dyDescent="0.2">
      <c r="A168" s="1">
        <v>40512</v>
      </c>
      <c r="B168">
        <v>54.2</v>
      </c>
      <c r="C168" s="2">
        <f t="shared" si="15"/>
        <v>5.6301105063876339E-2</v>
      </c>
      <c r="D168" s="12">
        <f t="shared" si="16"/>
        <v>5.6301105063876342</v>
      </c>
      <c r="E168" s="3">
        <f t="shared" si="17"/>
        <v>0.11312768265927109</v>
      </c>
      <c r="F168" s="4">
        <f t="shared" si="18"/>
        <v>11.312768265927108</v>
      </c>
      <c r="G168" s="4">
        <f t="shared" si="19"/>
        <v>0.21081320172991916</v>
      </c>
      <c r="H168" s="4">
        <f t="shared" si="20"/>
        <v>21.081320172991916</v>
      </c>
      <c r="I168" s="5">
        <f t="shared" si="14"/>
        <v>20</v>
      </c>
      <c r="J168" s="6">
        <v>6.55</v>
      </c>
    </row>
    <row r="169" spans="1:10" x14ac:dyDescent="0.2">
      <c r="A169" s="1">
        <v>40543</v>
      </c>
      <c r="B169">
        <v>61.07</v>
      </c>
      <c r="C169" s="2">
        <f t="shared" si="15"/>
        <v>5.1828633457478644E-2</v>
      </c>
      <c r="D169" s="12">
        <f t="shared" si="16"/>
        <v>5.1828633457478643</v>
      </c>
      <c r="E169" s="3">
        <f t="shared" si="17"/>
        <v>0.11432619447389399</v>
      </c>
      <c r="F169" s="4">
        <f t="shared" si="18"/>
        <v>11.432619447389399</v>
      </c>
      <c r="G169" s="4">
        <f t="shared" si="19"/>
        <v>0.18061569818930132</v>
      </c>
      <c r="H169" s="4">
        <f t="shared" si="20"/>
        <v>18.061569818930131</v>
      </c>
      <c r="I169" s="5">
        <f t="shared" si="14"/>
        <v>20</v>
      </c>
      <c r="J169" s="6">
        <v>1.2</v>
      </c>
    </row>
    <row r="170" spans="1:10" x14ac:dyDescent="0.2">
      <c r="A170" s="1">
        <v>40574</v>
      </c>
      <c r="B170">
        <v>52.66</v>
      </c>
      <c r="C170" s="2">
        <f t="shared" si="15"/>
        <v>-6.4347065225816305E-2</v>
      </c>
      <c r="D170" s="12">
        <f t="shared" si="16"/>
        <v>-6.4347065225816307</v>
      </c>
      <c r="E170" s="3">
        <f t="shared" si="17"/>
        <v>0.12174953158547905</v>
      </c>
      <c r="F170" s="4">
        <f t="shared" si="18"/>
        <v>12.174953158547904</v>
      </c>
      <c r="G170" s="4">
        <f t="shared" si="19"/>
        <v>0.19559665039845836</v>
      </c>
      <c r="H170" s="4">
        <f t="shared" si="20"/>
        <v>19.559665039845836</v>
      </c>
      <c r="I170" s="5">
        <f t="shared" si="14"/>
        <v>20</v>
      </c>
      <c r="J170" s="6">
        <v>5.0999999999999996</v>
      </c>
    </row>
    <row r="171" spans="1:10" x14ac:dyDescent="0.2">
      <c r="A171" s="1">
        <v>40602</v>
      </c>
      <c r="B171">
        <v>54.73</v>
      </c>
      <c r="C171" s="2">
        <f t="shared" si="15"/>
        <v>1.674459337245569E-2</v>
      </c>
      <c r="D171" s="12">
        <f t="shared" si="16"/>
        <v>1.6744593372455689</v>
      </c>
      <c r="E171" s="3">
        <f t="shared" si="17"/>
        <v>0.10452126568925145</v>
      </c>
      <c r="F171" s="4">
        <f t="shared" si="18"/>
        <v>10.452126568925145</v>
      </c>
      <c r="G171" s="4">
        <f t="shared" si="19"/>
        <v>0.18979854540991226</v>
      </c>
      <c r="H171" s="4">
        <f t="shared" si="20"/>
        <v>18.979854540991226</v>
      </c>
      <c r="I171" s="5">
        <f t="shared" si="14"/>
        <v>20</v>
      </c>
      <c r="J171" s="6">
        <v>7.5</v>
      </c>
    </row>
    <row r="172" spans="1:10" x14ac:dyDescent="0.2">
      <c r="A172" s="1">
        <v>40633</v>
      </c>
      <c r="B172">
        <v>64.06</v>
      </c>
      <c r="C172" s="2">
        <f t="shared" si="15"/>
        <v>6.8361486185297957E-2</v>
      </c>
      <c r="D172" s="12">
        <f t="shared" si="16"/>
        <v>6.8361486185297959</v>
      </c>
      <c r="E172" s="3">
        <f t="shared" si="17"/>
        <v>0.11371497819450078</v>
      </c>
      <c r="F172" s="4">
        <f t="shared" si="18"/>
        <v>11.371497819450079</v>
      </c>
      <c r="G172" s="4">
        <f t="shared" si="19"/>
        <v>0.1626915768802504</v>
      </c>
      <c r="H172" s="4">
        <f t="shared" si="20"/>
        <v>16.269157688025039</v>
      </c>
      <c r="I172" s="5">
        <f t="shared" si="14"/>
        <v>20</v>
      </c>
      <c r="J172" s="6">
        <v>8.0500000000000007</v>
      </c>
    </row>
    <row r="173" spans="1:10" x14ac:dyDescent="0.2">
      <c r="A173" s="1">
        <v>40662</v>
      </c>
      <c r="B173">
        <v>57.89</v>
      </c>
      <c r="C173" s="2">
        <f t="shared" si="15"/>
        <v>-4.3983384760999479E-2</v>
      </c>
      <c r="D173" s="12">
        <f t="shared" si="16"/>
        <v>-4.3983384760999478</v>
      </c>
      <c r="E173" s="3">
        <f t="shared" si="17"/>
        <v>0.12568452074564823</v>
      </c>
      <c r="F173" s="4">
        <f t="shared" si="18"/>
        <v>12.568452074564822</v>
      </c>
      <c r="G173" s="4">
        <f t="shared" si="19"/>
        <v>0.16977844717340554</v>
      </c>
      <c r="H173" s="4">
        <f t="shared" si="20"/>
        <v>16.977844717340552</v>
      </c>
      <c r="I173" s="5" t="str">
        <f t="shared" si="14"/>
        <v/>
      </c>
      <c r="J173" s="6">
        <v>14.15</v>
      </c>
    </row>
    <row r="174" spans="1:10" x14ac:dyDescent="0.2">
      <c r="A174" s="1">
        <v>40694</v>
      </c>
      <c r="B174">
        <v>58.34</v>
      </c>
      <c r="C174" s="2">
        <f t="shared" si="15"/>
        <v>3.3628752189103803E-3</v>
      </c>
      <c r="D174" s="12">
        <f t="shared" si="16"/>
        <v>0.336287521891038</v>
      </c>
      <c r="E174" s="3">
        <f t="shared" si="17"/>
        <v>0.12563059877813618</v>
      </c>
      <c r="F174" s="4">
        <f t="shared" si="18"/>
        <v>12.563059877813618</v>
      </c>
      <c r="G174" s="4">
        <f t="shared" si="19"/>
        <v>0.16854502389879603</v>
      </c>
      <c r="H174" s="4">
        <f t="shared" si="20"/>
        <v>16.854502389879602</v>
      </c>
      <c r="I174" s="5" t="str">
        <f t="shared" si="14"/>
        <v/>
      </c>
      <c r="J174" s="6">
        <v>14.4</v>
      </c>
    </row>
    <row r="175" spans="1:10" x14ac:dyDescent="0.2">
      <c r="A175" s="1">
        <v>40724</v>
      </c>
      <c r="B175">
        <v>57.29</v>
      </c>
      <c r="C175" s="2">
        <f t="shared" si="15"/>
        <v>-7.8876025361013652E-3</v>
      </c>
      <c r="D175" s="12">
        <f t="shared" si="16"/>
        <v>-0.78876025361013657</v>
      </c>
      <c r="E175" s="3">
        <f t="shared" si="17"/>
        <v>0.11707115606643795</v>
      </c>
      <c r="F175" s="4">
        <f t="shared" si="18"/>
        <v>11.707115606643795</v>
      </c>
      <c r="G175" s="4">
        <f t="shared" si="19"/>
        <v>0.16825712001779486</v>
      </c>
      <c r="H175" s="4">
        <f t="shared" si="20"/>
        <v>16.825712001779486</v>
      </c>
      <c r="I175" s="5" t="str">
        <f t="shared" si="14"/>
        <v/>
      </c>
      <c r="J175" s="6">
        <v>15.85</v>
      </c>
    </row>
    <row r="176" spans="1:10" x14ac:dyDescent="0.2">
      <c r="A176" s="1">
        <v>40753</v>
      </c>
      <c r="B176">
        <v>52.23</v>
      </c>
      <c r="C176" s="2">
        <f t="shared" si="15"/>
        <v>-4.0158796412618929E-2</v>
      </c>
      <c r="D176" s="12">
        <f t="shared" si="16"/>
        <v>-4.0158796412618925</v>
      </c>
      <c r="E176" s="3">
        <f t="shared" si="17"/>
        <v>0.10980084752000843</v>
      </c>
      <c r="F176" s="4">
        <f t="shared" si="18"/>
        <v>10.980084752000844</v>
      </c>
      <c r="G176" s="4">
        <f t="shared" si="19"/>
        <v>0.15394046316729915</v>
      </c>
      <c r="H176" s="4">
        <f t="shared" si="20"/>
        <v>15.394046316729915</v>
      </c>
      <c r="I176" s="5" t="str">
        <f t="shared" si="14"/>
        <v/>
      </c>
      <c r="J176" s="6">
        <v>17.149999999999999</v>
      </c>
    </row>
    <row r="177" spans="1:10" x14ac:dyDescent="0.2">
      <c r="A177" s="1">
        <v>40786</v>
      </c>
      <c r="B177">
        <v>68.06</v>
      </c>
      <c r="C177" s="2">
        <f t="shared" si="15"/>
        <v>0.114971918922797</v>
      </c>
      <c r="D177" s="12">
        <f t="shared" si="16"/>
        <v>11.4971918922797</v>
      </c>
      <c r="E177" s="3">
        <f t="shared" si="17"/>
        <v>0.14149135021138146</v>
      </c>
      <c r="F177" s="4">
        <f t="shared" si="18"/>
        <v>14.149135021138145</v>
      </c>
      <c r="G177" s="4">
        <f t="shared" si="19"/>
        <v>0.17597312407830404</v>
      </c>
      <c r="H177" s="4">
        <f t="shared" si="20"/>
        <v>17.597312407830405</v>
      </c>
      <c r="I177" s="5" t="str">
        <f t="shared" si="14"/>
        <v/>
      </c>
      <c r="J177" s="6">
        <v>17.600000000000001</v>
      </c>
    </row>
    <row r="178" spans="1:10" x14ac:dyDescent="0.2">
      <c r="A178" s="1">
        <v>40816</v>
      </c>
      <c r="B178">
        <v>66.5</v>
      </c>
      <c r="C178" s="2">
        <f t="shared" si="15"/>
        <v>-1.0070299456686032E-2</v>
      </c>
      <c r="D178" s="12">
        <f t="shared" si="16"/>
        <v>-1.0070299456686032</v>
      </c>
      <c r="E178" s="3">
        <f t="shared" si="17"/>
        <v>0.14349800215568703</v>
      </c>
      <c r="F178" s="4">
        <f t="shared" si="18"/>
        <v>14.349800215568703</v>
      </c>
      <c r="G178" s="4">
        <f t="shared" si="19"/>
        <v>0.17789958948252696</v>
      </c>
      <c r="H178" s="4">
        <f t="shared" si="20"/>
        <v>17.789958948252696</v>
      </c>
      <c r="I178" s="5" t="str">
        <f t="shared" si="14"/>
        <v/>
      </c>
      <c r="J178" s="6">
        <v>16.850000000000001</v>
      </c>
    </row>
    <row r="179" spans="1:10" x14ac:dyDescent="0.2">
      <c r="A179" s="1">
        <v>40847</v>
      </c>
      <c r="B179">
        <v>66.790000000000006</v>
      </c>
      <c r="C179" s="2">
        <f t="shared" si="15"/>
        <v>1.889798161629779E-3</v>
      </c>
      <c r="D179" s="12">
        <f t="shared" si="16"/>
        <v>0.1889798161629779</v>
      </c>
      <c r="E179" s="3">
        <f t="shared" si="17"/>
        <v>0.12998994736225802</v>
      </c>
      <c r="F179" s="4">
        <f t="shared" si="18"/>
        <v>12.998994736225802</v>
      </c>
      <c r="G179" s="4">
        <f t="shared" si="19"/>
        <v>0.17371962963587845</v>
      </c>
      <c r="H179" s="4">
        <f t="shared" si="20"/>
        <v>17.371962963587844</v>
      </c>
      <c r="I179" s="5">
        <f t="shared" si="14"/>
        <v>20</v>
      </c>
      <c r="J179" s="6">
        <v>13.975</v>
      </c>
    </row>
    <row r="180" spans="1:10" x14ac:dyDescent="0.2">
      <c r="A180" s="1">
        <v>40877</v>
      </c>
      <c r="B180">
        <v>60.08</v>
      </c>
      <c r="C180" s="2">
        <f t="shared" si="15"/>
        <v>-4.5981519468622417E-2</v>
      </c>
      <c r="D180" s="12">
        <f t="shared" si="16"/>
        <v>-4.5981519468622416</v>
      </c>
      <c r="E180" s="3">
        <f t="shared" si="17"/>
        <v>0.13071696620079751</v>
      </c>
      <c r="F180" s="4">
        <f t="shared" si="18"/>
        <v>13.07169662007975</v>
      </c>
      <c r="G180" s="4">
        <f t="shared" si="19"/>
        <v>0.1822736126698063</v>
      </c>
      <c r="H180" s="4">
        <f t="shared" si="20"/>
        <v>18.22736126698063</v>
      </c>
      <c r="I180" s="5">
        <f t="shared" si="14"/>
        <v>20</v>
      </c>
      <c r="J180" s="6">
        <v>10.45</v>
      </c>
    </row>
    <row r="181" spans="1:10" x14ac:dyDescent="0.2">
      <c r="A181" s="1">
        <v>40907</v>
      </c>
      <c r="B181">
        <v>54.31</v>
      </c>
      <c r="C181" s="2">
        <f t="shared" si="15"/>
        <v>-4.3850121203484381E-2</v>
      </c>
      <c r="D181" s="12">
        <f t="shared" si="16"/>
        <v>-4.3850121203484385</v>
      </c>
      <c r="E181" s="3">
        <f t="shared" si="17"/>
        <v>0.13746834859249416</v>
      </c>
      <c r="F181" s="4">
        <f t="shared" si="18"/>
        <v>13.746834859249416</v>
      </c>
      <c r="G181" s="4">
        <f t="shared" si="19"/>
        <v>0.181002250123735</v>
      </c>
      <c r="H181" s="4">
        <f t="shared" si="20"/>
        <v>18.1002250123735</v>
      </c>
      <c r="I181" s="5">
        <f t="shared" si="14"/>
        <v>20</v>
      </c>
      <c r="J181" s="6">
        <v>6.85</v>
      </c>
    </row>
    <row r="182" spans="1:10" x14ac:dyDescent="0.2">
      <c r="A182" s="1">
        <v>40939</v>
      </c>
      <c r="B182">
        <v>56.25</v>
      </c>
      <c r="C182" s="2">
        <f t="shared" si="15"/>
        <v>1.5242723990772521E-2</v>
      </c>
      <c r="D182" s="12">
        <f t="shared" si="16"/>
        <v>1.5242723990772522</v>
      </c>
      <c r="E182" s="3">
        <f t="shared" si="17"/>
        <v>0.13855209850906899</v>
      </c>
      <c r="F182" s="4">
        <f t="shared" si="18"/>
        <v>13.855209850906899</v>
      </c>
      <c r="G182" s="4">
        <f t="shared" si="19"/>
        <v>0.1738100695065192</v>
      </c>
      <c r="H182" s="4">
        <f t="shared" si="20"/>
        <v>17.381006950651919</v>
      </c>
      <c r="I182" s="5">
        <f t="shared" si="14"/>
        <v>20</v>
      </c>
      <c r="J182" s="6">
        <v>6.6</v>
      </c>
    </row>
    <row r="183" spans="1:10" x14ac:dyDescent="0.2">
      <c r="A183" s="1">
        <v>40968</v>
      </c>
      <c r="B183">
        <v>59.38</v>
      </c>
      <c r="C183" s="2">
        <f t="shared" si="15"/>
        <v>2.3517666476625714E-2</v>
      </c>
      <c r="D183" s="12">
        <f t="shared" si="16"/>
        <v>2.3517666476625716</v>
      </c>
      <c r="E183" s="3">
        <f t="shared" si="17"/>
        <v>0.13305091159784965</v>
      </c>
      <c r="F183" s="4">
        <f t="shared" si="18"/>
        <v>13.305091159784965</v>
      </c>
      <c r="G183" s="4">
        <f t="shared" si="19"/>
        <v>0.16282280783114478</v>
      </c>
      <c r="H183" s="4">
        <f t="shared" si="20"/>
        <v>16.282280783114476</v>
      </c>
      <c r="I183" s="5">
        <f t="shared" si="14"/>
        <v>20</v>
      </c>
      <c r="J183" s="6">
        <v>4.6500000000000004</v>
      </c>
    </row>
    <row r="184" spans="1:10" x14ac:dyDescent="0.2">
      <c r="A184" s="1">
        <v>40998</v>
      </c>
      <c r="B184">
        <v>61.5</v>
      </c>
      <c r="C184" s="2">
        <f t="shared" si="15"/>
        <v>1.5234922515390848E-2</v>
      </c>
      <c r="D184" s="12">
        <f t="shared" si="16"/>
        <v>1.5234922515390847</v>
      </c>
      <c r="E184" s="3">
        <f t="shared" si="17"/>
        <v>6.9877440080841416E-2</v>
      </c>
      <c r="F184" s="4">
        <f t="shared" si="18"/>
        <v>6.9877440080841415</v>
      </c>
      <c r="G184" s="4">
        <f t="shared" si="19"/>
        <v>0.16271117744442246</v>
      </c>
      <c r="H184" s="4">
        <f t="shared" si="20"/>
        <v>16.271117744442247</v>
      </c>
      <c r="I184" s="5">
        <f t="shared" si="14"/>
        <v>20</v>
      </c>
      <c r="J184" s="6">
        <v>9.6999999999999993</v>
      </c>
    </row>
    <row r="185" spans="1:10" x14ac:dyDescent="0.2">
      <c r="A185" s="1">
        <v>41029</v>
      </c>
      <c r="B185">
        <v>57.87</v>
      </c>
      <c r="C185" s="2">
        <f t="shared" si="15"/>
        <v>-2.6421633411869812E-2</v>
      </c>
      <c r="D185" s="12">
        <f t="shared" si="16"/>
        <v>-2.6421633411869814</v>
      </c>
      <c r="E185" s="3">
        <f t="shared" si="17"/>
        <v>7.2358240748900626E-2</v>
      </c>
      <c r="F185" s="4">
        <f t="shared" si="18"/>
        <v>7.2358240748900631</v>
      </c>
      <c r="G185" s="4">
        <f t="shared" si="19"/>
        <v>0.15015740731787697</v>
      </c>
      <c r="H185" s="4">
        <f t="shared" si="20"/>
        <v>15.015740731787696</v>
      </c>
      <c r="I185" s="5" t="str">
        <f t="shared" si="14"/>
        <v/>
      </c>
      <c r="J185" s="6">
        <v>9.1</v>
      </c>
    </row>
    <row r="186" spans="1:10" x14ac:dyDescent="0.2">
      <c r="A186" s="1">
        <v>41060</v>
      </c>
      <c r="B186">
        <v>53.98</v>
      </c>
      <c r="C186" s="2">
        <f t="shared" si="15"/>
        <v>-3.0220602143049145E-2</v>
      </c>
      <c r="D186" s="12">
        <f t="shared" si="16"/>
        <v>-3.0220602143049144</v>
      </c>
      <c r="E186" s="3">
        <f t="shared" si="17"/>
        <v>7.3785431841723259E-2</v>
      </c>
      <c r="F186" s="4">
        <f t="shared" si="18"/>
        <v>7.3785431841723259</v>
      </c>
      <c r="G186" s="4">
        <f t="shared" si="19"/>
        <v>0.1469859494154756</v>
      </c>
      <c r="H186" s="4">
        <f t="shared" si="20"/>
        <v>14.69859494154756</v>
      </c>
      <c r="I186" s="5" t="str">
        <f t="shared" si="14"/>
        <v/>
      </c>
      <c r="J186" s="6">
        <v>13.95</v>
      </c>
    </row>
    <row r="187" spans="1:10" x14ac:dyDescent="0.2">
      <c r="A187" s="1">
        <v>41089</v>
      </c>
      <c r="B187">
        <v>55.57</v>
      </c>
      <c r="C187" s="2">
        <f t="shared" si="15"/>
        <v>1.2607516564881396E-2</v>
      </c>
      <c r="D187" s="12">
        <f t="shared" si="16"/>
        <v>1.2607516564881396</v>
      </c>
      <c r="E187" s="3">
        <f t="shared" si="17"/>
        <v>6.7428649759443182E-2</v>
      </c>
      <c r="F187" s="4">
        <f t="shared" si="18"/>
        <v>6.7428649759443182</v>
      </c>
      <c r="G187" s="4">
        <f t="shared" si="19"/>
        <v>0.14761141732066735</v>
      </c>
      <c r="H187" s="4">
        <f t="shared" si="20"/>
        <v>14.761141732066735</v>
      </c>
      <c r="I187" s="5" t="str">
        <f t="shared" si="14"/>
        <v/>
      </c>
      <c r="J187" s="6">
        <v>15.5</v>
      </c>
    </row>
    <row r="188" spans="1:10" x14ac:dyDescent="0.2">
      <c r="A188" s="1">
        <v>41121</v>
      </c>
      <c r="B188">
        <v>54.69</v>
      </c>
      <c r="C188" s="2">
        <f t="shared" si="15"/>
        <v>-6.9324734107404666E-3</v>
      </c>
      <c r="D188" s="12">
        <f t="shared" si="16"/>
        <v>-0.69324734107404662</v>
      </c>
      <c r="E188" s="3">
        <f t="shared" si="17"/>
        <v>5.3241059081974192E-2</v>
      </c>
      <c r="F188" s="4">
        <f t="shared" si="18"/>
        <v>5.3241059081974189</v>
      </c>
      <c r="G188" s="4">
        <f t="shared" si="19"/>
        <v>0.14757374286509145</v>
      </c>
      <c r="H188" s="4">
        <f t="shared" si="20"/>
        <v>14.757374286509146</v>
      </c>
      <c r="I188" s="5" t="str">
        <f t="shared" si="14"/>
        <v/>
      </c>
      <c r="J188" s="6">
        <v>17.25</v>
      </c>
    </row>
    <row r="189" spans="1:10" x14ac:dyDescent="0.2">
      <c r="A189" s="1">
        <v>41152</v>
      </c>
      <c r="B189">
        <v>58.91</v>
      </c>
      <c r="C189" s="2">
        <f t="shared" si="15"/>
        <v>3.2281099361354586E-2</v>
      </c>
      <c r="D189" s="12">
        <f t="shared" si="16"/>
        <v>3.2281099361354584</v>
      </c>
      <c r="E189" s="3">
        <f t="shared" si="17"/>
        <v>5.9900964753579554E-2</v>
      </c>
      <c r="F189" s="4">
        <f t="shared" si="18"/>
        <v>5.9900964753579551</v>
      </c>
      <c r="G189" s="4">
        <f t="shared" si="19"/>
        <v>0.14501203332377194</v>
      </c>
      <c r="H189" s="4">
        <f t="shared" si="20"/>
        <v>14.501203332377194</v>
      </c>
      <c r="I189" s="5" t="str">
        <f t="shared" si="14"/>
        <v/>
      </c>
      <c r="J189" s="6">
        <v>18.899999999999999</v>
      </c>
    </row>
    <row r="190" spans="1:10" x14ac:dyDescent="0.2">
      <c r="A190" s="1">
        <v>41180</v>
      </c>
      <c r="B190">
        <v>62.07</v>
      </c>
      <c r="C190" s="2">
        <f t="shared" si="15"/>
        <v>2.2692722649403765E-2</v>
      </c>
      <c r="D190" s="12">
        <f t="shared" si="16"/>
        <v>2.2692722649403767</v>
      </c>
      <c r="E190" s="3">
        <f t="shared" si="17"/>
        <v>5.9620776764058428E-2</v>
      </c>
      <c r="F190" s="4">
        <f t="shared" si="18"/>
        <v>5.9620776764058432</v>
      </c>
      <c r="G190" s="4">
        <f t="shared" si="19"/>
        <v>9.1716547983348315E-2</v>
      </c>
      <c r="H190" s="4">
        <f t="shared" si="20"/>
        <v>9.1716547983348313</v>
      </c>
      <c r="I190" s="5" t="str">
        <f t="shared" si="14"/>
        <v/>
      </c>
      <c r="J190" s="6">
        <v>15.15</v>
      </c>
    </row>
    <row r="191" spans="1:10" x14ac:dyDescent="0.2">
      <c r="A191" s="1">
        <v>41213</v>
      </c>
      <c r="B191">
        <v>66.34</v>
      </c>
      <c r="C191" s="2">
        <f t="shared" si="15"/>
        <v>2.8893721798066492E-2</v>
      </c>
      <c r="D191" s="12">
        <f t="shared" si="16"/>
        <v>2.8893721798066494</v>
      </c>
      <c r="E191" s="3">
        <f t="shared" si="17"/>
        <v>6.3683899541997865E-2</v>
      </c>
      <c r="F191" s="4">
        <f t="shared" si="18"/>
        <v>6.3683899541997864</v>
      </c>
      <c r="G191" s="4">
        <f t="shared" si="19"/>
        <v>9.6272617639717464E-2</v>
      </c>
      <c r="H191" s="4">
        <f t="shared" si="20"/>
        <v>9.627261763971747</v>
      </c>
      <c r="I191" s="5">
        <f t="shared" si="14"/>
        <v>20</v>
      </c>
      <c r="J191" s="6">
        <v>11.1</v>
      </c>
    </row>
    <row r="192" spans="1:10" x14ac:dyDescent="0.2">
      <c r="A192" s="1">
        <v>41243</v>
      </c>
      <c r="B192">
        <v>67.66</v>
      </c>
      <c r="C192" s="2">
        <f t="shared" si="15"/>
        <v>8.5565262684982012E-3</v>
      </c>
      <c r="D192" s="12">
        <f t="shared" si="16"/>
        <v>0.85565262684982013</v>
      </c>
      <c r="E192" s="3">
        <f t="shared" si="17"/>
        <v>5.4103332731708455E-2</v>
      </c>
      <c r="F192" s="4">
        <f t="shared" si="18"/>
        <v>5.4103332731708456</v>
      </c>
      <c r="G192" s="4">
        <f t="shared" si="19"/>
        <v>9.6621497910914289E-2</v>
      </c>
      <c r="H192" s="4">
        <f t="shared" si="20"/>
        <v>9.6621497910914282</v>
      </c>
      <c r="I192" s="5">
        <f t="shared" si="14"/>
        <v>20</v>
      </c>
      <c r="J192" s="6">
        <v>7.8</v>
      </c>
    </row>
    <row r="193" spans="1:10" x14ac:dyDescent="0.2">
      <c r="A193" s="1">
        <v>41274</v>
      </c>
      <c r="B193">
        <v>64.510000000000005</v>
      </c>
      <c r="C193" s="2">
        <f t="shared" si="15"/>
        <v>-2.0704951557912011E-2</v>
      </c>
      <c r="D193" s="12">
        <f t="shared" si="16"/>
        <v>-2.070495155791201</v>
      </c>
      <c r="E193" s="3">
        <f t="shared" si="17"/>
        <v>4.7382489036507033E-2</v>
      </c>
      <c r="F193" s="4">
        <f t="shared" si="18"/>
        <v>4.7382489036507032</v>
      </c>
      <c r="G193" s="4">
        <f t="shared" si="19"/>
        <v>8.7058058599169139E-2</v>
      </c>
      <c r="H193" s="4">
        <f t="shared" si="20"/>
        <v>8.7058058599169144</v>
      </c>
      <c r="I193" s="5">
        <f t="shared" si="14"/>
        <v>20</v>
      </c>
      <c r="J193" s="6">
        <v>5.8</v>
      </c>
    </row>
    <row r="194" spans="1:10" x14ac:dyDescent="0.2">
      <c r="A194" s="1">
        <v>41305</v>
      </c>
      <c r="B194">
        <v>64.94</v>
      </c>
      <c r="C194" s="2">
        <f t="shared" si="15"/>
        <v>2.8852423959328361E-3</v>
      </c>
      <c r="D194" s="12">
        <f t="shared" si="16"/>
        <v>0.2885242395932836</v>
      </c>
      <c r="E194" s="3">
        <f t="shared" si="17"/>
        <v>4.7916146729805681E-2</v>
      </c>
      <c r="F194" s="4">
        <f t="shared" si="18"/>
        <v>4.7916146729805682</v>
      </c>
      <c r="G194" s="4">
        <f t="shared" si="19"/>
        <v>7.2625271881547993E-2</v>
      </c>
      <c r="H194" s="4">
        <f t="shared" si="20"/>
        <v>7.2625271881547988</v>
      </c>
      <c r="I194" s="5">
        <f t="shared" si="14"/>
        <v>20</v>
      </c>
      <c r="J194" s="6">
        <v>4.25</v>
      </c>
    </row>
    <row r="195" spans="1:10" x14ac:dyDescent="0.2">
      <c r="A195" s="1">
        <v>41333</v>
      </c>
      <c r="B195">
        <v>67.33</v>
      </c>
      <c r="C195" s="2">
        <f t="shared" si="15"/>
        <v>1.5696330177962733E-2</v>
      </c>
      <c r="D195" s="12">
        <f t="shared" si="16"/>
        <v>1.5696330177962732</v>
      </c>
      <c r="E195" s="3">
        <f t="shared" si="17"/>
        <v>4.4537590099003176E-2</v>
      </c>
      <c r="F195" s="4">
        <f t="shared" si="18"/>
        <v>4.4537590099003177</v>
      </c>
      <c r="G195" s="4">
        <f t="shared" si="19"/>
        <v>7.2684460567055714E-2</v>
      </c>
      <c r="H195" s="4">
        <f t="shared" si="20"/>
        <v>7.2684460567055718</v>
      </c>
      <c r="I195" s="5">
        <f t="shared" ref="I195:I258" si="21">IF(AND(MONTH(A195)&lt;10,MONTH(A195)&gt;3),"",$L$3)</f>
        <v>20</v>
      </c>
      <c r="J195" s="6">
        <v>3.95</v>
      </c>
    </row>
    <row r="196" spans="1:10" x14ac:dyDescent="0.2">
      <c r="A196" s="1">
        <v>41362</v>
      </c>
      <c r="B196">
        <v>67.75</v>
      </c>
      <c r="C196" s="2">
        <f t="shared" ref="C196:C259" si="22">LOG(B196/B195)</f>
        <v>2.7006850784979516E-3</v>
      </c>
      <c r="D196" s="12">
        <f t="shared" ref="D196:D259" si="23">C196*100</f>
        <v>0.27006850784979514</v>
      </c>
      <c r="E196" s="3">
        <f t="shared" si="17"/>
        <v>3.9837189348267313E-2</v>
      </c>
      <c r="F196" s="4">
        <f t="shared" si="18"/>
        <v>3.9837189348267312</v>
      </c>
      <c r="G196" s="4">
        <f t="shared" si="19"/>
        <v>7.0384579212560847E-2</v>
      </c>
      <c r="H196" s="4">
        <f t="shared" si="20"/>
        <v>7.0384579212560849</v>
      </c>
      <c r="I196" s="5">
        <f t="shared" si="21"/>
        <v>20</v>
      </c>
      <c r="J196" s="6">
        <v>4.05</v>
      </c>
    </row>
    <row r="197" spans="1:10" x14ac:dyDescent="0.2">
      <c r="A197" s="1">
        <v>41394</v>
      </c>
      <c r="B197">
        <v>63.93</v>
      </c>
      <c r="C197" s="2">
        <f t="shared" si="22"/>
        <v>-2.5204595112578953E-2</v>
      </c>
      <c r="D197" s="12">
        <f t="shared" si="23"/>
        <v>-2.5204595112578954</v>
      </c>
      <c r="E197" s="3">
        <f t="shared" si="17"/>
        <v>4.7016287448668641E-2</v>
      </c>
      <c r="F197" s="4">
        <f t="shared" si="18"/>
        <v>4.7016287448668637</v>
      </c>
      <c r="G197" s="4">
        <f t="shared" si="19"/>
        <v>7.4750645030466606E-2</v>
      </c>
      <c r="H197" s="4">
        <f t="shared" si="20"/>
        <v>7.4750645030466609</v>
      </c>
      <c r="I197" s="5" t="str">
        <f t="shared" si="21"/>
        <v/>
      </c>
      <c r="J197" s="6">
        <v>9.1</v>
      </c>
    </row>
    <row r="198" spans="1:10" x14ac:dyDescent="0.2">
      <c r="A198" s="1">
        <v>41425</v>
      </c>
      <c r="B198">
        <v>65.13</v>
      </c>
      <c r="C198" s="2">
        <f t="shared" si="22"/>
        <v>8.0763737402179993E-3</v>
      </c>
      <c r="D198" s="12">
        <f t="shared" si="23"/>
        <v>0.80763737402179991</v>
      </c>
      <c r="E198" s="3">
        <f t="shared" si="17"/>
        <v>3.8148022969648011E-2</v>
      </c>
      <c r="F198" s="4">
        <f t="shared" si="18"/>
        <v>3.814802296964801</v>
      </c>
      <c r="G198" s="4">
        <f t="shared" si="19"/>
        <v>6.9093529360386319E-2</v>
      </c>
      <c r="H198" s="4">
        <f t="shared" si="20"/>
        <v>6.9093529360386317</v>
      </c>
      <c r="I198" s="5" t="str">
        <f t="shared" si="21"/>
        <v/>
      </c>
      <c r="J198" s="6">
        <v>12.05</v>
      </c>
    </row>
    <row r="199" spans="1:10" x14ac:dyDescent="0.2">
      <c r="A199" s="1">
        <v>41453</v>
      </c>
      <c r="B199">
        <v>65.02</v>
      </c>
      <c r="C199" s="2">
        <f t="shared" si="22"/>
        <v>-7.3411301397459253E-4</v>
      </c>
      <c r="D199" s="12">
        <f t="shared" si="23"/>
        <v>-7.3411301397459258E-2</v>
      </c>
      <c r="E199" s="3">
        <f t="shared" si="17"/>
        <v>3.6729344261131863E-2</v>
      </c>
      <c r="F199" s="4">
        <f t="shared" si="18"/>
        <v>3.6729344261131862</v>
      </c>
      <c r="G199" s="4">
        <f t="shared" si="19"/>
        <v>5.9677862681236808E-2</v>
      </c>
      <c r="H199" s="4">
        <f t="shared" si="20"/>
        <v>5.9677862681236808</v>
      </c>
      <c r="I199" s="5" t="str">
        <f t="shared" si="21"/>
        <v/>
      </c>
      <c r="J199" s="6">
        <v>15.75</v>
      </c>
    </row>
    <row r="200" spans="1:10" x14ac:dyDescent="0.2">
      <c r="A200" s="1">
        <v>41486</v>
      </c>
      <c r="B200">
        <v>66.27</v>
      </c>
      <c r="C200" s="2">
        <f t="shared" si="22"/>
        <v>8.2700054309894824E-3</v>
      </c>
      <c r="D200" s="12">
        <f t="shared" si="23"/>
        <v>0.82700054309894822</v>
      </c>
      <c r="E200" s="3">
        <f t="shared" si="17"/>
        <v>3.1810413108129744E-2</v>
      </c>
      <c r="F200" s="4">
        <f t="shared" si="18"/>
        <v>3.1810413108129745</v>
      </c>
      <c r="G200" s="4">
        <f t="shared" si="19"/>
        <v>5.9357995064371373E-2</v>
      </c>
      <c r="H200" s="4">
        <f t="shared" si="20"/>
        <v>5.9357995064371369</v>
      </c>
      <c r="I200" s="5" t="str">
        <f t="shared" si="21"/>
        <v/>
      </c>
      <c r="J200" s="6">
        <v>21.1</v>
      </c>
    </row>
    <row r="201" spans="1:10" x14ac:dyDescent="0.2">
      <c r="A201" s="1">
        <v>41516</v>
      </c>
      <c r="B201">
        <v>65.19</v>
      </c>
      <c r="C201" s="2">
        <f t="shared" si="22"/>
        <v>-7.1359895509103908E-3</v>
      </c>
      <c r="D201" s="12">
        <f t="shared" si="23"/>
        <v>-0.7135989550910391</v>
      </c>
      <c r="E201" s="3">
        <f t="shared" si="17"/>
        <v>3.2766207813143884E-2</v>
      </c>
      <c r="F201" s="4">
        <f t="shared" si="18"/>
        <v>3.2766207813143886</v>
      </c>
      <c r="G201" s="4">
        <f t="shared" si="19"/>
        <v>5.9402239404080237E-2</v>
      </c>
      <c r="H201" s="4">
        <f t="shared" si="20"/>
        <v>5.9402239404080239</v>
      </c>
      <c r="I201" s="5" t="str">
        <f t="shared" si="21"/>
        <v/>
      </c>
      <c r="J201" s="6">
        <v>19.3</v>
      </c>
    </row>
    <row r="202" spans="1:10" x14ac:dyDescent="0.2">
      <c r="A202" s="1">
        <v>41547</v>
      </c>
      <c r="B202">
        <v>67.83</v>
      </c>
      <c r="C202" s="2">
        <f t="shared" si="22"/>
        <v>1.724083602483523E-2</v>
      </c>
      <c r="D202" s="12">
        <f t="shared" si="23"/>
        <v>1.7240836024835231</v>
      </c>
      <c r="E202" s="3">
        <f t="shared" ref="E202:E265" si="24">_xlfn.STDEV.S(C196:C202)*SQRT(6)</f>
        <v>3.3517441130489121E-2</v>
      </c>
      <c r="F202" s="4">
        <f t="shared" ref="F202:F265" si="25">E202*100</f>
        <v>3.3517441130489121</v>
      </c>
      <c r="G202" s="4">
        <f t="shared" si="19"/>
        <v>5.4248406205808626E-2</v>
      </c>
      <c r="H202" s="4">
        <f t="shared" si="20"/>
        <v>5.4248406205808628</v>
      </c>
      <c r="I202" s="5" t="str">
        <f t="shared" si="21"/>
        <v/>
      </c>
      <c r="J202" s="6">
        <v>15.4</v>
      </c>
    </row>
    <row r="203" spans="1:10" x14ac:dyDescent="0.2">
      <c r="A203" s="1">
        <v>41578</v>
      </c>
      <c r="B203">
        <v>70</v>
      </c>
      <c r="C203" s="2">
        <f t="shared" si="22"/>
        <v>1.3676222949234703E-2</v>
      </c>
      <c r="D203" s="12">
        <f t="shared" si="23"/>
        <v>1.3676222949234702</v>
      </c>
      <c r="E203" s="3">
        <f t="shared" si="24"/>
        <v>3.5719450392238651E-2</v>
      </c>
      <c r="F203" s="4">
        <f t="shared" si="25"/>
        <v>3.571945039223865</v>
      </c>
      <c r="G203" s="4">
        <f t="shared" si="19"/>
        <v>5.1900430212220204E-2</v>
      </c>
      <c r="H203" s="4">
        <f t="shared" si="20"/>
        <v>5.1900430212220208</v>
      </c>
      <c r="I203" s="5">
        <f t="shared" si="21"/>
        <v>20</v>
      </c>
      <c r="J203" s="6">
        <v>10.85</v>
      </c>
    </row>
    <row r="204" spans="1:10" x14ac:dyDescent="0.2">
      <c r="A204" s="1">
        <v>41607</v>
      </c>
      <c r="B204">
        <v>71.59</v>
      </c>
      <c r="C204" s="2">
        <f t="shared" si="22"/>
        <v>9.7543224035771658E-3</v>
      </c>
      <c r="D204" s="12">
        <f t="shared" si="23"/>
        <v>0.97543224035771658</v>
      </c>
      <c r="E204" s="3">
        <f t="shared" si="24"/>
        <v>2.0480333285395405E-2</v>
      </c>
      <c r="F204" s="4">
        <f t="shared" si="25"/>
        <v>2.0480333285395407</v>
      </c>
      <c r="G204" s="4">
        <f t="shared" si="19"/>
        <v>4.5601844056770022E-2</v>
      </c>
      <c r="H204" s="4">
        <f t="shared" si="20"/>
        <v>4.5601844056770018</v>
      </c>
      <c r="I204" s="5">
        <f t="shared" si="21"/>
        <v>20</v>
      </c>
      <c r="J204" s="6">
        <v>7.25</v>
      </c>
    </row>
    <row r="205" spans="1:10" x14ac:dyDescent="0.2">
      <c r="A205" s="1">
        <v>41639</v>
      </c>
      <c r="B205">
        <v>68.91</v>
      </c>
      <c r="C205" s="2">
        <f t="shared" si="22"/>
        <v>-1.6570112503145554E-2</v>
      </c>
      <c r="D205" s="12">
        <f t="shared" si="23"/>
        <v>-1.6570112503145555</v>
      </c>
      <c r="E205" s="3">
        <f t="shared" si="24"/>
        <v>2.9800956211981873E-2</v>
      </c>
      <c r="F205" s="4">
        <f t="shared" si="25"/>
        <v>2.9800956211981875</v>
      </c>
      <c r="G205" s="4">
        <f t="shared" si="19"/>
        <v>4.8581690998865487E-2</v>
      </c>
      <c r="H205" s="4">
        <f t="shared" si="20"/>
        <v>4.858169099886549</v>
      </c>
      <c r="I205" s="5">
        <f t="shared" si="21"/>
        <v>20</v>
      </c>
      <c r="J205" s="6">
        <v>6.85</v>
      </c>
    </row>
    <row r="206" spans="1:10" x14ac:dyDescent="0.2">
      <c r="A206" s="1">
        <v>41670</v>
      </c>
      <c r="B206">
        <v>61.12</v>
      </c>
      <c r="C206" s="2">
        <f t="shared" si="22"/>
        <v>-5.2098904347055018E-2</v>
      </c>
      <c r="D206" s="12">
        <f t="shared" si="23"/>
        <v>-5.2098904347055015</v>
      </c>
      <c r="E206" s="3">
        <f t="shared" si="24"/>
        <v>5.9870849910234551E-2</v>
      </c>
      <c r="F206" s="4">
        <f t="shared" si="25"/>
        <v>5.9870849910234547</v>
      </c>
      <c r="G206" s="4">
        <f t="shared" si="19"/>
        <v>6.7884947567598899E-2</v>
      </c>
      <c r="H206" s="4">
        <f t="shared" si="20"/>
        <v>6.7884947567598903</v>
      </c>
      <c r="I206" s="5">
        <f t="shared" si="21"/>
        <v>20</v>
      </c>
      <c r="J206" s="6">
        <v>6.9</v>
      </c>
    </row>
    <row r="207" spans="1:10" x14ac:dyDescent="0.2">
      <c r="A207" s="1">
        <v>41698</v>
      </c>
      <c r="B207">
        <v>56.15</v>
      </c>
      <c r="C207" s="2">
        <f t="shared" si="22"/>
        <v>-3.6833584970156943E-2</v>
      </c>
      <c r="D207" s="12">
        <f t="shared" si="23"/>
        <v>-3.6833584970156945</v>
      </c>
      <c r="E207" s="3">
        <f t="shared" si="24"/>
        <v>6.5084829667175048E-2</v>
      </c>
      <c r="F207" s="4">
        <f t="shared" si="25"/>
        <v>6.508482966717505</v>
      </c>
      <c r="G207" s="4">
        <f t="shared" si="19"/>
        <v>7.5446318427015768E-2</v>
      </c>
      <c r="H207" s="4">
        <f t="shared" si="20"/>
        <v>7.5446318427015768</v>
      </c>
      <c r="I207" s="5">
        <f t="shared" si="21"/>
        <v>20</v>
      </c>
      <c r="J207" s="6">
        <v>7.5</v>
      </c>
    </row>
    <row r="208" spans="1:10" x14ac:dyDescent="0.2">
      <c r="A208" s="1">
        <v>41729</v>
      </c>
      <c r="B208">
        <v>51.27</v>
      </c>
      <c r="C208" s="2">
        <f t="shared" si="22"/>
        <v>-3.9486443157077285E-2</v>
      </c>
      <c r="D208" s="12">
        <f t="shared" si="23"/>
        <v>-3.9486443157077287</v>
      </c>
      <c r="E208" s="3">
        <f t="shared" si="24"/>
        <v>7.0211056993761442E-2</v>
      </c>
      <c r="F208" s="4">
        <f t="shared" si="25"/>
        <v>7.021105699376144</v>
      </c>
      <c r="G208" s="4">
        <f t="shared" ref="G208:G271" si="26">_xlfn.STDEV.S(C196:C208)*SQRT(12)</f>
        <v>7.8958734579421541E-2</v>
      </c>
      <c r="H208" s="4">
        <f t="shared" ref="H208:H271" si="27">G208*100</f>
        <v>7.8958734579421543</v>
      </c>
      <c r="I208" s="5">
        <f t="shared" si="21"/>
        <v>20</v>
      </c>
      <c r="J208" s="6">
        <v>9.25</v>
      </c>
    </row>
    <row r="209" spans="1:10" x14ac:dyDescent="0.2">
      <c r="A209" s="1">
        <v>41759</v>
      </c>
      <c r="B209">
        <v>46.27</v>
      </c>
      <c r="C209" s="2">
        <f t="shared" si="22"/>
        <v>-4.4563817940502189E-2</v>
      </c>
      <c r="D209" s="12">
        <f t="shared" si="23"/>
        <v>-4.4563817940502188</v>
      </c>
      <c r="E209" s="3">
        <f t="shared" si="24"/>
        <v>6.5042305258271815E-2</v>
      </c>
      <c r="F209" s="4">
        <f t="shared" si="25"/>
        <v>6.5042305258271815</v>
      </c>
      <c r="G209" s="4">
        <f t="shared" si="26"/>
        <v>8.4739232864531153E-2</v>
      </c>
      <c r="H209" s="4">
        <f t="shared" si="27"/>
        <v>8.4739232864531147</v>
      </c>
      <c r="I209" s="5" t="str">
        <f t="shared" si="21"/>
        <v/>
      </c>
      <c r="J209" s="6">
        <v>11.8</v>
      </c>
    </row>
    <row r="210" spans="1:10" x14ac:dyDescent="0.2">
      <c r="A210" s="1">
        <v>41789</v>
      </c>
      <c r="B210">
        <v>44.14</v>
      </c>
      <c r="C210" s="2">
        <f t="shared" si="22"/>
        <v>-2.0467170674260876E-2</v>
      </c>
      <c r="D210" s="12">
        <f t="shared" si="23"/>
        <v>-2.0467170674260875</v>
      </c>
      <c r="E210" s="3">
        <f t="shared" si="24"/>
        <v>5.1722945498465733E-2</v>
      </c>
      <c r="F210" s="4">
        <f t="shared" si="25"/>
        <v>5.1722945498465736</v>
      </c>
      <c r="G210" s="4">
        <f t="shared" si="26"/>
        <v>8.4162621088254369E-2</v>
      </c>
      <c r="H210" s="4">
        <f t="shared" si="27"/>
        <v>8.4162621088254372</v>
      </c>
      <c r="I210" s="5" t="str">
        <f t="shared" si="21"/>
        <v/>
      </c>
      <c r="J210" s="6">
        <v>13.9</v>
      </c>
    </row>
    <row r="211" spans="1:10" x14ac:dyDescent="0.2">
      <c r="A211" s="1">
        <v>41820</v>
      </c>
      <c r="B211">
        <v>39.6</v>
      </c>
      <c r="C211" s="2">
        <f t="shared" si="22"/>
        <v>-4.7137142900123913E-2</v>
      </c>
      <c r="D211" s="12">
        <f t="shared" si="23"/>
        <v>-4.7137142900123914</v>
      </c>
      <c r="E211" s="3">
        <f t="shared" si="24"/>
        <v>3.2930071667698096E-2</v>
      </c>
      <c r="F211" s="4">
        <f t="shared" si="25"/>
        <v>3.2930071667698098</v>
      </c>
      <c r="G211" s="4">
        <f t="shared" si="26"/>
        <v>8.7401455813740259E-2</v>
      </c>
      <c r="H211" s="4">
        <f t="shared" si="27"/>
        <v>8.7401455813740263</v>
      </c>
      <c r="I211" s="5" t="str">
        <f t="shared" si="21"/>
        <v/>
      </c>
      <c r="J211" s="6">
        <v>17.3</v>
      </c>
    </row>
    <row r="212" spans="1:10" x14ac:dyDescent="0.2">
      <c r="A212" s="1">
        <v>41851</v>
      </c>
      <c r="B212">
        <v>41.51</v>
      </c>
      <c r="C212" s="2">
        <f t="shared" si="22"/>
        <v>2.0457547453007111E-2</v>
      </c>
      <c r="D212" s="12">
        <f t="shared" si="23"/>
        <v>2.045754745300711</v>
      </c>
      <c r="E212" s="3">
        <f t="shared" si="24"/>
        <v>6.126189102919375E-2</v>
      </c>
      <c r="F212" s="4">
        <f t="shared" si="25"/>
        <v>6.1261891029193754</v>
      </c>
      <c r="G212" s="4">
        <f t="shared" si="26"/>
        <v>9.3418075874900378E-2</v>
      </c>
      <c r="H212" s="4">
        <f t="shared" si="27"/>
        <v>9.3418075874900381</v>
      </c>
      <c r="I212" s="5" t="str">
        <f t="shared" si="21"/>
        <v/>
      </c>
      <c r="J212" s="6">
        <v>20.399999999999999</v>
      </c>
    </row>
    <row r="213" spans="1:10" x14ac:dyDescent="0.2">
      <c r="A213" s="1">
        <v>41880</v>
      </c>
      <c r="B213">
        <v>51.1</v>
      </c>
      <c r="C213" s="2">
        <f t="shared" si="22"/>
        <v>9.0268166756193355E-2</v>
      </c>
      <c r="D213" s="12">
        <f t="shared" si="23"/>
        <v>9.0268166756193349</v>
      </c>
      <c r="E213" s="3">
        <f t="shared" si="24"/>
        <v>0.12347322662109597</v>
      </c>
      <c r="F213" s="4">
        <f t="shared" si="25"/>
        <v>12.347322662109598</v>
      </c>
      <c r="G213" s="4">
        <f t="shared" si="26"/>
        <v>0.13692439092025438</v>
      </c>
      <c r="H213" s="4">
        <f t="shared" si="27"/>
        <v>13.692439092025438</v>
      </c>
      <c r="I213" s="5" t="str">
        <f t="shared" si="21"/>
        <v/>
      </c>
      <c r="J213" s="6">
        <v>17.2</v>
      </c>
    </row>
    <row r="214" spans="1:10" x14ac:dyDescent="0.2">
      <c r="A214" s="1">
        <v>41912</v>
      </c>
      <c r="B214">
        <v>55.79</v>
      </c>
      <c r="C214" s="2">
        <f t="shared" si="22"/>
        <v>3.8135461275656451E-2</v>
      </c>
      <c r="D214" s="12">
        <f t="shared" si="23"/>
        <v>3.8135461275656453</v>
      </c>
      <c r="E214" s="3">
        <f t="shared" si="24"/>
        <v>0.1273027110366324</v>
      </c>
      <c r="F214" s="4">
        <f t="shared" si="25"/>
        <v>12.73027110366324</v>
      </c>
      <c r="G214" s="4">
        <f t="shared" si="26"/>
        <v>0.14415383665690215</v>
      </c>
      <c r="H214" s="4">
        <f t="shared" si="27"/>
        <v>14.415383665690214</v>
      </c>
      <c r="I214" s="5" t="str">
        <f t="shared" si="21"/>
        <v/>
      </c>
      <c r="J214" s="6">
        <v>17.149999999999999</v>
      </c>
    </row>
    <row r="215" spans="1:10" x14ac:dyDescent="0.2">
      <c r="A215" s="1">
        <v>41943</v>
      </c>
      <c r="B215">
        <v>54.07</v>
      </c>
      <c r="C215" s="2">
        <f t="shared" si="22"/>
        <v>-1.3599991834744527E-2</v>
      </c>
      <c r="D215" s="12">
        <f t="shared" si="23"/>
        <v>-1.3599991834744527</v>
      </c>
      <c r="E215" s="3">
        <f t="shared" si="24"/>
        <v>0.12147712293501942</v>
      </c>
      <c r="F215" s="4">
        <f t="shared" si="25"/>
        <v>12.147712293501941</v>
      </c>
      <c r="G215" s="4">
        <f t="shared" si="26"/>
        <v>0.14238684859658299</v>
      </c>
      <c r="H215" s="4">
        <f t="shared" si="27"/>
        <v>14.238684859658299</v>
      </c>
      <c r="I215" s="5">
        <f t="shared" si="21"/>
        <v>20</v>
      </c>
      <c r="J215" s="6">
        <v>13.725</v>
      </c>
    </row>
    <row r="216" spans="1:10" x14ac:dyDescent="0.2">
      <c r="A216" s="1">
        <v>41971</v>
      </c>
      <c r="B216">
        <v>58.27</v>
      </c>
      <c r="C216" s="2">
        <f t="shared" si="22"/>
        <v>3.2488648514525383E-2</v>
      </c>
      <c r="D216" s="12">
        <f t="shared" si="23"/>
        <v>3.2488648514525384</v>
      </c>
      <c r="E216" s="3">
        <f t="shared" si="24"/>
        <v>0.11166790869695563</v>
      </c>
      <c r="F216" s="4">
        <f t="shared" si="25"/>
        <v>11.166790869695562</v>
      </c>
      <c r="G216" s="4">
        <f t="shared" si="26"/>
        <v>0.14628822515472872</v>
      </c>
      <c r="H216" s="4">
        <f t="shared" si="27"/>
        <v>14.628822515472873</v>
      </c>
      <c r="I216" s="5">
        <f t="shared" si="21"/>
        <v>20</v>
      </c>
      <c r="J216" s="6">
        <v>9.6999999999999993</v>
      </c>
    </row>
    <row r="217" spans="1:10" x14ac:dyDescent="0.2">
      <c r="A217" s="1">
        <v>42004</v>
      </c>
      <c r="B217">
        <v>49.81</v>
      </c>
      <c r="C217" s="2">
        <f t="shared" si="22"/>
        <v>-6.8128476357766657E-2</v>
      </c>
      <c r="D217" s="12">
        <f t="shared" si="23"/>
        <v>-6.8128476357766656</v>
      </c>
      <c r="E217" s="3">
        <f t="shared" si="24"/>
        <v>0.13315977225363596</v>
      </c>
      <c r="F217" s="4">
        <f t="shared" si="25"/>
        <v>13.315977225363596</v>
      </c>
      <c r="G217" s="4">
        <f t="shared" si="26"/>
        <v>0.15660648971158045</v>
      </c>
      <c r="H217" s="4">
        <f t="shared" si="27"/>
        <v>15.660648971158045</v>
      </c>
      <c r="I217" s="5">
        <f t="shared" si="21"/>
        <v>20</v>
      </c>
      <c r="J217" s="6">
        <v>6.1</v>
      </c>
    </row>
    <row r="218" spans="1:10" x14ac:dyDescent="0.2">
      <c r="A218" s="1">
        <v>42034</v>
      </c>
      <c r="B218">
        <v>45.86</v>
      </c>
      <c r="C218" s="2">
        <f t="shared" si="22"/>
        <v>-3.5882491338463378E-2</v>
      </c>
      <c r="D218" s="12">
        <f t="shared" si="23"/>
        <v>-3.5882491338463378</v>
      </c>
      <c r="E218" s="3">
        <f t="shared" si="24"/>
        <v>0.1288809666731712</v>
      </c>
      <c r="F218" s="4">
        <f t="shared" si="25"/>
        <v>12.88809666731712</v>
      </c>
      <c r="G218" s="4">
        <f t="shared" si="26"/>
        <v>0.15824609666208772</v>
      </c>
      <c r="H218" s="4">
        <f t="shared" si="27"/>
        <v>15.824609666208772</v>
      </c>
      <c r="I218" s="5">
        <f t="shared" si="21"/>
        <v>20</v>
      </c>
      <c r="J218" s="6">
        <v>5.2</v>
      </c>
    </row>
    <row r="219" spans="1:10" x14ac:dyDescent="0.2">
      <c r="A219" s="1">
        <v>42062</v>
      </c>
      <c r="B219">
        <v>50.03</v>
      </c>
      <c r="C219" s="2">
        <f t="shared" si="22"/>
        <v>3.7796452489489138E-2</v>
      </c>
      <c r="D219" s="12">
        <f t="shared" si="23"/>
        <v>3.7796452489489138</v>
      </c>
      <c r="E219" s="3">
        <f t="shared" si="24"/>
        <v>0.13138361886426803</v>
      </c>
      <c r="F219" s="4">
        <f t="shared" si="25"/>
        <v>13.138361886426802</v>
      </c>
      <c r="G219" s="4">
        <f t="shared" si="26"/>
        <v>0.15993840859320352</v>
      </c>
      <c r="H219" s="4">
        <f t="shared" si="27"/>
        <v>15.993840859320352</v>
      </c>
      <c r="I219" s="5">
        <f t="shared" si="21"/>
        <v>20</v>
      </c>
      <c r="J219" s="6">
        <v>4.9000000000000004</v>
      </c>
    </row>
    <row r="220" spans="1:10" x14ac:dyDescent="0.2">
      <c r="A220" s="1">
        <v>42094</v>
      </c>
      <c r="B220">
        <v>45.89</v>
      </c>
      <c r="C220" s="2">
        <f t="shared" si="22"/>
        <v>-3.7512445188749834E-2</v>
      </c>
      <c r="D220" s="12">
        <f t="shared" si="23"/>
        <v>-3.7512445188749832</v>
      </c>
      <c r="E220" s="3">
        <f t="shared" si="24"/>
        <v>0.105584040770923</v>
      </c>
      <c r="F220" s="4">
        <f t="shared" si="25"/>
        <v>10.5584040770923</v>
      </c>
      <c r="G220" s="4">
        <f t="shared" si="26"/>
        <v>0.16006763663434756</v>
      </c>
      <c r="H220" s="4">
        <f t="shared" si="27"/>
        <v>16.006763663434757</v>
      </c>
      <c r="I220" s="5">
        <f t="shared" si="21"/>
        <v>20</v>
      </c>
      <c r="J220" s="6">
        <v>7.85</v>
      </c>
    </row>
    <row r="221" spans="1:10" x14ac:dyDescent="0.2">
      <c r="A221" s="1">
        <v>42124</v>
      </c>
      <c r="B221">
        <v>41.94</v>
      </c>
      <c r="C221" s="2">
        <f t="shared" si="22"/>
        <v>-3.9089631565334314E-2</v>
      </c>
      <c r="D221" s="12">
        <f t="shared" si="23"/>
        <v>-3.9089631565334315</v>
      </c>
      <c r="E221" s="3">
        <f t="shared" si="24"/>
        <v>9.6639796026285668E-2</v>
      </c>
      <c r="F221" s="4">
        <f t="shared" si="25"/>
        <v>9.6639796026285669</v>
      </c>
      <c r="G221" s="4">
        <f t="shared" si="26"/>
        <v>0.15998689328458199</v>
      </c>
      <c r="H221" s="4">
        <f t="shared" si="27"/>
        <v>15.998689328458198</v>
      </c>
      <c r="I221" s="5" t="str">
        <f t="shared" si="21"/>
        <v/>
      </c>
      <c r="J221" s="6">
        <v>11.15</v>
      </c>
    </row>
    <row r="222" spans="1:10" x14ac:dyDescent="0.2">
      <c r="A222" s="1">
        <v>42153</v>
      </c>
      <c r="B222">
        <v>41.89</v>
      </c>
      <c r="C222" s="2">
        <f t="shared" si="22"/>
        <v>-5.1806576810554928E-4</v>
      </c>
      <c r="D222" s="12">
        <f t="shared" si="23"/>
        <v>-5.1806576810554929E-2</v>
      </c>
      <c r="E222" s="3">
        <f t="shared" si="24"/>
        <v>9.7945470919809041E-2</v>
      </c>
      <c r="F222" s="4">
        <f t="shared" si="25"/>
        <v>9.7945470919809043</v>
      </c>
      <c r="G222" s="4">
        <f t="shared" si="26"/>
        <v>0.15508718431771751</v>
      </c>
      <c r="H222" s="4">
        <f t="shared" si="27"/>
        <v>15.508718431771751</v>
      </c>
      <c r="I222" s="5" t="str">
        <f t="shared" si="21"/>
        <v/>
      </c>
      <c r="J222" s="6">
        <v>13.2</v>
      </c>
    </row>
    <row r="223" spans="1:10" x14ac:dyDescent="0.2">
      <c r="A223" s="1">
        <v>42185</v>
      </c>
      <c r="B223">
        <v>42.13</v>
      </c>
      <c r="C223" s="2">
        <f t="shared" si="22"/>
        <v>2.4810987656282819E-3</v>
      </c>
      <c r="D223" s="12">
        <f t="shared" si="23"/>
        <v>0.24810987656282818</v>
      </c>
      <c r="E223" s="3">
        <f t="shared" si="24"/>
        <v>8.6400086461220493E-2</v>
      </c>
      <c r="F223" s="4">
        <f t="shared" si="25"/>
        <v>8.64000864612205</v>
      </c>
      <c r="G223" s="4">
        <f t="shared" si="26"/>
        <v>0.15411442318363724</v>
      </c>
      <c r="H223" s="4">
        <f t="shared" si="27"/>
        <v>15.411442318363724</v>
      </c>
      <c r="I223" s="5" t="str">
        <f t="shared" si="21"/>
        <v/>
      </c>
      <c r="J223" s="6">
        <v>16.8</v>
      </c>
    </row>
    <row r="224" spans="1:10" x14ac:dyDescent="0.2">
      <c r="A224" s="1">
        <v>42216</v>
      </c>
      <c r="B224">
        <v>42.35</v>
      </c>
      <c r="C224" s="2">
        <f t="shared" si="22"/>
        <v>2.261955539877947E-3</v>
      </c>
      <c r="D224" s="12">
        <f t="shared" si="23"/>
        <v>0.2261955539877947</v>
      </c>
      <c r="E224" s="3">
        <f t="shared" si="24"/>
        <v>7.0381498628685285E-2</v>
      </c>
      <c r="F224" s="4">
        <f t="shared" si="25"/>
        <v>7.0381498628685284</v>
      </c>
      <c r="G224" s="4">
        <f t="shared" si="26"/>
        <v>0.14663074810341586</v>
      </c>
      <c r="H224" s="4">
        <f t="shared" si="27"/>
        <v>14.663074810341586</v>
      </c>
      <c r="I224" s="5" t="str">
        <f t="shared" si="21"/>
        <v/>
      </c>
      <c r="J224" s="6">
        <v>18.75</v>
      </c>
    </row>
    <row r="225" spans="1:10" x14ac:dyDescent="0.2">
      <c r="A225" s="1">
        <v>42247</v>
      </c>
      <c r="B225">
        <v>40.880000000000003</v>
      </c>
      <c r="C225" s="2">
        <f t="shared" si="22"/>
        <v>-1.5342527540069378E-2</v>
      </c>
      <c r="D225" s="12">
        <f t="shared" si="23"/>
        <v>-1.5342527540069377</v>
      </c>
      <c r="E225" s="3">
        <f t="shared" si="24"/>
        <v>6.5227620416550072E-2</v>
      </c>
      <c r="F225" s="4">
        <f t="shared" si="25"/>
        <v>6.5227620416550076</v>
      </c>
      <c r="G225" s="4">
        <f t="shared" si="26"/>
        <v>0.1462171842708653</v>
      </c>
      <c r="H225" s="4">
        <f t="shared" si="27"/>
        <v>14.621718427086531</v>
      </c>
      <c r="I225" s="5" t="str">
        <f t="shared" si="21"/>
        <v/>
      </c>
      <c r="J225" s="6">
        <v>18.149999999999999</v>
      </c>
    </row>
    <row r="226" spans="1:10" x14ac:dyDescent="0.2">
      <c r="A226" s="1">
        <v>42277</v>
      </c>
      <c r="B226">
        <v>41.7</v>
      </c>
      <c r="C226" s="2">
        <f t="shared" si="22"/>
        <v>8.6251678471012411E-3</v>
      </c>
      <c r="D226" s="12">
        <f t="shared" si="23"/>
        <v>0.86251678471012416</v>
      </c>
      <c r="E226" s="3">
        <f t="shared" si="24"/>
        <v>4.8608699536075509E-2</v>
      </c>
      <c r="F226" s="4">
        <f t="shared" si="25"/>
        <v>4.8608699536075513</v>
      </c>
      <c r="G226" s="4">
        <f t="shared" si="26"/>
        <v>0.11273577536301749</v>
      </c>
      <c r="H226" s="4">
        <f t="shared" si="27"/>
        <v>11.273577536301749</v>
      </c>
      <c r="I226" s="5" t="str">
        <f t="shared" si="21"/>
        <v/>
      </c>
      <c r="J226" s="6">
        <v>14.4</v>
      </c>
    </row>
    <row r="227" spans="1:10" x14ac:dyDescent="0.2">
      <c r="A227" s="1">
        <v>42307</v>
      </c>
      <c r="B227">
        <v>39.450000000000003</v>
      </c>
      <c r="C227" s="2">
        <f t="shared" si="22"/>
        <v>-2.4089047428318404E-2</v>
      </c>
      <c r="D227" s="12">
        <f t="shared" si="23"/>
        <v>-2.4089047428318402</v>
      </c>
      <c r="E227" s="3">
        <f t="shared" si="24"/>
        <v>4.258533481695341E-2</v>
      </c>
      <c r="F227" s="4">
        <f t="shared" si="25"/>
        <v>4.2585334816953413</v>
      </c>
      <c r="G227" s="4">
        <f t="shared" si="26"/>
        <v>0.10340374873513331</v>
      </c>
      <c r="H227" s="4">
        <f t="shared" si="27"/>
        <v>10.34037487351333</v>
      </c>
      <c r="I227" s="5">
        <f t="shared" si="21"/>
        <v>20</v>
      </c>
      <c r="J227" s="6">
        <v>12.55</v>
      </c>
    </row>
    <row r="228" spans="1:10" x14ac:dyDescent="0.2">
      <c r="A228" s="1">
        <v>42338</v>
      </c>
      <c r="B228">
        <v>38.65</v>
      </c>
      <c r="C228" s="2">
        <f t="shared" si="22"/>
        <v>-8.8975092910954408E-3</v>
      </c>
      <c r="D228" s="12">
        <f t="shared" si="23"/>
        <v>-0.88975092910954412</v>
      </c>
      <c r="E228" s="3">
        <f t="shared" si="24"/>
        <v>2.8301116395315268E-2</v>
      </c>
      <c r="F228" s="4">
        <f t="shared" si="25"/>
        <v>2.8301116395315269</v>
      </c>
      <c r="G228" s="4">
        <f t="shared" si="26"/>
        <v>0.10341048034091346</v>
      </c>
      <c r="H228" s="4">
        <f t="shared" si="27"/>
        <v>10.341048034091346</v>
      </c>
      <c r="I228" s="5">
        <f t="shared" si="21"/>
        <v>20</v>
      </c>
      <c r="J228" s="6">
        <v>10.7</v>
      </c>
    </row>
    <row r="229" spans="1:10" x14ac:dyDescent="0.2">
      <c r="A229" s="1">
        <v>42369</v>
      </c>
      <c r="B229">
        <v>33.130000000000003</v>
      </c>
      <c r="C229" s="2">
        <f t="shared" si="22"/>
        <v>-6.6928062372383704E-2</v>
      </c>
      <c r="D229" s="12">
        <f t="shared" si="23"/>
        <v>-6.6928062372383703</v>
      </c>
      <c r="E229" s="3">
        <f t="shared" si="24"/>
        <v>6.3062048471142815E-2</v>
      </c>
      <c r="F229" s="4">
        <f t="shared" si="25"/>
        <v>6.3062048471142811</v>
      </c>
      <c r="G229" s="4">
        <f t="shared" si="26"/>
        <v>0.10548553947122528</v>
      </c>
      <c r="H229" s="4">
        <f t="shared" si="27"/>
        <v>10.548553947122528</v>
      </c>
      <c r="I229" s="5">
        <f t="shared" si="21"/>
        <v>20</v>
      </c>
      <c r="J229" s="6">
        <v>11.3</v>
      </c>
    </row>
    <row r="230" spans="1:10" x14ac:dyDescent="0.2">
      <c r="A230" s="1">
        <v>42398</v>
      </c>
      <c r="B230">
        <v>30.59</v>
      </c>
      <c r="C230" s="2">
        <f t="shared" si="22"/>
        <v>-3.4641958897281361E-2</v>
      </c>
      <c r="D230" s="12">
        <f t="shared" si="23"/>
        <v>-3.4641958897281362</v>
      </c>
      <c r="E230" s="3">
        <f t="shared" si="24"/>
        <v>6.2395216975772112E-2</v>
      </c>
      <c r="F230" s="4">
        <f t="shared" si="25"/>
        <v>6.239521697577211</v>
      </c>
      <c r="G230" s="4">
        <f t="shared" si="26"/>
        <v>9.4142729815030537E-2</v>
      </c>
      <c r="H230" s="4">
        <f t="shared" si="27"/>
        <v>9.4142729815030535</v>
      </c>
      <c r="I230" s="5">
        <f t="shared" si="21"/>
        <v>20</v>
      </c>
      <c r="J230" s="6">
        <v>6.25</v>
      </c>
    </row>
    <row r="231" spans="1:10" x14ac:dyDescent="0.2">
      <c r="A231" s="1">
        <v>42429</v>
      </c>
      <c r="B231">
        <v>29.34</v>
      </c>
      <c r="C231" s="2">
        <f t="shared" si="22"/>
        <v>-1.8119367477414793E-2</v>
      </c>
      <c r="D231" s="12">
        <f t="shared" si="23"/>
        <v>-1.8119367477414792</v>
      </c>
      <c r="E231" s="3">
        <f t="shared" si="24"/>
        <v>5.7857722541758368E-2</v>
      </c>
      <c r="F231" s="4">
        <f t="shared" si="25"/>
        <v>5.7857722541758365</v>
      </c>
      <c r="G231" s="4">
        <f t="shared" si="26"/>
        <v>9.1967238797660431E-2</v>
      </c>
      <c r="H231" s="4">
        <f t="shared" si="27"/>
        <v>9.1967238797660436</v>
      </c>
      <c r="I231" s="5">
        <f t="shared" si="21"/>
        <v>20</v>
      </c>
      <c r="J231" s="6">
        <v>6.15</v>
      </c>
    </row>
    <row r="232" spans="1:10" x14ac:dyDescent="0.2">
      <c r="A232" s="1">
        <v>42460</v>
      </c>
      <c r="B232">
        <v>28.02</v>
      </c>
      <c r="C232" s="2">
        <f t="shared" si="22"/>
        <v>-1.9991978557508099E-2</v>
      </c>
      <c r="D232" s="12">
        <f t="shared" si="23"/>
        <v>-1.9991978557508099</v>
      </c>
      <c r="E232" s="3">
        <f t="shared" si="24"/>
        <v>5.7419278329121026E-2</v>
      </c>
      <c r="F232" s="4">
        <f t="shared" si="25"/>
        <v>5.7419278329121024</v>
      </c>
      <c r="G232" s="4">
        <f t="shared" si="26"/>
        <v>7.3808297946251877E-2</v>
      </c>
      <c r="H232" s="4">
        <f t="shared" si="27"/>
        <v>7.3808297946251873</v>
      </c>
      <c r="I232" s="5">
        <f t="shared" si="21"/>
        <v>20</v>
      </c>
      <c r="J232" s="6">
        <v>6.95</v>
      </c>
    </row>
    <row r="233" spans="1:10" x14ac:dyDescent="0.2">
      <c r="A233" s="1">
        <v>42489</v>
      </c>
      <c r="B233">
        <v>28.61</v>
      </c>
      <c r="C233" s="2">
        <f t="shared" si="22"/>
        <v>9.0497268555068833E-3</v>
      </c>
      <c r="D233" s="12">
        <f t="shared" si="23"/>
        <v>0.90497268555068833</v>
      </c>
      <c r="E233" s="3">
        <f t="shared" si="24"/>
        <v>5.7657181843183303E-2</v>
      </c>
      <c r="F233" s="4">
        <f t="shared" si="25"/>
        <v>5.7657181843183301</v>
      </c>
      <c r="G233" s="4">
        <f t="shared" si="26"/>
        <v>7.5888630464430729E-2</v>
      </c>
      <c r="H233" s="4">
        <f t="shared" si="27"/>
        <v>7.5888630464430733</v>
      </c>
      <c r="I233" s="5" t="str">
        <f t="shared" si="21"/>
        <v/>
      </c>
      <c r="J233" s="6">
        <v>9.1999999999999993</v>
      </c>
    </row>
    <row r="234" spans="1:10" x14ac:dyDescent="0.2">
      <c r="A234" s="1">
        <v>42521</v>
      </c>
      <c r="B234">
        <v>32.299999999999997</v>
      </c>
      <c r="C234" s="2">
        <f t="shared" si="22"/>
        <v>5.2684664525840211E-2</v>
      </c>
      <c r="D234" s="12">
        <f t="shared" si="23"/>
        <v>5.268466452584021</v>
      </c>
      <c r="E234" s="3">
        <f t="shared" si="24"/>
        <v>9.0921587763920911E-2</v>
      </c>
      <c r="F234" s="4">
        <f t="shared" si="25"/>
        <v>9.0921587763920915</v>
      </c>
      <c r="G234" s="4">
        <f t="shared" si="26"/>
        <v>9.6208727800509361E-2</v>
      </c>
      <c r="H234" s="4">
        <f t="shared" si="27"/>
        <v>9.6208727800509362</v>
      </c>
      <c r="I234" s="5" t="str">
        <f t="shared" si="21"/>
        <v/>
      </c>
      <c r="J234" s="6">
        <v>14.35</v>
      </c>
    </row>
    <row r="235" spans="1:10" x14ac:dyDescent="0.2">
      <c r="A235" s="1">
        <v>42551</v>
      </c>
      <c r="B235">
        <v>34.71</v>
      </c>
      <c r="C235" s="2">
        <f t="shared" si="22"/>
        <v>3.1252091340309124E-2</v>
      </c>
      <c r="D235" s="12">
        <f t="shared" si="23"/>
        <v>3.1252091340309125</v>
      </c>
      <c r="E235" s="3">
        <f t="shared" si="24"/>
        <v>9.9650382414449096E-2</v>
      </c>
      <c r="F235" s="4">
        <f t="shared" si="25"/>
        <v>9.9650382414449101</v>
      </c>
      <c r="G235" s="4">
        <f t="shared" si="26"/>
        <v>0.10348572860467072</v>
      </c>
      <c r="H235" s="4">
        <f t="shared" si="27"/>
        <v>10.348572860467071</v>
      </c>
      <c r="I235" s="5" t="str">
        <f t="shared" si="21"/>
        <v/>
      </c>
      <c r="J235" s="6">
        <v>16.7</v>
      </c>
    </row>
    <row r="236" spans="1:10" x14ac:dyDescent="0.2">
      <c r="A236" s="1">
        <v>42580</v>
      </c>
      <c r="B236">
        <v>36.619999999999997</v>
      </c>
      <c r="C236" s="2">
        <f t="shared" si="22"/>
        <v>2.3263726294265603E-2</v>
      </c>
      <c r="D236" s="12">
        <f t="shared" si="23"/>
        <v>2.3263726294265603</v>
      </c>
      <c r="E236" s="3">
        <f t="shared" si="24"/>
        <v>7.7673925194620561E-2</v>
      </c>
      <c r="F236" s="4">
        <f t="shared" si="25"/>
        <v>7.7673925194620557</v>
      </c>
      <c r="G236" s="4">
        <f t="shared" si="26"/>
        <v>0.10710834165751568</v>
      </c>
      <c r="H236" s="4">
        <f t="shared" si="27"/>
        <v>10.710834165751567</v>
      </c>
      <c r="I236" s="5" t="str">
        <f t="shared" si="21"/>
        <v/>
      </c>
      <c r="J236" s="6">
        <v>19.25</v>
      </c>
    </row>
    <row r="237" spans="1:10" x14ac:dyDescent="0.2">
      <c r="A237" s="1">
        <v>42613</v>
      </c>
      <c r="B237">
        <v>32.049999999999997</v>
      </c>
      <c r="C237" s="2">
        <f t="shared" si="22"/>
        <v>-5.7890306110841443E-2</v>
      </c>
      <c r="D237" s="12">
        <f t="shared" si="23"/>
        <v>-5.7890306110841445</v>
      </c>
      <c r="E237" s="3">
        <f t="shared" si="24"/>
        <v>9.1630627110841578E-2</v>
      </c>
      <c r="F237" s="4">
        <f t="shared" si="25"/>
        <v>9.1630627110841587</v>
      </c>
      <c r="G237" s="4">
        <f t="shared" si="26"/>
        <v>0.11822311930722693</v>
      </c>
      <c r="H237" s="4">
        <f t="shared" si="27"/>
        <v>11.822311930722693</v>
      </c>
      <c r="I237" s="5" t="str">
        <f t="shared" si="21"/>
        <v/>
      </c>
      <c r="J237" s="6">
        <v>19.649999999999999</v>
      </c>
    </row>
    <row r="238" spans="1:10" x14ac:dyDescent="0.2">
      <c r="A238" s="1">
        <v>42643</v>
      </c>
      <c r="B238">
        <v>41</v>
      </c>
      <c r="C238" s="2">
        <f t="shared" si="22"/>
        <v>0.10695582286489927</v>
      </c>
      <c r="D238" s="12">
        <f t="shared" si="23"/>
        <v>10.695582286489927</v>
      </c>
      <c r="E238" s="3">
        <f t="shared" si="24"/>
        <v>0.1286428451694375</v>
      </c>
      <c r="F238" s="4">
        <f t="shared" si="25"/>
        <v>12.86428451694375</v>
      </c>
      <c r="G238" s="4">
        <f t="shared" si="26"/>
        <v>0.16219568266250953</v>
      </c>
      <c r="H238" s="4">
        <f t="shared" si="27"/>
        <v>16.219568266250953</v>
      </c>
      <c r="I238" s="5" t="str">
        <f t="shared" si="21"/>
        <v/>
      </c>
      <c r="J238" s="6">
        <v>18.05</v>
      </c>
    </row>
    <row r="239" spans="1:10" x14ac:dyDescent="0.2">
      <c r="A239" s="1">
        <v>42674</v>
      </c>
      <c r="B239">
        <v>50.92</v>
      </c>
      <c r="C239" s="2">
        <f t="shared" si="22"/>
        <v>9.4104538261882295E-2</v>
      </c>
      <c r="D239" s="12">
        <f t="shared" si="23"/>
        <v>9.4104538261882293</v>
      </c>
      <c r="E239" s="3">
        <f t="shared" si="24"/>
        <v>0.13567549721428063</v>
      </c>
      <c r="F239" s="4">
        <f t="shared" si="25"/>
        <v>13.567549721428062</v>
      </c>
      <c r="G239" s="4">
        <f t="shared" si="26"/>
        <v>0.18576844207767848</v>
      </c>
      <c r="H239" s="4">
        <f t="shared" si="27"/>
        <v>18.576844207767849</v>
      </c>
      <c r="I239" s="5">
        <f t="shared" si="21"/>
        <v>20</v>
      </c>
      <c r="J239" s="6">
        <v>12.3</v>
      </c>
    </row>
    <row r="240" spans="1:10" x14ac:dyDescent="0.2">
      <c r="A240" s="1">
        <v>42704</v>
      </c>
      <c r="B240">
        <v>49.5</v>
      </c>
      <c r="C240" s="2">
        <f t="shared" si="22"/>
        <v>-1.2283196048049077E-2</v>
      </c>
      <c r="D240" s="12">
        <f t="shared" si="23"/>
        <v>-1.2283196048049076</v>
      </c>
      <c r="E240" s="3">
        <f t="shared" si="24"/>
        <v>0.14139662081139967</v>
      </c>
      <c r="F240" s="4">
        <f t="shared" si="25"/>
        <v>14.139662081139967</v>
      </c>
      <c r="G240" s="4">
        <f t="shared" si="26"/>
        <v>0.18415270950442708</v>
      </c>
      <c r="H240" s="4">
        <f t="shared" si="27"/>
        <v>18.415270950442707</v>
      </c>
      <c r="I240" s="5">
        <f t="shared" si="21"/>
        <v>20</v>
      </c>
      <c r="J240" s="6">
        <v>7.15</v>
      </c>
    </row>
    <row r="241" spans="1:10" x14ac:dyDescent="0.2">
      <c r="A241" s="1">
        <v>42734</v>
      </c>
      <c r="B241">
        <v>53.63</v>
      </c>
      <c r="C241" s="2">
        <f t="shared" si="22"/>
        <v>3.4802598029499365E-2</v>
      </c>
      <c r="D241" s="12">
        <f t="shared" si="23"/>
        <v>3.4802598029499365</v>
      </c>
      <c r="E241" s="3">
        <f t="shared" si="24"/>
        <v>0.13999748892738065</v>
      </c>
      <c r="F241" s="4">
        <f t="shared" si="25"/>
        <v>13.999748892738065</v>
      </c>
      <c r="G241" s="4">
        <f t="shared" si="26"/>
        <v>0.18502637567158542</v>
      </c>
      <c r="H241" s="4">
        <f t="shared" si="27"/>
        <v>18.502637567158541</v>
      </c>
      <c r="I241" s="5">
        <f t="shared" si="21"/>
        <v>20</v>
      </c>
      <c r="J241" s="6">
        <v>6.8</v>
      </c>
    </row>
    <row r="242" spans="1:10" x14ac:dyDescent="0.2">
      <c r="A242" s="1">
        <v>42766</v>
      </c>
      <c r="B242">
        <v>55.19</v>
      </c>
      <c r="C242" s="2">
        <f t="shared" si="22"/>
        <v>1.2452597102195411E-2</v>
      </c>
      <c r="D242" s="12">
        <f t="shared" si="23"/>
        <v>1.2452597102195411</v>
      </c>
      <c r="E242" s="3">
        <f t="shared" si="24"/>
        <v>0.14110268331538531</v>
      </c>
      <c r="F242" s="4">
        <f t="shared" si="25"/>
        <v>14.110268331538531</v>
      </c>
      <c r="G242" s="4">
        <f t="shared" si="26"/>
        <v>0.16639840816840262</v>
      </c>
      <c r="H242" s="4">
        <f t="shared" si="27"/>
        <v>16.639840816840263</v>
      </c>
      <c r="I242" s="5">
        <f t="shared" si="21"/>
        <v>20</v>
      </c>
      <c r="J242" s="6">
        <v>4.1500000000000004</v>
      </c>
    </row>
    <row r="243" spans="1:10" x14ac:dyDescent="0.2">
      <c r="A243" s="1">
        <v>42794</v>
      </c>
      <c r="B243">
        <v>43.5</v>
      </c>
      <c r="C243" s="2">
        <f t="shared" si="22"/>
        <v>-0.10337113711062622</v>
      </c>
      <c r="D243" s="12">
        <f t="shared" si="23"/>
        <v>-10.337113711062623</v>
      </c>
      <c r="E243" s="3">
        <f t="shared" si="24"/>
        <v>0.18721801889983222</v>
      </c>
      <c r="F243" s="4">
        <f t="shared" si="25"/>
        <v>18.721801889983222</v>
      </c>
      <c r="G243" s="4">
        <f t="shared" si="26"/>
        <v>0.19787405995379515</v>
      </c>
      <c r="H243" s="4">
        <f t="shared" si="27"/>
        <v>19.787405995379515</v>
      </c>
      <c r="I243" s="5">
        <f t="shared" si="21"/>
        <v>20</v>
      </c>
      <c r="J243" s="6">
        <v>7.2</v>
      </c>
    </row>
    <row r="244" spans="1:10" x14ac:dyDescent="0.2">
      <c r="A244" s="1">
        <v>42825</v>
      </c>
      <c r="B244">
        <v>39.65</v>
      </c>
      <c r="C244" s="2">
        <f t="shared" si="22"/>
        <v>-4.0246065301014718E-2</v>
      </c>
      <c r="D244" s="12">
        <f t="shared" si="23"/>
        <v>-4.0246065301014715</v>
      </c>
      <c r="E244" s="3">
        <f t="shared" si="24"/>
        <v>0.18137705101964766</v>
      </c>
      <c r="F244" s="4">
        <f t="shared" si="25"/>
        <v>18.137705101964766</v>
      </c>
      <c r="G244" s="4">
        <f t="shared" si="26"/>
        <v>0.20230778130518604</v>
      </c>
      <c r="H244" s="4">
        <f t="shared" si="27"/>
        <v>20.230778130518605</v>
      </c>
      <c r="I244" s="5">
        <f t="shared" si="21"/>
        <v>20</v>
      </c>
      <c r="J244" s="6">
        <v>10.35</v>
      </c>
    </row>
    <row r="245" spans="1:10" x14ac:dyDescent="0.2">
      <c r="A245" s="1">
        <v>42853</v>
      </c>
      <c r="B245">
        <v>38.159999999999997</v>
      </c>
      <c r="C245" s="2">
        <f t="shared" si="22"/>
        <v>-1.6634825621565149E-2</v>
      </c>
      <c r="D245" s="12">
        <f t="shared" si="23"/>
        <v>-1.6634825621565148</v>
      </c>
      <c r="E245" s="3">
        <f t="shared" si="24"/>
        <v>0.15104979230075538</v>
      </c>
      <c r="F245" s="4">
        <f t="shared" si="25"/>
        <v>15.104979230075537</v>
      </c>
      <c r="G245" s="4">
        <f t="shared" si="26"/>
        <v>0.20183424418271942</v>
      </c>
      <c r="H245" s="4">
        <f t="shared" si="27"/>
        <v>20.18342441827194</v>
      </c>
      <c r="I245" s="5" t="str">
        <f t="shared" si="21"/>
        <v/>
      </c>
      <c r="J245" s="6">
        <v>10.85</v>
      </c>
    </row>
    <row r="246" spans="1:10" x14ac:dyDescent="0.2">
      <c r="A246" s="1">
        <v>42886</v>
      </c>
      <c r="B246">
        <v>37.1</v>
      </c>
      <c r="C246" s="2">
        <f t="shared" si="22"/>
        <v>-1.2234456417011586E-2</v>
      </c>
      <c r="D246" s="12">
        <f t="shared" si="23"/>
        <v>-1.2234456417011585</v>
      </c>
      <c r="E246" s="3">
        <f t="shared" si="24"/>
        <v>0.10745901572829494</v>
      </c>
      <c r="F246" s="4">
        <f t="shared" si="25"/>
        <v>10.745901572829494</v>
      </c>
      <c r="G246" s="4">
        <f t="shared" si="26"/>
        <v>0.20300059087446287</v>
      </c>
      <c r="H246" s="4">
        <f t="shared" si="27"/>
        <v>20.300059087446286</v>
      </c>
      <c r="I246" s="5" t="str">
        <f t="shared" si="21"/>
        <v/>
      </c>
      <c r="J246" s="6">
        <v>15.1</v>
      </c>
    </row>
    <row r="247" spans="1:10" x14ac:dyDescent="0.2">
      <c r="A247" s="1">
        <v>42916</v>
      </c>
      <c r="B247">
        <v>36.200000000000003</v>
      </c>
      <c r="C247" s="2">
        <f t="shared" si="22"/>
        <v>-1.0665339081880162E-2</v>
      </c>
      <c r="D247" s="12">
        <f t="shared" si="23"/>
        <v>-1.0665339081880161</v>
      </c>
      <c r="E247" s="3">
        <f t="shared" si="24"/>
        <v>0.10758022147756276</v>
      </c>
      <c r="F247" s="4">
        <f t="shared" si="25"/>
        <v>10.758022147756275</v>
      </c>
      <c r="G247" s="4">
        <f t="shared" si="26"/>
        <v>0.19833940235041669</v>
      </c>
      <c r="H247" s="4">
        <f t="shared" si="27"/>
        <v>19.83394023504167</v>
      </c>
      <c r="I247" s="5" t="str">
        <f t="shared" si="21"/>
        <v/>
      </c>
      <c r="J247" s="6">
        <v>18.95</v>
      </c>
    </row>
    <row r="248" spans="1:10" x14ac:dyDescent="0.2">
      <c r="A248" s="1">
        <v>42947</v>
      </c>
      <c r="B248">
        <v>39.5</v>
      </c>
      <c r="C248" s="2">
        <f t="shared" si="22"/>
        <v>3.7888525093294503E-2</v>
      </c>
      <c r="D248" s="12">
        <f t="shared" si="23"/>
        <v>3.7888525093294505</v>
      </c>
      <c r="E248" s="3">
        <f t="shared" si="24"/>
        <v>0.1091617254497733</v>
      </c>
      <c r="F248" s="4">
        <f t="shared" si="25"/>
        <v>10.91617254497733</v>
      </c>
      <c r="G248" s="4">
        <f t="shared" si="26"/>
        <v>0.19935754966655858</v>
      </c>
      <c r="H248" s="4">
        <f t="shared" si="27"/>
        <v>19.935754966655857</v>
      </c>
      <c r="I248" s="5" t="str">
        <f t="shared" si="21"/>
        <v/>
      </c>
      <c r="J248" s="6">
        <v>19.350000000000001</v>
      </c>
    </row>
    <row r="249" spans="1:10" x14ac:dyDescent="0.2">
      <c r="A249" s="1">
        <v>42978</v>
      </c>
      <c r="B249">
        <v>44.91</v>
      </c>
      <c r="C249" s="2">
        <f t="shared" si="22"/>
        <v>5.574595943625453E-2</v>
      </c>
      <c r="D249" s="12">
        <f t="shared" si="23"/>
        <v>5.5745959436254529</v>
      </c>
      <c r="E249" s="3">
        <f t="shared" si="24"/>
        <v>0.12745145757266552</v>
      </c>
      <c r="F249" s="4">
        <f t="shared" si="25"/>
        <v>12.745145757266553</v>
      </c>
      <c r="G249" s="4">
        <f t="shared" si="26"/>
        <v>0.20481241051125693</v>
      </c>
      <c r="H249" s="4">
        <f t="shared" si="27"/>
        <v>20.481241051125693</v>
      </c>
      <c r="I249" s="5" t="str">
        <f t="shared" si="21"/>
        <v/>
      </c>
      <c r="J249" s="6">
        <v>17.75</v>
      </c>
    </row>
    <row r="250" spans="1:10" x14ac:dyDescent="0.2">
      <c r="A250" s="1">
        <v>43007</v>
      </c>
      <c r="B250">
        <v>47.32</v>
      </c>
      <c r="C250" s="2">
        <f t="shared" si="22"/>
        <v>2.270168089317803E-2</v>
      </c>
      <c r="D250" s="12">
        <f t="shared" si="23"/>
        <v>2.2701680893178029</v>
      </c>
      <c r="E250" s="3">
        <f t="shared" si="24"/>
        <v>8.3830261748443088E-2</v>
      </c>
      <c r="F250" s="4">
        <f t="shared" si="25"/>
        <v>8.3830261748443089</v>
      </c>
      <c r="G250" s="4">
        <f t="shared" si="26"/>
        <v>0.19368465198867785</v>
      </c>
      <c r="H250" s="4">
        <f t="shared" si="27"/>
        <v>19.368465198867785</v>
      </c>
      <c r="I250" s="5" t="str">
        <f t="shared" si="21"/>
        <v/>
      </c>
      <c r="J250" s="6">
        <v>15.1</v>
      </c>
    </row>
    <row r="251" spans="1:10" x14ac:dyDescent="0.2">
      <c r="A251" s="1">
        <v>43039</v>
      </c>
      <c r="B251">
        <v>50.38</v>
      </c>
      <c r="C251" s="2">
        <f t="shared" si="22"/>
        <v>2.7213427206201495E-2</v>
      </c>
      <c r="D251" s="12">
        <f t="shared" si="23"/>
        <v>2.7213427206201497</v>
      </c>
      <c r="E251" s="3">
        <f t="shared" si="24"/>
        <v>6.9236192205115871E-2</v>
      </c>
      <c r="F251" s="4">
        <f t="shared" si="25"/>
        <v>6.9236192205115872</v>
      </c>
      <c r="G251" s="4">
        <f t="shared" si="26"/>
        <v>0.16852769953724078</v>
      </c>
      <c r="H251" s="4">
        <f t="shared" si="27"/>
        <v>16.852769953724078</v>
      </c>
      <c r="I251" s="5">
        <f t="shared" si="21"/>
        <v>20</v>
      </c>
      <c r="J251" s="6">
        <v>12.425000000000001</v>
      </c>
    </row>
    <row r="252" spans="1:10" x14ac:dyDescent="0.2">
      <c r="A252" s="1">
        <v>43069</v>
      </c>
      <c r="B252">
        <v>56.7</v>
      </c>
      <c r="C252" s="2">
        <f t="shared" si="22"/>
        <v>5.1324895730812316E-2</v>
      </c>
      <c r="D252" s="12">
        <f t="shared" si="23"/>
        <v>5.1324895730812319</v>
      </c>
      <c r="E252" s="3">
        <f t="shared" si="24"/>
        <v>6.6870946049625138E-2</v>
      </c>
      <c r="F252" s="4">
        <f t="shared" si="25"/>
        <v>6.687094604962514</v>
      </c>
      <c r="G252" s="4">
        <f t="shared" si="26"/>
        <v>0.1504269365011309</v>
      </c>
      <c r="H252" s="4">
        <f t="shared" si="27"/>
        <v>15.04269365011309</v>
      </c>
      <c r="I252" s="5">
        <f t="shared" si="21"/>
        <v>20</v>
      </c>
      <c r="J252" s="6">
        <v>7.8</v>
      </c>
    </row>
    <row r="253" spans="1:10" x14ac:dyDescent="0.2">
      <c r="A253" s="1">
        <v>43098</v>
      </c>
      <c r="B253">
        <v>56.43</v>
      </c>
      <c r="C253" s="2">
        <f t="shared" si="22"/>
        <v>-2.073008622865307E-3</v>
      </c>
      <c r="D253" s="12">
        <f t="shared" si="23"/>
        <v>-0.20730086228653069</v>
      </c>
      <c r="E253" s="3">
        <f t="shared" si="24"/>
        <v>6.1743817871456677E-2</v>
      </c>
      <c r="F253" s="4">
        <f t="shared" si="25"/>
        <v>6.1743817871456681</v>
      </c>
      <c r="G253" s="4">
        <f t="shared" si="26"/>
        <v>0.14966735357333769</v>
      </c>
      <c r="H253" s="4">
        <f t="shared" si="27"/>
        <v>14.966735357333768</v>
      </c>
      <c r="I253" s="5">
        <f t="shared" si="21"/>
        <v>20</v>
      </c>
      <c r="J253" s="6">
        <v>5.8</v>
      </c>
    </row>
    <row r="254" spans="1:10" x14ac:dyDescent="0.2">
      <c r="A254" s="1">
        <v>43131</v>
      </c>
      <c r="B254">
        <v>48.95</v>
      </c>
      <c r="C254" s="2">
        <f t="shared" si="22"/>
        <v>-6.1757354130884679E-2</v>
      </c>
      <c r="D254" s="12">
        <f t="shared" si="23"/>
        <v>-6.1757354130884679</v>
      </c>
      <c r="E254" s="3">
        <f t="shared" si="24"/>
        <v>9.898676211268638E-2</v>
      </c>
      <c r="F254" s="4">
        <f t="shared" si="25"/>
        <v>9.8986762112686382</v>
      </c>
      <c r="G254" s="4">
        <f t="shared" si="26"/>
        <v>0.15852820714624968</v>
      </c>
      <c r="H254" s="4">
        <f t="shared" si="27"/>
        <v>15.852820714624968</v>
      </c>
      <c r="I254" s="5">
        <f t="shared" si="21"/>
        <v>20</v>
      </c>
      <c r="J254" s="6">
        <v>6.75</v>
      </c>
    </row>
    <row r="255" spans="1:10" x14ac:dyDescent="0.2">
      <c r="A255" s="1">
        <v>43159</v>
      </c>
      <c r="B255">
        <v>46.67</v>
      </c>
      <c r="C255" s="2">
        <f t="shared" si="22"/>
        <v>-2.0714895254000717E-2</v>
      </c>
      <c r="D255" s="12">
        <f t="shared" si="23"/>
        <v>-2.0714895254000716</v>
      </c>
      <c r="E255" s="3">
        <f t="shared" si="24"/>
        <v>0.10244756599898142</v>
      </c>
      <c r="F255" s="4">
        <f t="shared" si="25"/>
        <v>10.244756599898142</v>
      </c>
      <c r="G255" s="4">
        <f t="shared" si="26"/>
        <v>0.15848742128618099</v>
      </c>
      <c r="H255" s="4">
        <f t="shared" si="27"/>
        <v>15.848742128618099</v>
      </c>
      <c r="I255" s="5">
        <f t="shared" si="21"/>
        <v>20</v>
      </c>
      <c r="J255" s="6">
        <v>3.65</v>
      </c>
    </row>
    <row r="256" spans="1:10" x14ac:dyDescent="0.2">
      <c r="A256" s="1">
        <v>43189</v>
      </c>
      <c r="B256">
        <v>47.36</v>
      </c>
      <c r="C256" s="2">
        <f t="shared" si="22"/>
        <v>6.3738928297074459E-3</v>
      </c>
      <c r="D256" s="12">
        <f t="shared" si="23"/>
        <v>0.6373892829707446</v>
      </c>
      <c r="E256" s="3">
        <f t="shared" si="24"/>
        <v>9.0012000594584057E-2</v>
      </c>
      <c r="F256" s="4">
        <f t="shared" si="25"/>
        <v>9.0012000594584052</v>
      </c>
      <c r="G256" s="4">
        <f t="shared" si="26"/>
        <v>0.12155806707015383</v>
      </c>
      <c r="H256" s="4">
        <f t="shared" si="27"/>
        <v>12.155806707015383</v>
      </c>
      <c r="I256" s="5">
        <f t="shared" si="21"/>
        <v>20</v>
      </c>
      <c r="J256" s="6">
        <v>6.4</v>
      </c>
    </row>
    <row r="257" spans="1:10" x14ac:dyDescent="0.2">
      <c r="A257" s="1">
        <v>43220</v>
      </c>
      <c r="B257">
        <v>53.09</v>
      </c>
      <c r="C257" s="2">
        <f t="shared" si="22"/>
        <v>4.9601031626293604E-2</v>
      </c>
      <c r="D257" s="12">
        <f t="shared" si="23"/>
        <v>4.9601031626293608</v>
      </c>
      <c r="E257" s="3">
        <f t="shared" si="24"/>
        <v>9.8825066256673672E-2</v>
      </c>
      <c r="F257" s="4">
        <f t="shared" si="25"/>
        <v>9.8825066256673679</v>
      </c>
      <c r="G257" s="4">
        <f t="shared" si="26"/>
        <v>0.12035594476804139</v>
      </c>
      <c r="H257" s="4">
        <f t="shared" si="27"/>
        <v>12.035594476804139</v>
      </c>
      <c r="I257" s="5" t="str">
        <f t="shared" si="21"/>
        <v/>
      </c>
      <c r="J257" s="6">
        <v>11.7</v>
      </c>
    </row>
    <row r="258" spans="1:10" x14ac:dyDescent="0.2">
      <c r="A258" s="1">
        <v>43251</v>
      </c>
      <c r="B258">
        <v>57.56</v>
      </c>
      <c r="C258" s="2">
        <f t="shared" si="22"/>
        <v>3.5108059923410595E-2</v>
      </c>
      <c r="D258" s="12">
        <f t="shared" si="23"/>
        <v>3.5108059923410595</v>
      </c>
      <c r="E258" s="3">
        <f t="shared" si="24"/>
        <v>0.10068161254315772</v>
      </c>
      <c r="F258" s="4">
        <f t="shared" si="25"/>
        <v>10.068161254315772</v>
      </c>
      <c r="G258" s="4">
        <f t="shared" si="26"/>
        <v>0.11927414621200962</v>
      </c>
      <c r="H258" s="4">
        <f t="shared" si="27"/>
        <v>11.927414621200962</v>
      </c>
      <c r="I258" s="5" t="str">
        <f t="shared" si="21"/>
        <v/>
      </c>
      <c r="J258" s="6">
        <v>15.3</v>
      </c>
    </row>
    <row r="259" spans="1:10" x14ac:dyDescent="0.2">
      <c r="A259" s="1">
        <v>43280</v>
      </c>
      <c r="B259">
        <v>55.24</v>
      </c>
      <c r="C259" s="2">
        <f t="shared" si="22"/>
        <v>-1.7867115357973924E-2</v>
      </c>
      <c r="D259" s="12">
        <f t="shared" si="23"/>
        <v>-1.7867115357973924</v>
      </c>
      <c r="E259" s="3">
        <f t="shared" si="24"/>
        <v>9.1004050096574543E-2</v>
      </c>
      <c r="F259" s="4">
        <f t="shared" si="25"/>
        <v>9.1004050096574538</v>
      </c>
      <c r="G259" s="4">
        <f t="shared" si="26"/>
        <v>0.12061561075383574</v>
      </c>
      <c r="H259" s="4">
        <f t="shared" si="27"/>
        <v>12.061561075383574</v>
      </c>
      <c r="I259" s="5" t="str">
        <f t="shared" ref="I259:I304" si="28">IF(AND(MONTH(A259)&lt;10,MONTH(A259)&gt;3),"",$L$3)</f>
        <v/>
      </c>
      <c r="J259" s="6">
        <v>18.649999999999999</v>
      </c>
    </row>
    <row r="260" spans="1:10" x14ac:dyDescent="0.2">
      <c r="A260" s="1">
        <v>43312</v>
      </c>
      <c r="B260">
        <v>58.55</v>
      </c>
      <c r="C260" s="2">
        <f t="shared" ref="C260:C305" si="29">LOG(B260/B259)</f>
        <v>2.5273229501788268E-2</v>
      </c>
      <c r="D260" s="12">
        <f t="shared" ref="D260:D306" si="30">C260*100</f>
        <v>2.527322950178827</v>
      </c>
      <c r="E260" s="3">
        <f t="shared" si="24"/>
        <v>9.4328489022775283E-2</v>
      </c>
      <c r="F260" s="4">
        <f t="shared" si="25"/>
        <v>9.432848902277529</v>
      </c>
      <c r="G260" s="4">
        <f t="shared" si="26"/>
        <v>0.11839723750166614</v>
      </c>
      <c r="H260" s="4">
        <f t="shared" si="27"/>
        <v>11.839723750166614</v>
      </c>
      <c r="I260" s="5" t="str">
        <f t="shared" si="28"/>
        <v/>
      </c>
      <c r="J260" s="6">
        <v>22.35</v>
      </c>
    </row>
    <row r="261" spans="1:10" x14ac:dyDescent="0.2">
      <c r="A261" s="1">
        <v>43343</v>
      </c>
      <c r="B261">
        <v>67.790000000000006</v>
      </c>
      <c r="C261" s="2">
        <f t="shared" si="29"/>
        <v>6.3638734501060598E-2</v>
      </c>
      <c r="D261" s="12">
        <f t="shared" si="30"/>
        <v>6.3638734501060599</v>
      </c>
      <c r="E261" s="3">
        <f t="shared" si="24"/>
        <v>7.9458337290035527E-2</v>
      </c>
      <c r="F261" s="4">
        <f t="shared" si="25"/>
        <v>7.945833729003553</v>
      </c>
      <c r="G261" s="4">
        <f t="shared" si="26"/>
        <v>0.12551493870125174</v>
      </c>
      <c r="H261" s="4">
        <f t="shared" si="27"/>
        <v>12.551493870125174</v>
      </c>
      <c r="I261" s="5" t="str">
        <f t="shared" si="28"/>
        <v/>
      </c>
      <c r="J261" s="6">
        <v>19.5</v>
      </c>
    </row>
    <row r="262" spans="1:10" x14ac:dyDescent="0.2">
      <c r="A262" s="1">
        <v>43371</v>
      </c>
      <c r="B262">
        <v>75.06</v>
      </c>
      <c r="C262" s="2">
        <f t="shared" si="29"/>
        <v>4.4242926167621044E-2</v>
      </c>
      <c r="D262" s="12">
        <f t="shared" si="30"/>
        <v>4.4242926167621039</v>
      </c>
      <c r="E262" s="3">
        <f t="shared" si="24"/>
        <v>6.7931086600511337E-2</v>
      </c>
      <c r="F262" s="4">
        <f t="shared" si="25"/>
        <v>6.7931086600511339</v>
      </c>
      <c r="G262" s="4">
        <f t="shared" si="26"/>
        <v>0.12251024958674982</v>
      </c>
      <c r="H262" s="4">
        <f t="shared" si="27"/>
        <v>12.251024958674982</v>
      </c>
      <c r="I262" s="5" t="str">
        <f t="shared" si="28"/>
        <v/>
      </c>
      <c r="J262" s="6">
        <v>15.95</v>
      </c>
    </row>
    <row r="263" spans="1:10" x14ac:dyDescent="0.2">
      <c r="A263" s="1">
        <v>43404</v>
      </c>
      <c r="B263">
        <v>68.180000000000007</v>
      </c>
      <c r="C263" s="2">
        <f t="shared" si="29"/>
        <v>-4.1751563184191209E-2</v>
      </c>
      <c r="D263" s="12">
        <f t="shared" si="30"/>
        <v>-4.1751563184191207</v>
      </c>
      <c r="E263" s="3">
        <f t="shared" si="24"/>
        <v>9.3935926177870194E-2</v>
      </c>
      <c r="F263" s="4">
        <f t="shared" si="25"/>
        <v>9.3935926177870197</v>
      </c>
      <c r="G263" s="4">
        <f t="shared" si="26"/>
        <v>0.13464369326702127</v>
      </c>
      <c r="H263" s="4">
        <f t="shared" si="27"/>
        <v>13.464369326702128</v>
      </c>
      <c r="I263" s="5">
        <f t="shared" si="28"/>
        <v>20</v>
      </c>
      <c r="J263" s="6">
        <v>12.5</v>
      </c>
    </row>
    <row r="264" spans="1:10" x14ac:dyDescent="0.2">
      <c r="A264" s="1">
        <v>43434</v>
      </c>
      <c r="B264">
        <v>67.540000000000006</v>
      </c>
      <c r="C264" s="2">
        <f t="shared" si="29"/>
        <v>-4.0959405934796432E-3</v>
      </c>
      <c r="D264" s="12">
        <f t="shared" si="30"/>
        <v>-0.40959405934796433</v>
      </c>
      <c r="E264" s="3">
        <f t="shared" si="24"/>
        <v>9.1631662335583147E-2</v>
      </c>
      <c r="F264" s="4">
        <f t="shared" si="25"/>
        <v>9.1631662335583144</v>
      </c>
      <c r="G264" s="4">
        <f t="shared" si="26"/>
        <v>0.13451294358979776</v>
      </c>
      <c r="H264" s="4">
        <f t="shared" si="27"/>
        <v>13.451294358979776</v>
      </c>
      <c r="I264" s="5">
        <f t="shared" si="28"/>
        <v>20</v>
      </c>
      <c r="J264" s="6">
        <v>9</v>
      </c>
    </row>
    <row r="265" spans="1:10" x14ac:dyDescent="0.2">
      <c r="A265" s="1">
        <v>43465</v>
      </c>
      <c r="B265">
        <v>61.07</v>
      </c>
      <c r="C265" s="2">
        <f t="shared" si="29"/>
        <v>-4.3733136303527126E-2</v>
      </c>
      <c r="D265" s="12">
        <f t="shared" si="30"/>
        <v>-4.3733136303527127</v>
      </c>
      <c r="E265" s="3">
        <f t="shared" si="24"/>
        <v>0.10268127308899377</v>
      </c>
      <c r="F265" s="4">
        <f t="shared" si="25"/>
        <v>10.268127308899377</v>
      </c>
      <c r="G265" s="4">
        <f t="shared" si="26"/>
        <v>0.13615694033108897</v>
      </c>
      <c r="H265" s="4">
        <f t="shared" si="27"/>
        <v>13.615694033108896</v>
      </c>
      <c r="I265" s="5">
        <f t="shared" si="28"/>
        <v>20</v>
      </c>
      <c r="J265" s="6">
        <v>7.95</v>
      </c>
    </row>
    <row r="266" spans="1:10" x14ac:dyDescent="0.2">
      <c r="A266" s="1">
        <v>43496</v>
      </c>
      <c r="B266">
        <v>51.52</v>
      </c>
      <c r="C266" s="2">
        <f t="shared" si="29"/>
        <v>-7.3852065644109885E-2</v>
      </c>
      <c r="D266" s="12">
        <f t="shared" si="30"/>
        <v>-7.3852065644109883</v>
      </c>
      <c r="E266" s="3">
        <f t="shared" ref="E266:E305" si="31">_xlfn.STDEV.S(C260:C266)*SQRT(6)</f>
        <v>0.12506711003318141</v>
      </c>
      <c r="F266" s="4">
        <f t="shared" ref="F266:F305" si="32">E266*100</f>
        <v>12.506711003318141</v>
      </c>
      <c r="G266" s="4">
        <f t="shared" si="26"/>
        <v>0.15475236612626808</v>
      </c>
      <c r="H266" s="4">
        <f t="shared" si="27"/>
        <v>15.475236612626809</v>
      </c>
      <c r="I266" s="5">
        <f t="shared" si="28"/>
        <v>20</v>
      </c>
      <c r="J266" s="6">
        <v>4.8</v>
      </c>
    </row>
    <row r="267" spans="1:10" x14ac:dyDescent="0.2">
      <c r="A267" s="1">
        <v>43524</v>
      </c>
      <c r="B267">
        <v>44.11</v>
      </c>
      <c r="C267" s="2">
        <f t="shared" si="29"/>
        <v>-6.7438796573348378E-2</v>
      </c>
      <c r="D267" s="12">
        <f t="shared" si="30"/>
        <v>-6.7438796573348379</v>
      </c>
      <c r="E267" s="3">
        <f t="shared" si="31"/>
        <v>0.1323671868767492</v>
      </c>
      <c r="F267" s="4">
        <f t="shared" si="32"/>
        <v>13.236718687674919</v>
      </c>
      <c r="G267" s="4">
        <f t="shared" si="26"/>
        <v>0.15698814208001086</v>
      </c>
      <c r="H267" s="4">
        <f t="shared" si="27"/>
        <v>15.698814208001085</v>
      </c>
      <c r="I267" s="5">
        <f t="shared" si="28"/>
        <v>20</v>
      </c>
      <c r="J267" s="6">
        <v>7.85</v>
      </c>
    </row>
    <row r="268" spans="1:10" x14ac:dyDescent="0.2">
      <c r="A268" s="1">
        <v>43553</v>
      </c>
      <c r="B268">
        <v>34.61</v>
      </c>
      <c r="C268" s="2">
        <f t="shared" si="29"/>
        <v>-0.10533545848427964</v>
      </c>
      <c r="D268" s="12">
        <f t="shared" si="30"/>
        <v>-10.533545848427964</v>
      </c>
      <c r="E268" s="3">
        <f t="shared" si="31"/>
        <v>0.12062379578279236</v>
      </c>
      <c r="F268" s="4">
        <f t="shared" si="32"/>
        <v>12.062379578279236</v>
      </c>
      <c r="G268" s="4">
        <f t="shared" si="26"/>
        <v>0.18485742688738863</v>
      </c>
      <c r="H268" s="4">
        <f t="shared" si="27"/>
        <v>18.485742688738863</v>
      </c>
      <c r="I268" s="5">
        <f t="shared" si="28"/>
        <v>20</v>
      </c>
      <c r="J268" s="6">
        <v>9.4499999999999993</v>
      </c>
    </row>
    <row r="269" spans="1:10" x14ac:dyDescent="0.2">
      <c r="A269" s="1">
        <v>43585</v>
      </c>
      <c r="B269">
        <v>33.659999999999997</v>
      </c>
      <c r="C269" s="2">
        <f t="shared" si="29"/>
        <v>-1.2087487654322686E-2</v>
      </c>
      <c r="D269" s="12">
        <f t="shared" si="30"/>
        <v>-1.2087487654322686</v>
      </c>
      <c r="E269" s="3">
        <f t="shared" si="31"/>
        <v>8.7100411146658813E-2</v>
      </c>
      <c r="F269" s="4">
        <f t="shared" si="32"/>
        <v>8.7100411146658807</v>
      </c>
      <c r="G269" s="4">
        <f t="shared" si="26"/>
        <v>0.18407272914607023</v>
      </c>
      <c r="H269" s="4">
        <f t="shared" si="27"/>
        <v>18.407272914607024</v>
      </c>
      <c r="I269" s="5" t="str">
        <f t="shared" si="28"/>
        <v/>
      </c>
      <c r="J269" s="6">
        <v>10.75</v>
      </c>
    </row>
    <row r="270" spans="1:10" x14ac:dyDescent="0.2">
      <c r="A270" s="1">
        <v>43616</v>
      </c>
      <c r="B270">
        <v>27.57</v>
      </c>
      <c r="C270" s="2">
        <f t="shared" si="29"/>
        <v>-8.6677345534031267E-2</v>
      </c>
      <c r="D270" s="12">
        <f t="shared" si="30"/>
        <v>-8.6677345534031272</v>
      </c>
      <c r="E270" s="3">
        <f t="shared" si="31"/>
        <v>9.2721263294803929E-2</v>
      </c>
      <c r="F270" s="4">
        <f t="shared" si="32"/>
        <v>9.2721263294803933</v>
      </c>
      <c r="G270" s="4">
        <f t="shared" si="26"/>
        <v>0.18546610717716588</v>
      </c>
      <c r="H270" s="4">
        <f t="shared" si="27"/>
        <v>18.54661071771659</v>
      </c>
      <c r="I270" s="5" t="str">
        <f t="shared" si="28"/>
        <v/>
      </c>
      <c r="J270" s="6">
        <v>13.5</v>
      </c>
    </row>
    <row r="271" spans="1:10" x14ac:dyDescent="0.2">
      <c r="A271" s="1">
        <v>43644</v>
      </c>
      <c r="B271">
        <v>25.65</v>
      </c>
      <c r="C271" s="2">
        <f t="shared" si="29"/>
        <v>-3.134939665793865E-2</v>
      </c>
      <c r="D271" s="12">
        <f t="shared" si="30"/>
        <v>-3.1349396657938651</v>
      </c>
      <c r="E271" s="3">
        <f t="shared" si="31"/>
        <v>7.9970273785154616E-2</v>
      </c>
      <c r="F271" s="4">
        <f t="shared" si="32"/>
        <v>7.9970273785154617</v>
      </c>
      <c r="G271" s="4">
        <f t="shared" si="26"/>
        <v>0.1757799174215946</v>
      </c>
      <c r="H271" s="4">
        <f t="shared" si="27"/>
        <v>17.577991742159462</v>
      </c>
      <c r="I271" s="5" t="str">
        <f t="shared" si="28"/>
        <v/>
      </c>
      <c r="J271" s="6">
        <v>16.850000000000001</v>
      </c>
    </row>
    <row r="272" spans="1:10" x14ac:dyDescent="0.2">
      <c r="A272" s="1">
        <v>43677</v>
      </c>
      <c r="B272">
        <v>29.76</v>
      </c>
      <c r="C272" s="2">
        <f t="shared" si="29"/>
        <v>6.4545557426006095E-2</v>
      </c>
      <c r="D272" s="12">
        <f t="shared" si="30"/>
        <v>6.4545557426006095</v>
      </c>
      <c r="E272" s="3">
        <f t="shared" si="31"/>
        <v>0.14135765825755892</v>
      </c>
      <c r="F272" s="4">
        <f t="shared" si="32"/>
        <v>14.135765825755891</v>
      </c>
      <c r="G272" s="4">
        <f t="shared" ref="G272:G306" si="33">_xlfn.STDEV.S(C260:C272)*SQRT(12)</f>
        <v>0.19665638217752621</v>
      </c>
      <c r="H272" s="4">
        <f t="shared" ref="H272:H306" si="34">G272*100</f>
        <v>19.665638217752619</v>
      </c>
      <c r="I272" s="5" t="str">
        <f t="shared" si="28"/>
        <v/>
      </c>
      <c r="J272" s="6">
        <v>20.2</v>
      </c>
    </row>
    <row r="273" spans="1:10" x14ac:dyDescent="0.2">
      <c r="A273" s="1">
        <v>43707</v>
      </c>
      <c r="B273">
        <v>33.03</v>
      </c>
      <c r="C273" s="2">
        <f t="shared" si="29"/>
        <v>4.5275646817573116E-2</v>
      </c>
      <c r="D273" s="12">
        <f t="shared" si="30"/>
        <v>4.5275646817573119</v>
      </c>
      <c r="E273" s="3">
        <f t="shared" si="31"/>
        <v>0.15867079480539997</v>
      </c>
      <c r="F273" s="4">
        <f t="shared" si="32"/>
        <v>15.867079480539998</v>
      </c>
      <c r="G273" s="4">
        <f t="shared" si="33"/>
        <v>0.20218983483142125</v>
      </c>
      <c r="H273" s="4">
        <f t="shared" si="34"/>
        <v>20.218983483142125</v>
      </c>
      <c r="I273" s="5" t="str">
        <f t="shared" si="28"/>
        <v/>
      </c>
      <c r="J273" s="6">
        <v>19.649999999999999</v>
      </c>
    </row>
    <row r="274" spans="1:10" x14ac:dyDescent="0.2">
      <c r="A274" s="1">
        <v>43738</v>
      </c>
      <c r="B274">
        <v>43.18</v>
      </c>
      <c r="C274" s="2">
        <f t="shared" si="29"/>
        <v>0.11637406430679773</v>
      </c>
      <c r="D274" s="12">
        <f t="shared" si="30"/>
        <v>11.637406430679773</v>
      </c>
      <c r="E274" s="3">
        <f t="shared" si="31"/>
        <v>0.19870610004494468</v>
      </c>
      <c r="F274" s="4">
        <f t="shared" si="32"/>
        <v>19.87061000449447</v>
      </c>
      <c r="G274" s="4">
        <f t="shared" si="33"/>
        <v>0.22842266001381265</v>
      </c>
      <c r="H274" s="4">
        <f t="shared" si="34"/>
        <v>22.842266001381265</v>
      </c>
      <c r="I274" s="5" t="str">
        <f t="shared" si="28"/>
        <v/>
      </c>
      <c r="J274" s="6">
        <v>16.5</v>
      </c>
    </row>
    <row r="275" spans="1:10" x14ac:dyDescent="0.2">
      <c r="A275" s="1">
        <v>43769</v>
      </c>
      <c r="B275">
        <v>42.64</v>
      </c>
      <c r="C275" s="2">
        <f t="shared" si="29"/>
        <v>-5.4654419796961199E-3</v>
      </c>
      <c r="D275" s="12">
        <f t="shared" si="30"/>
        <v>-0.54654419796961196</v>
      </c>
      <c r="E275" s="3">
        <f t="shared" si="31"/>
        <v>0.16509886344457472</v>
      </c>
      <c r="F275" s="4">
        <f t="shared" si="32"/>
        <v>16.509886344457474</v>
      </c>
      <c r="G275" s="4">
        <f t="shared" si="33"/>
        <v>0.22036622139421166</v>
      </c>
      <c r="H275" s="4">
        <f t="shared" si="34"/>
        <v>22.036622139421166</v>
      </c>
      <c r="I275" s="5">
        <f t="shared" si="28"/>
        <v>20</v>
      </c>
      <c r="J275" s="6">
        <v>12.05</v>
      </c>
    </row>
    <row r="276" spans="1:10" x14ac:dyDescent="0.2">
      <c r="A276" s="1">
        <v>43798</v>
      </c>
      <c r="B276">
        <v>42.76</v>
      </c>
      <c r="C276" s="2">
        <f t="shared" si="29"/>
        <v>1.2205005182245449E-3</v>
      </c>
      <c r="D276" s="12">
        <f t="shared" si="30"/>
        <v>0.12205005182245449</v>
      </c>
      <c r="E276" s="3">
        <f t="shared" si="31"/>
        <v>0.16353339269867345</v>
      </c>
      <c r="F276" s="4">
        <f t="shared" si="32"/>
        <v>16.353339269867345</v>
      </c>
      <c r="G276" s="4">
        <f t="shared" si="33"/>
        <v>0.21977522133116861</v>
      </c>
      <c r="H276" s="4">
        <f t="shared" si="34"/>
        <v>21.97752213311686</v>
      </c>
      <c r="I276" s="5">
        <f t="shared" si="28"/>
        <v>20</v>
      </c>
      <c r="J276" s="6">
        <v>7.3</v>
      </c>
    </row>
    <row r="277" spans="1:10" x14ac:dyDescent="0.2">
      <c r="A277" s="1">
        <v>43830</v>
      </c>
      <c r="B277">
        <v>31.07</v>
      </c>
      <c r="C277" s="2">
        <f t="shared" si="29"/>
        <v>-0.13869644328176592</v>
      </c>
      <c r="D277" s="12">
        <f t="shared" si="30"/>
        <v>-13.869644328176593</v>
      </c>
      <c r="E277" s="3">
        <f t="shared" si="31"/>
        <v>0.19906008334013936</v>
      </c>
      <c r="F277" s="4">
        <f t="shared" si="32"/>
        <v>19.906008334013936</v>
      </c>
      <c r="G277" s="4">
        <f t="shared" si="33"/>
        <v>0.24886068926553059</v>
      </c>
      <c r="H277" s="4">
        <f t="shared" si="34"/>
        <v>24.886068926553058</v>
      </c>
      <c r="I277" s="5">
        <f t="shared" si="28"/>
        <v>20</v>
      </c>
      <c r="J277" s="6">
        <v>7.1</v>
      </c>
    </row>
    <row r="278" spans="1:10" x14ac:dyDescent="0.2">
      <c r="A278" s="1">
        <v>43861</v>
      </c>
      <c r="B278">
        <v>24.18</v>
      </c>
      <c r="C278" s="2">
        <f t="shared" si="29"/>
        <v>-0.10888495673022136</v>
      </c>
      <c r="D278" s="12">
        <f t="shared" si="30"/>
        <v>-10.888495673022137</v>
      </c>
      <c r="E278" s="3">
        <f t="shared" si="31"/>
        <v>0.22536433526371522</v>
      </c>
      <c r="F278" s="4">
        <f t="shared" si="32"/>
        <v>22.536433526371521</v>
      </c>
      <c r="G278" s="4">
        <f t="shared" si="33"/>
        <v>0.26109077886059578</v>
      </c>
      <c r="H278" s="4">
        <f t="shared" si="34"/>
        <v>26.109077886059577</v>
      </c>
      <c r="I278" s="5">
        <f t="shared" si="28"/>
        <v>20</v>
      </c>
      <c r="J278" s="6">
        <v>7.4</v>
      </c>
    </row>
    <row r="279" spans="1:10" x14ac:dyDescent="0.2">
      <c r="A279" s="1">
        <v>43889</v>
      </c>
      <c r="B279">
        <v>21.7</v>
      </c>
      <c r="C279" s="2">
        <f t="shared" si="29"/>
        <v>-4.6996562676223555E-2</v>
      </c>
      <c r="D279" s="12">
        <f t="shared" si="30"/>
        <v>-4.6996562676223554</v>
      </c>
      <c r="E279" s="3">
        <f t="shared" si="31"/>
        <v>0.21502886441327798</v>
      </c>
      <c r="F279" s="4">
        <f t="shared" si="32"/>
        <v>21.502886441327799</v>
      </c>
      <c r="G279" s="4">
        <f t="shared" si="33"/>
        <v>0.25793392714483265</v>
      </c>
      <c r="H279" s="4">
        <f t="shared" si="34"/>
        <v>25.793392714483264</v>
      </c>
      <c r="I279" s="5">
        <f t="shared" si="28"/>
        <v>20</v>
      </c>
      <c r="J279" s="6">
        <v>7.7</v>
      </c>
    </row>
    <row r="280" spans="1:10" x14ac:dyDescent="0.2">
      <c r="A280" s="1">
        <v>43921</v>
      </c>
      <c r="B280">
        <v>16.329999999999998</v>
      </c>
      <c r="C280" s="2">
        <f t="shared" si="29"/>
        <v>-0.12347354911186136</v>
      </c>
      <c r="D280" s="12">
        <f t="shared" si="30"/>
        <v>-12.347354911186136</v>
      </c>
      <c r="E280" s="3">
        <f t="shared" si="31"/>
        <v>0.22079748202683541</v>
      </c>
      <c r="F280" s="4">
        <f t="shared" si="32"/>
        <v>22.07974820268354</v>
      </c>
      <c r="G280" s="4">
        <f t="shared" si="33"/>
        <v>0.27156745576327002</v>
      </c>
      <c r="H280" s="4">
        <f t="shared" si="34"/>
        <v>27.156745576327001</v>
      </c>
      <c r="I280" s="5">
        <f t="shared" si="28"/>
        <v>20</v>
      </c>
      <c r="J280" s="6">
        <v>7.95</v>
      </c>
    </row>
    <row r="281" spans="1:10" x14ac:dyDescent="0.2">
      <c r="A281" s="1">
        <v>43951</v>
      </c>
      <c r="B281">
        <v>13.87</v>
      </c>
      <c r="C281" s="2">
        <f t="shared" si="29"/>
        <v>-7.0909723663383259E-2</v>
      </c>
      <c r="D281" s="12">
        <f t="shared" si="30"/>
        <v>-7.0909723663383257</v>
      </c>
      <c r="E281" s="3">
        <f t="shared" si="31"/>
        <v>0.13731805315697582</v>
      </c>
      <c r="F281" s="4">
        <f t="shared" si="32"/>
        <v>13.731805315697581</v>
      </c>
      <c r="G281" s="4">
        <f t="shared" si="33"/>
        <v>0.26434060941981924</v>
      </c>
      <c r="H281" s="4">
        <f t="shared" si="34"/>
        <v>26.434060941981922</v>
      </c>
      <c r="I281" s="5" t="str">
        <f t="shared" si="28"/>
        <v/>
      </c>
      <c r="J281" s="6">
        <v>12.35</v>
      </c>
    </row>
    <row r="282" spans="1:10" x14ac:dyDescent="0.2">
      <c r="A282" s="1">
        <v>43980</v>
      </c>
      <c r="B282">
        <v>9.6300000000000008</v>
      </c>
      <c r="C282" s="2">
        <f t="shared" si="29"/>
        <v>-0.15845017394875027</v>
      </c>
      <c r="D282" s="12">
        <f t="shared" si="30"/>
        <v>-15.845017394875027</v>
      </c>
      <c r="E282" s="3">
        <f t="shared" si="31"/>
        <v>0.13795417575511787</v>
      </c>
      <c r="F282" s="4">
        <f t="shared" si="32"/>
        <v>13.795417575511786</v>
      </c>
      <c r="G282" s="4">
        <f t="shared" si="33"/>
        <v>0.29025206084553823</v>
      </c>
      <c r="H282" s="4">
        <f t="shared" si="34"/>
        <v>29.025206084553822</v>
      </c>
      <c r="I282" s="5" t="str">
        <f t="shared" si="28"/>
        <v/>
      </c>
      <c r="J282" s="6">
        <v>15.1</v>
      </c>
    </row>
    <row r="283" spans="1:10" x14ac:dyDescent="0.2">
      <c r="A283" s="1">
        <v>44012</v>
      </c>
      <c r="B283">
        <v>16.22</v>
      </c>
      <c r="C283" s="2">
        <f t="shared" si="29"/>
        <v>0.22642456275060263</v>
      </c>
      <c r="D283" s="12">
        <f t="shared" si="30"/>
        <v>22.642456275060262</v>
      </c>
      <c r="E283" s="3">
        <f t="shared" si="31"/>
        <v>0.3234674633450289</v>
      </c>
      <c r="F283" s="4">
        <f t="shared" si="32"/>
        <v>32.346746334502889</v>
      </c>
      <c r="G283" s="4">
        <f t="shared" si="33"/>
        <v>0.38293595314748663</v>
      </c>
      <c r="H283" s="4">
        <f t="shared" si="34"/>
        <v>38.293595314748664</v>
      </c>
      <c r="I283" s="5" t="str">
        <f t="shared" si="28"/>
        <v/>
      </c>
      <c r="J283" s="6">
        <v>17.55</v>
      </c>
    </row>
    <row r="284" spans="1:10" x14ac:dyDescent="0.2">
      <c r="A284" s="1">
        <v>44043</v>
      </c>
      <c r="B284">
        <v>15.64</v>
      </c>
      <c r="C284" s="2">
        <f t="shared" si="29"/>
        <v>-1.581410115130797E-2</v>
      </c>
      <c r="D284" s="12">
        <f t="shared" si="30"/>
        <v>-1.5814101151307971</v>
      </c>
      <c r="E284" s="3">
        <f t="shared" si="31"/>
        <v>0.3134772047428821</v>
      </c>
      <c r="F284" s="4">
        <f t="shared" si="32"/>
        <v>31.347720474288209</v>
      </c>
      <c r="G284" s="4">
        <f t="shared" si="33"/>
        <v>0.38267389918811795</v>
      </c>
      <c r="H284" s="4">
        <f t="shared" si="34"/>
        <v>38.267389918811794</v>
      </c>
      <c r="I284" s="5" t="str">
        <f t="shared" si="28"/>
        <v/>
      </c>
      <c r="J284" s="6">
        <v>18.600000000000001</v>
      </c>
    </row>
    <row r="285" spans="1:10" x14ac:dyDescent="0.2">
      <c r="A285" s="1">
        <v>44074</v>
      </c>
      <c r="B285">
        <v>28.95</v>
      </c>
      <c r="C285" s="2">
        <f t="shared" si="29"/>
        <v>0.26741181933962577</v>
      </c>
      <c r="D285" s="12">
        <f t="shared" si="30"/>
        <v>26.741181933962576</v>
      </c>
      <c r="E285" s="3">
        <f t="shared" si="31"/>
        <v>0.41199861317206921</v>
      </c>
      <c r="F285" s="4">
        <f t="shared" si="32"/>
        <v>41.199861317206924</v>
      </c>
      <c r="G285" s="4">
        <f t="shared" si="33"/>
        <v>0.46617812811574666</v>
      </c>
      <c r="H285" s="4">
        <f t="shared" si="34"/>
        <v>46.617812811574666</v>
      </c>
      <c r="I285" s="5" t="str">
        <f t="shared" si="28"/>
        <v/>
      </c>
      <c r="J285" s="6">
        <v>20.6</v>
      </c>
    </row>
    <row r="286" spans="1:10" x14ac:dyDescent="0.2">
      <c r="A286" s="1">
        <v>44104</v>
      </c>
      <c r="B286">
        <v>37</v>
      </c>
      <c r="C286" s="2">
        <f t="shared" si="29"/>
        <v>0.10655315600354</v>
      </c>
      <c r="D286" s="12">
        <f t="shared" si="30"/>
        <v>10.655315600353999</v>
      </c>
      <c r="E286" s="3">
        <f t="shared" si="31"/>
        <v>0.41483627908996762</v>
      </c>
      <c r="F286" s="4">
        <f t="shared" si="32"/>
        <v>41.483627908996759</v>
      </c>
      <c r="G286" s="4">
        <f t="shared" si="33"/>
        <v>0.47586749966545006</v>
      </c>
      <c r="H286" s="4">
        <f t="shared" si="34"/>
        <v>47.586749966545007</v>
      </c>
      <c r="I286" s="5" t="str">
        <f t="shared" si="28"/>
        <v/>
      </c>
      <c r="J286" s="6">
        <v>16.399999999999999</v>
      </c>
    </row>
    <row r="287" spans="1:10" x14ac:dyDescent="0.2">
      <c r="A287" s="1">
        <v>44134</v>
      </c>
      <c r="B287">
        <v>41.5</v>
      </c>
      <c r="C287" s="2">
        <f t="shared" si="29"/>
        <v>4.9846372645097746E-2</v>
      </c>
      <c r="D287" s="12">
        <f t="shared" si="30"/>
        <v>4.9846372645097743</v>
      </c>
      <c r="E287" s="3">
        <f t="shared" si="31"/>
        <v>0.37889421278822455</v>
      </c>
      <c r="F287" s="4">
        <f t="shared" si="32"/>
        <v>37.889421278822454</v>
      </c>
      <c r="G287" s="4">
        <f t="shared" si="33"/>
        <v>0.46427973858989408</v>
      </c>
      <c r="H287" s="4">
        <f t="shared" si="34"/>
        <v>46.427973858989411</v>
      </c>
      <c r="I287" s="5">
        <f t="shared" si="28"/>
        <v>20</v>
      </c>
      <c r="J287" s="6">
        <v>11.95</v>
      </c>
    </row>
    <row r="288" spans="1:10" x14ac:dyDescent="0.2">
      <c r="A288" s="1">
        <v>44165</v>
      </c>
      <c r="B288">
        <v>43.67</v>
      </c>
      <c r="C288" s="2">
        <f t="shared" si="29"/>
        <v>2.2135095209247394E-2</v>
      </c>
      <c r="D288" s="12">
        <f t="shared" si="30"/>
        <v>2.2135095209247395</v>
      </c>
      <c r="E288" s="3">
        <f t="shared" si="31"/>
        <v>0.35639525075343836</v>
      </c>
      <c r="F288" s="4">
        <f t="shared" si="32"/>
        <v>35.639525075343833</v>
      </c>
      <c r="G288" s="4">
        <f t="shared" si="33"/>
        <v>0.46479065156585431</v>
      </c>
      <c r="H288" s="4">
        <f t="shared" si="34"/>
        <v>46.479065156585428</v>
      </c>
      <c r="I288" s="5">
        <f t="shared" si="28"/>
        <v>20</v>
      </c>
      <c r="J288" s="6">
        <v>9.4499999999999993</v>
      </c>
    </row>
    <row r="289" spans="1:10" x14ac:dyDescent="0.2">
      <c r="A289" s="1">
        <v>44196</v>
      </c>
      <c r="B289">
        <v>56.4</v>
      </c>
      <c r="C289" s="2">
        <f t="shared" si="29"/>
        <v>0.11109591206200216</v>
      </c>
      <c r="D289" s="12">
        <f t="shared" si="30"/>
        <v>11.109591206200216</v>
      </c>
      <c r="E289" s="3">
        <f t="shared" si="31"/>
        <v>0.25595574387817538</v>
      </c>
      <c r="F289" s="4">
        <f t="shared" si="32"/>
        <v>25.595574387817539</v>
      </c>
      <c r="G289" s="4">
        <f t="shared" si="33"/>
        <v>0.47672557512402469</v>
      </c>
      <c r="H289" s="4">
        <f t="shared" si="34"/>
        <v>47.67255751240247</v>
      </c>
      <c r="I289" s="5">
        <f t="shared" si="28"/>
        <v>20</v>
      </c>
      <c r="J289" s="6">
        <v>6</v>
      </c>
    </row>
    <row r="290" spans="1:10" x14ac:dyDescent="0.2">
      <c r="A290" s="1">
        <v>44225</v>
      </c>
      <c r="B290">
        <v>53.15</v>
      </c>
      <c r="C290" s="2">
        <f t="shared" si="29"/>
        <v>-2.5775835124026709E-2</v>
      </c>
      <c r="D290" s="12">
        <f t="shared" si="30"/>
        <v>-2.5775835124026711</v>
      </c>
      <c r="E290" s="3">
        <f t="shared" si="31"/>
        <v>0.24726135050676584</v>
      </c>
      <c r="F290" s="4">
        <f t="shared" si="32"/>
        <v>24.726135050676586</v>
      </c>
      <c r="G290" s="4">
        <f t="shared" si="33"/>
        <v>0.45345918365337873</v>
      </c>
      <c r="H290" s="4">
        <f t="shared" si="34"/>
        <v>45.345918365337873</v>
      </c>
      <c r="I290" s="5">
        <f t="shared" si="28"/>
        <v>20</v>
      </c>
      <c r="J290" s="6">
        <v>4.1500000000000004</v>
      </c>
    </row>
    <row r="291" spans="1:10" x14ac:dyDescent="0.2">
      <c r="A291" s="1">
        <v>44253</v>
      </c>
      <c r="B291">
        <v>39.79</v>
      </c>
      <c r="C291" s="2">
        <f t="shared" si="29"/>
        <v>-0.12572932971292727</v>
      </c>
      <c r="D291" s="12">
        <f t="shared" si="30"/>
        <v>-12.572932971292728</v>
      </c>
      <c r="E291" s="3">
        <f t="shared" si="31"/>
        <v>0.30192299431801506</v>
      </c>
      <c r="F291" s="4">
        <f t="shared" si="32"/>
        <v>30.192299431801505</v>
      </c>
      <c r="G291" s="4">
        <f t="shared" si="33"/>
        <v>0.45843163287359079</v>
      </c>
      <c r="H291" s="4">
        <f t="shared" si="34"/>
        <v>45.843163287359076</v>
      </c>
      <c r="I291" s="5">
        <f t="shared" si="28"/>
        <v>20</v>
      </c>
      <c r="J291" s="6">
        <v>6.1</v>
      </c>
    </row>
    <row r="292" spans="1:10" x14ac:dyDescent="0.2">
      <c r="A292" s="1">
        <v>44286</v>
      </c>
      <c r="B292">
        <v>46.8</v>
      </c>
      <c r="C292" s="2">
        <f t="shared" si="29"/>
        <v>7.0471913927735746E-2</v>
      </c>
      <c r="D292" s="12">
        <f t="shared" si="30"/>
        <v>7.0471913927735743</v>
      </c>
      <c r="E292" s="3">
        <f t="shared" si="31"/>
        <v>0.20467762586162544</v>
      </c>
      <c r="F292" s="4">
        <f t="shared" si="32"/>
        <v>20.467762586162543</v>
      </c>
      <c r="G292" s="4">
        <f t="shared" si="33"/>
        <v>0.45601142311189469</v>
      </c>
      <c r="H292" s="4">
        <f t="shared" si="34"/>
        <v>45.60114231118947</v>
      </c>
      <c r="I292" s="5">
        <f t="shared" si="28"/>
        <v>20</v>
      </c>
      <c r="J292" s="6">
        <v>8.1</v>
      </c>
    </row>
    <row r="293" spans="1:10" x14ac:dyDescent="0.2">
      <c r="A293" s="1">
        <v>44316</v>
      </c>
      <c r="B293">
        <v>60.24</v>
      </c>
      <c r="C293" s="2">
        <f t="shared" si="29"/>
        <v>0.10963911011852016</v>
      </c>
      <c r="D293" s="12">
        <f t="shared" si="30"/>
        <v>10.963911011852016</v>
      </c>
      <c r="E293" s="3">
        <f t="shared" si="31"/>
        <v>0.20585142463798634</v>
      </c>
      <c r="F293" s="4">
        <f t="shared" si="32"/>
        <v>20.585142463798633</v>
      </c>
      <c r="G293" s="4">
        <f t="shared" si="33"/>
        <v>0.4342471473949695</v>
      </c>
      <c r="H293" s="4">
        <f t="shared" si="34"/>
        <v>43.424714739496949</v>
      </c>
      <c r="I293" s="5" t="str">
        <f t="shared" si="28"/>
        <v/>
      </c>
      <c r="J293" s="6">
        <v>8</v>
      </c>
    </row>
    <row r="294" spans="1:10" x14ac:dyDescent="0.2">
      <c r="A294" s="1">
        <v>44347</v>
      </c>
      <c r="B294">
        <v>60.68</v>
      </c>
      <c r="C294" s="2">
        <f t="shared" si="29"/>
        <v>3.1606089220487165E-3</v>
      </c>
      <c r="D294" s="12">
        <f t="shared" si="30"/>
        <v>0.31606089220487166</v>
      </c>
      <c r="E294" s="3">
        <f t="shared" si="31"/>
        <v>0.20594263767789608</v>
      </c>
      <c r="F294" s="4">
        <f t="shared" si="32"/>
        <v>20.594263767789609</v>
      </c>
      <c r="G294" s="4">
        <f t="shared" si="33"/>
        <v>0.42032165668120108</v>
      </c>
      <c r="H294" s="4">
        <f t="shared" si="34"/>
        <v>42.032165668120108</v>
      </c>
      <c r="I294" s="5" t="str">
        <f t="shared" si="28"/>
        <v/>
      </c>
      <c r="J294" s="6">
        <v>11.85</v>
      </c>
    </row>
    <row r="295" spans="1:10" x14ac:dyDescent="0.2">
      <c r="A295" s="1">
        <v>44377</v>
      </c>
      <c r="B295">
        <v>85.87</v>
      </c>
      <c r="C295" s="2">
        <f t="shared" si="29"/>
        <v>0.15079589078402836</v>
      </c>
      <c r="D295" s="12">
        <f t="shared" si="30"/>
        <v>15.079589078402837</v>
      </c>
      <c r="E295" s="3">
        <f t="shared" si="31"/>
        <v>0.23713216463576178</v>
      </c>
      <c r="F295" s="4">
        <f t="shared" si="32"/>
        <v>23.713216463576178</v>
      </c>
      <c r="G295" s="4">
        <f t="shared" si="33"/>
        <v>0.36939395446138951</v>
      </c>
      <c r="H295" s="4">
        <f t="shared" si="34"/>
        <v>36.939395446138953</v>
      </c>
      <c r="I295" s="5" t="str">
        <f t="shared" si="28"/>
        <v/>
      </c>
      <c r="J295" s="6">
        <v>17.899999999999999</v>
      </c>
    </row>
    <row r="296" spans="1:10" x14ac:dyDescent="0.2">
      <c r="A296" s="1">
        <v>44407</v>
      </c>
      <c r="B296">
        <v>103.75</v>
      </c>
      <c r="C296" s="2">
        <f t="shared" si="29"/>
        <v>8.2146642485409038E-2</v>
      </c>
      <c r="D296" s="12">
        <f t="shared" si="30"/>
        <v>8.2146642485409043</v>
      </c>
      <c r="E296" s="3">
        <f t="shared" si="31"/>
        <v>0.23010132972480971</v>
      </c>
      <c r="F296" s="4">
        <f t="shared" si="32"/>
        <v>23.010132972480971</v>
      </c>
      <c r="G296" s="4">
        <f t="shared" si="33"/>
        <v>0.33379962719145578</v>
      </c>
      <c r="H296" s="4">
        <f t="shared" si="34"/>
        <v>33.379962719145581</v>
      </c>
      <c r="I296" s="5" t="str">
        <f t="shared" si="28"/>
        <v/>
      </c>
      <c r="J296" s="6">
        <v>19.55</v>
      </c>
    </row>
    <row r="297" spans="1:10" x14ac:dyDescent="0.2">
      <c r="A297" s="1">
        <v>44439</v>
      </c>
      <c r="B297">
        <v>127.71</v>
      </c>
      <c r="C297" s="2">
        <f t="shared" si="29"/>
        <v>9.0236799512668567E-2</v>
      </c>
      <c r="D297" s="12">
        <f t="shared" si="30"/>
        <v>9.0236799512668568</v>
      </c>
      <c r="E297" s="3">
        <f t="shared" si="31"/>
        <v>0.22299783760420616</v>
      </c>
      <c r="F297" s="4">
        <f t="shared" si="32"/>
        <v>22.299783760420617</v>
      </c>
      <c r="G297" s="4">
        <f t="shared" si="33"/>
        <v>0.32450016851630831</v>
      </c>
      <c r="H297" s="4">
        <f t="shared" si="34"/>
        <v>32.450016851630828</v>
      </c>
      <c r="I297" s="5" t="str">
        <f t="shared" si="28"/>
        <v/>
      </c>
      <c r="J297" s="6">
        <v>17.649999999999999</v>
      </c>
    </row>
    <row r="298" spans="1:10" x14ac:dyDescent="0.2">
      <c r="A298" s="1">
        <v>44469</v>
      </c>
      <c r="B298">
        <v>251.18</v>
      </c>
      <c r="C298" s="2">
        <f t="shared" si="29"/>
        <v>0.29376015120565158</v>
      </c>
      <c r="D298" s="12">
        <f t="shared" si="30"/>
        <v>29.376015120565157</v>
      </c>
      <c r="E298" s="3">
        <f t="shared" si="31"/>
        <v>0.2223631251817588</v>
      </c>
      <c r="F298" s="4">
        <f t="shared" si="32"/>
        <v>22.236312518175879</v>
      </c>
      <c r="G298" s="4">
        <f t="shared" si="33"/>
        <v>0.34108074760934898</v>
      </c>
      <c r="H298" s="4">
        <f t="shared" si="34"/>
        <v>34.108074760934898</v>
      </c>
      <c r="I298" s="5" t="str">
        <f t="shared" si="28"/>
        <v/>
      </c>
      <c r="J298" s="6">
        <v>17.8</v>
      </c>
    </row>
    <row r="299" spans="1:10" x14ac:dyDescent="0.2">
      <c r="A299" s="1">
        <v>44498</v>
      </c>
      <c r="B299">
        <v>165.98</v>
      </c>
      <c r="C299" s="2">
        <f t="shared" si="29"/>
        <v>-0.17992929585110898</v>
      </c>
      <c r="D299" s="12">
        <f t="shared" si="30"/>
        <v>-17.992929585110897</v>
      </c>
      <c r="E299" s="3">
        <f t="shared" si="31"/>
        <v>0.35375985392109111</v>
      </c>
      <c r="F299" s="4">
        <f t="shared" si="32"/>
        <v>35.375985392109108</v>
      </c>
      <c r="G299" s="4">
        <f t="shared" si="33"/>
        <v>0.41521110175125736</v>
      </c>
      <c r="H299" s="4">
        <f t="shared" si="34"/>
        <v>41.521110175125735</v>
      </c>
      <c r="I299" s="5">
        <f t="shared" si="28"/>
        <v>20</v>
      </c>
      <c r="J299" s="6">
        <v>13.3</v>
      </c>
    </row>
    <row r="300" spans="1:10" x14ac:dyDescent="0.2">
      <c r="A300" s="1">
        <v>44530</v>
      </c>
      <c r="B300">
        <v>238.31</v>
      </c>
      <c r="C300" s="2">
        <f t="shared" si="29"/>
        <v>0.15708650640773786</v>
      </c>
      <c r="D300" s="12">
        <f t="shared" si="30"/>
        <v>15.708650640773786</v>
      </c>
      <c r="E300" s="3">
        <f t="shared" si="31"/>
        <v>0.36059176351515287</v>
      </c>
      <c r="F300" s="4">
        <f t="shared" si="32"/>
        <v>36.059176351515291</v>
      </c>
      <c r="G300" s="4">
        <f t="shared" si="33"/>
        <v>0.42772949018432144</v>
      </c>
      <c r="H300" s="4">
        <f t="shared" si="34"/>
        <v>42.772949018432143</v>
      </c>
      <c r="I300" s="5">
        <f t="shared" si="28"/>
        <v>20</v>
      </c>
      <c r="J300" s="6">
        <v>7.95</v>
      </c>
    </row>
    <row r="301" spans="1:10" x14ac:dyDescent="0.2">
      <c r="A301" s="1">
        <v>44561</v>
      </c>
      <c r="B301">
        <v>170.64</v>
      </c>
      <c r="C301" s="2">
        <f t="shared" si="29"/>
        <v>-0.14506142421770701</v>
      </c>
      <c r="D301" s="12">
        <f t="shared" si="30"/>
        <v>-14.506142421770701</v>
      </c>
      <c r="E301" s="3">
        <f t="shared" si="31"/>
        <v>0.41618991945343536</v>
      </c>
      <c r="F301" s="4">
        <f t="shared" si="32"/>
        <v>41.618991945343538</v>
      </c>
      <c r="G301" s="4">
        <f t="shared" si="33"/>
        <v>0.46997961943043515</v>
      </c>
      <c r="H301" s="4">
        <f t="shared" si="34"/>
        <v>46.997961943043514</v>
      </c>
      <c r="I301" s="5">
        <f t="shared" si="28"/>
        <v>20</v>
      </c>
      <c r="J301" s="6">
        <v>7.7</v>
      </c>
    </row>
    <row r="302" spans="1:10" x14ac:dyDescent="0.2">
      <c r="A302" s="1">
        <v>44592</v>
      </c>
      <c r="B302">
        <v>203.08</v>
      </c>
      <c r="C302" s="2">
        <f t="shared" si="29"/>
        <v>7.5586312291195154E-2</v>
      </c>
      <c r="D302" s="12">
        <f t="shared" si="30"/>
        <v>7.5586312291195155</v>
      </c>
      <c r="E302" s="3">
        <f t="shared" si="31"/>
        <v>0.40623754468887735</v>
      </c>
      <c r="F302" s="4">
        <f t="shared" si="32"/>
        <v>40.623754468887732</v>
      </c>
      <c r="G302" s="4">
        <f t="shared" si="33"/>
        <v>0.4662492711142936</v>
      </c>
      <c r="H302" s="4">
        <f t="shared" si="34"/>
        <v>46.624927111429358</v>
      </c>
      <c r="I302" s="5">
        <f t="shared" si="28"/>
        <v>20</v>
      </c>
      <c r="J302" s="6">
        <v>5.4</v>
      </c>
    </row>
    <row r="303" spans="1:10" x14ac:dyDescent="0.2">
      <c r="A303" s="1">
        <v>44620</v>
      </c>
      <c r="B303">
        <v>237.78</v>
      </c>
      <c r="C303" s="2">
        <f t="shared" si="29"/>
        <v>6.8508167985265794E-2</v>
      </c>
      <c r="D303" s="12">
        <f t="shared" si="30"/>
        <v>6.8508167985265791</v>
      </c>
      <c r="E303" s="3">
        <f t="shared" si="31"/>
        <v>0.40546807216420411</v>
      </c>
      <c r="F303" s="4">
        <f t="shared" si="32"/>
        <v>40.546807216420412</v>
      </c>
      <c r="G303" s="4">
        <f t="shared" si="33"/>
        <v>0.46115400382673966</v>
      </c>
      <c r="H303" s="4">
        <f t="shared" si="34"/>
        <v>46.115400382673968</v>
      </c>
      <c r="I303" s="5">
        <f t="shared" si="28"/>
        <v>20</v>
      </c>
      <c r="J303" s="6">
        <v>7.65</v>
      </c>
    </row>
    <row r="304" spans="1:10" x14ac:dyDescent="0.2">
      <c r="A304" s="1">
        <v>44651</v>
      </c>
      <c r="B304">
        <v>299.32</v>
      </c>
      <c r="C304" s="2">
        <f t="shared" si="29"/>
        <v>9.9960413833163952E-2</v>
      </c>
      <c r="D304" s="12">
        <f t="shared" si="30"/>
        <v>9.9960413833163955</v>
      </c>
      <c r="E304" s="3">
        <f t="shared" si="31"/>
        <v>0.40649673015716059</v>
      </c>
      <c r="F304" s="4">
        <f t="shared" si="32"/>
        <v>40.649673015716061</v>
      </c>
      <c r="G304" s="4">
        <f t="shared" si="33"/>
        <v>0.42466078586779649</v>
      </c>
      <c r="H304" s="4">
        <f t="shared" si="34"/>
        <v>42.466078586779652</v>
      </c>
      <c r="I304" s="5">
        <f t="shared" si="28"/>
        <v>20</v>
      </c>
      <c r="J304" s="6">
        <v>9.0500000000000007</v>
      </c>
    </row>
    <row r="305" spans="1:10" x14ac:dyDescent="0.2">
      <c r="A305" s="1">
        <v>44680</v>
      </c>
      <c r="B305">
        <v>163.68</v>
      </c>
      <c r="C305" s="2">
        <f t="shared" si="29"/>
        <v>-0.26214012018291222</v>
      </c>
      <c r="D305" s="12">
        <f t="shared" si="30"/>
        <v>-26.214012018291221</v>
      </c>
      <c r="E305" s="3">
        <f t="shared" si="31"/>
        <v>0.40282502516488866</v>
      </c>
      <c r="F305" s="4">
        <f t="shared" si="32"/>
        <v>40.282502516488869</v>
      </c>
      <c r="G305" s="4">
        <f t="shared" si="33"/>
        <v>0.52954910791434795</v>
      </c>
      <c r="H305" s="4">
        <f t="shared" si="34"/>
        <v>52.954910791434799</v>
      </c>
      <c r="J305" s="6">
        <v>10.9</v>
      </c>
    </row>
    <row r="306" spans="1:10" x14ac:dyDescent="0.2">
      <c r="D306" s="11">
        <f t="shared" si="30"/>
        <v>0</v>
      </c>
      <c r="G306" s="4">
        <f t="shared" si="33"/>
        <v>0.54816111226235542</v>
      </c>
      <c r="H306" s="4">
        <f t="shared" si="34"/>
        <v>54.816111226235542</v>
      </c>
      <c r="J306" s="6">
        <v>15.15</v>
      </c>
    </row>
  </sheetData>
  <sortState xmlns:xlrd2="http://schemas.microsoft.com/office/spreadsheetml/2017/richdata2" ref="A2:B305">
    <sortCondition ref="A2:A30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70D0-AB45-5F4B-848F-DE1640C0FBE1}">
  <dimension ref="A1"/>
  <sheetViews>
    <sheetView topLeftCell="A3" workbookViewId="0">
      <selection activeCell="K44" sqref="K4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</vt:lpstr>
      <vt:lpstr>statistics</vt:lpstr>
      <vt:lpstr>Sheet2</vt:lpstr>
      <vt:lpstr>Sheet3</vt:lpstr>
      <vt:lpstr>Sheet4</vt:lpstr>
      <vt:lpstr>volatility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2022-06-20T14:27:47Z</dcterms:created>
  <dcterms:modified xsi:type="dcterms:W3CDTF">2022-08-18T17:39:17Z</dcterms:modified>
</cp:coreProperties>
</file>