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cha\OneDrive\NVS SBIR\"/>
    </mc:Choice>
  </mc:AlternateContent>
  <xr:revisionPtr revIDLastSave="376" documentId="8_{43BEE2B2-B1D2-4CD3-9DA8-44022A126DC7}" xr6:coauthVersionLast="43" xr6:coauthVersionMax="43" xr10:uidLastSave="{AA1F154C-96FA-4852-A88D-4E045DB5DC3C}"/>
  <bookViews>
    <workbookView xWindow="3030" yWindow="3030" windowWidth="15375" windowHeight="7875" xr2:uid="{A8D64FE0-0D57-4BBE-B254-32E822C031B2}"/>
  </bookViews>
  <sheets>
    <sheet name="Dabney" sheetId="7" r:id="rId1"/>
    <sheet name="Masters" sheetId="8" r:id="rId2"/>
    <sheet name="Dabney Out" sheetId="9" r:id="rId3"/>
    <sheet name="Masters Out" sheetId="10" r:id="rId4"/>
  </sheets>
  <calcPr calcId="191029" iterate="1" iterateCount="32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1" i="10" l="1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18" i="8"/>
  <c r="J19" i="8"/>
  <c r="J20" i="8"/>
  <c r="K19" i="8"/>
  <c r="C13" i="10"/>
  <c r="C12" i="10"/>
  <c r="C11" i="10"/>
  <c r="D10" i="10"/>
  <c r="C10" i="10"/>
  <c r="B10" i="10"/>
  <c r="D9" i="10"/>
  <c r="C9" i="10"/>
  <c r="B9" i="10"/>
  <c r="D8" i="10"/>
  <c r="C8" i="10"/>
  <c r="B8" i="10"/>
  <c r="D1" i="10"/>
  <c r="D7" i="10" s="1"/>
  <c r="C1" i="10"/>
  <c r="B1" i="10"/>
  <c r="B4" i="10" s="1"/>
  <c r="C7" i="10"/>
  <c r="C4" i="10"/>
  <c r="B7" i="10"/>
  <c r="E19" i="8"/>
  <c r="D4" i="10" l="1"/>
  <c r="A9" i="9" l="1"/>
  <c r="B9" i="9"/>
  <c r="C9" i="9"/>
  <c r="D9" i="9"/>
  <c r="A10" i="9"/>
  <c r="B10" i="9"/>
  <c r="C10" i="9"/>
  <c r="D10" i="9"/>
  <c r="A11" i="9"/>
  <c r="B11" i="9"/>
  <c r="C11" i="9"/>
  <c r="D11" i="9"/>
  <c r="A12" i="9"/>
  <c r="C12" i="9"/>
  <c r="D12" i="9"/>
  <c r="A13" i="9"/>
  <c r="C13" i="9"/>
  <c r="D13" i="9"/>
  <c r="A14" i="9"/>
  <c r="C14" i="9"/>
  <c r="D14" i="9"/>
  <c r="A15" i="9"/>
  <c r="C15" i="9"/>
  <c r="D15" i="9"/>
  <c r="A16" i="9"/>
  <c r="C16" i="9"/>
  <c r="D16" i="9"/>
  <c r="A17" i="9"/>
  <c r="C17" i="9"/>
  <c r="D17" i="9"/>
  <c r="A18" i="9"/>
  <c r="C18" i="9"/>
  <c r="D18" i="9"/>
  <c r="A19" i="9"/>
  <c r="C19" i="9"/>
  <c r="D19" i="9"/>
  <c r="A20" i="9"/>
  <c r="C20" i="9"/>
  <c r="D20" i="9"/>
  <c r="A21" i="9"/>
  <c r="C21" i="9"/>
  <c r="D21" i="9"/>
  <c r="A22" i="9"/>
  <c r="C22" i="9"/>
  <c r="D22" i="9"/>
  <c r="A23" i="9"/>
  <c r="C23" i="9"/>
  <c r="D23" i="9"/>
  <c r="A24" i="9"/>
  <c r="C24" i="9"/>
  <c r="D24" i="9"/>
  <c r="A25" i="9"/>
  <c r="C25" i="9"/>
  <c r="D25" i="9"/>
  <c r="A26" i="9"/>
  <c r="C26" i="9"/>
  <c r="D26" i="9"/>
  <c r="A27" i="9"/>
  <c r="C27" i="9"/>
  <c r="D27" i="9"/>
  <c r="A28" i="9"/>
  <c r="C28" i="9"/>
  <c r="D28" i="9"/>
  <c r="A29" i="9"/>
  <c r="C29" i="9"/>
  <c r="D29" i="9"/>
  <c r="A30" i="9"/>
  <c r="C30" i="9"/>
  <c r="D30" i="9"/>
  <c r="A31" i="9"/>
  <c r="C31" i="9"/>
  <c r="D31" i="9"/>
  <c r="A32" i="9"/>
  <c r="C32" i="9"/>
  <c r="D32" i="9"/>
  <c r="A33" i="9"/>
  <c r="C33" i="9"/>
  <c r="D33" i="9"/>
  <c r="A34" i="9"/>
  <c r="C34" i="9"/>
  <c r="D34" i="9"/>
  <c r="A35" i="9"/>
  <c r="C35" i="9"/>
  <c r="D35" i="9"/>
  <c r="A36" i="9"/>
  <c r="C36" i="9"/>
  <c r="D36" i="9"/>
  <c r="A37" i="9"/>
  <c r="C37" i="9"/>
  <c r="D37" i="9"/>
  <c r="A38" i="9"/>
  <c r="C38" i="9"/>
  <c r="D38" i="9"/>
  <c r="A39" i="9"/>
  <c r="C39" i="9"/>
  <c r="D39" i="9"/>
  <c r="A40" i="9"/>
  <c r="C40" i="9"/>
  <c r="D40" i="9"/>
  <c r="A41" i="9"/>
  <c r="C41" i="9"/>
  <c r="D41" i="9"/>
  <c r="A42" i="9"/>
  <c r="C42" i="9"/>
  <c r="D42" i="9"/>
  <c r="A43" i="9"/>
  <c r="C43" i="9"/>
  <c r="D43" i="9"/>
  <c r="A44" i="9"/>
  <c r="C44" i="9"/>
  <c r="D44" i="9"/>
  <c r="A45" i="9"/>
  <c r="C45" i="9"/>
  <c r="D45" i="9"/>
  <c r="A46" i="9"/>
  <c r="C46" i="9"/>
  <c r="D46" i="9"/>
  <c r="A47" i="9"/>
  <c r="C47" i="9"/>
  <c r="D47" i="9"/>
  <c r="A48" i="9"/>
  <c r="C48" i="9"/>
  <c r="D48" i="9"/>
  <c r="A49" i="9"/>
  <c r="C49" i="9"/>
  <c r="D49" i="9"/>
  <c r="A50" i="9"/>
  <c r="C50" i="9"/>
  <c r="D50" i="9"/>
  <c r="A51" i="9"/>
  <c r="C51" i="9"/>
  <c r="D51" i="9"/>
  <c r="A52" i="9"/>
  <c r="C52" i="9"/>
  <c r="D52" i="9"/>
  <c r="A53" i="9"/>
  <c r="C53" i="9"/>
  <c r="D53" i="9"/>
  <c r="A54" i="9"/>
  <c r="C54" i="9"/>
  <c r="D54" i="9"/>
  <c r="A55" i="9"/>
  <c r="C55" i="9"/>
  <c r="D55" i="9"/>
  <c r="A56" i="9"/>
  <c r="C56" i="9"/>
  <c r="D56" i="9"/>
  <c r="A57" i="9"/>
  <c r="C57" i="9"/>
  <c r="D57" i="9"/>
  <c r="A58" i="9"/>
  <c r="C58" i="9"/>
  <c r="D58" i="9"/>
  <c r="A59" i="9"/>
  <c r="C59" i="9"/>
  <c r="D59" i="9"/>
  <c r="A60" i="9"/>
  <c r="C60" i="9"/>
  <c r="D60" i="9"/>
  <c r="A61" i="9"/>
  <c r="C61" i="9"/>
  <c r="D61" i="9"/>
  <c r="A8" i="9"/>
  <c r="D8" i="9"/>
  <c r="C8" i="9"/>
  <c r="D5" i="9"/>
  <c r="C5" i="9"/>
  <c r="D2" i="9"/>
  <c r="C2" i="9"/>
  <c r="B8" i="9"/>
  <c r="C7" i="9"/>
  <c r="D1" i="9"/>
  <c r="D7" i="9" s="1"/>
  <c r="C1" i="9"/>
  <c r="C4" i="9" s="1"/>
  <c r="B1" i="9"/>
  <c r="B7" i="9" s="1"/>
  <c r="K71" i="8"/>
  <c r="H71" i="8"/>
  <c r="E71" i="8"/>
  <c r="J70" i="8"/>
  <c r="G70" i="8"/>
  <c r="C70" i="8"/>
  <c r="J69" i="8"/>
  <c r="G69" i="8"/>
  <c r="C69" i="8"/>
  <c r="J68" i="8"/>
  <c r="G68" i="8"/>
  <c r="C68" i="8"/>
  <c r="J67" i="8"/>
  <c r="G67" i="8"/>
  <c r="C67" i="8"/>
  <c r="J66" i="8"/>
  <c r="G66" i="8"/>
  <c r="C66" i="8"/>
  <c r="J65" i="8"/>
  <c r="G65" i="8"/>
  <c r="C65" i="8"/>
  <c r="J64" i="8"/>
  <c r="G64" i="8"/>
  <c r="C64" i="8"/>
  <c r="J63" i="8"/>
  <c r="G63" i="8"/>
  <c r="C63" i="8"/>
  <c r="J62" i="8"/>
  <c r="G62" i="8"/>
  <c r="C62" i="8"/>
  <c r="J61" i="8"/>
  <c r="G61" i="8"/>
  <c r="C61" i="8"/>
  <c r="J60" i="8"/>
  <c r="G60" i="8"/>
  <c r="C60" i="8"/>
  <c r="J59" i="8"/>
  <c r="G59" i="8"/>
  <c r="C59" i="8"/>
  <c r="J58" i="8"/>
  <c r="G58" i="8"/>
  <c r="C58" i="8"/>
  <c r="J57" i="8"/>
  <c r="G57" i="8"/>
  <c r="C57" i="8"/>
  <c r="J56" i="8"/>
  <c r="G56" i="8"/>
  <c r="C56" i="8"/>
  <c r="J55" i="8"/>
  <c r="G55" i="8"/>
  <c r="C55" i="8"/>
  <c r="J54" i="8"/>
  <c r="G54" i="8"/>
  <c r="C54" i="8"/>
  <c r="J53" i="8"/>
  <c r="G53" i="8"/>
  <c r="C53" i="8"/>
  <c r="J52" i="8"/>
  <c r="G52" i="8"/>
  <c r="C52" i="8"/>
  <c r="J51" i="8"/>
  <c r="G51" i="8"/>
  <c r="C51" i="8"/>
  <c r="J50" i="8"/>
  <c r="G50" i="8"/>
  <c r="C50" i="8"/>
  <c r="J49" i="8"/>
  <c r="G49" i="8"/>
  <c r="C49" i="8"/>
  <c r="J48" i="8"/>
  <c r="G48" i="8"/>
  <c r="C48" i="8"/>
  <c r="J47" i="8"/>
  <c r="G47" i="8"/>
  <c r="C47" i="8"/>
  <c r="J46" i="8"/>
  <c r="G46" i="8"/>
  <c r="C46" i="8"/>
  <c r="J45" i="8"/>
  <c r="G45" i="8"/>
  <c r="C45" i="8"/>
  <c r="J44" i="8"/>
  <c r="G44" i="8"/>
  <c r="C44" i="8"/>
  <c r="J43" i="8"/>
  <c r="G43" i="8"/>
  <c r="C43" i="8"/>
  <c r="J42" i="8"/>
  <c r="G42" i="8"/>
  <c r="C42" i="8"/>
  <c r="J41" i="8"/>
  <c r="G41" i="8"/>
  <c r="C41" i="8"/>
  <c r="J40" i="8"/>
  <c r="G40" i="8"/>
  <c r="C40" i="8"/>
  <c r="J39" i="8"/>
  <c r="G39" i="8"/>
  <c r="C39" i="8"/>
  <c r="J38" i="8"/>
  <c r="G38" i="8"/>
  <c r="C38" i="8"/>
  <c r="J37" i="8"/>
  <c r="G37" i="8"/>
  <c r="C37" i="8"/>
  <c r="J36" i="8"/>
  <c r="G36" i="8"/>
  <c r="C36" i="8"/>
  <c r="J35" i="8"/>
  <c r="G35" i="8"/>
  <c r="C35" i="8"/>
  <c r="J34" i="8"/>
  <c r="G34" i="8"/>
  <c r="C34" i="8"/>
  <c r="J33" i="8"/>
  <c r="G33" i="8"/>
  <c r="C33" i="8"/>
  <c r="J32" i="8"/>
  <c r="G32" i="8"/>
  <c r="C32" i="8"/>
  <c r="J31" i="8"/>
  <c r="G31" i="8"/>
  <c r="C31" i="8"/>
  <c r="J30" i="8"/>
  <c r="G30" i="8"/>
  <c r="C30" i="8"/>
  <c r="J29" i="8"/>
  <c r="G29" i="8"/>
  <c r="C29" i="8"/>
  <c r="J28" i="8"/>
  <c r="G28" i="8"/>
  <c r="C28" i="8"/>
  <c r="J27" i="8"/>
  <c r="G27" i="8"/>
  <c r="C27" i="8"/>
  <c r="J26" i="8"/>
  <c r="G26" i="8"/>
  <c r="C26" i="8"/>
  <c r="J25" i="8"/>
  <c r="G25" i="8"/>
  <c r="C25" i="8"/>
  <c r="J24" i="8"/>
  <c r="G24" i="8"/>
  <c r="C24" i="8"/>
  <c r="J23" i="8"/>
  <c r="G23" i="8"/>
  <c r="C23" i="8"/>
  <c r="J22" i="8"/>
  <c r="G22" i="8"/>
  <c r="C22" i="8"/>
  <c r="J21" i="8"/>
  <c r="H21" i="8"/>
  <c r="G21" i="8"/>
  <c r="C21" i="8"/>
  <c r="G20" i="8"/>
  <c r="C20" i="8"/>
  <c r="K20" i="8" s="1"/>
  <c r="K21" i="8" s="1"/>
  <c r="K22" i="8" s="1"/>
  <c r="G19" i="8"/>
  <c r="C19" i="8"/>
  <c r="L18" i="8"/>
  <c r="L19" i="8" s="1"/>
  <c r="F18" i="8"/>
  <c r="F19" i="8" s="1"/>
  <c r="B11" i="10" s="1"/>
  <c r="C18" i="8"/>
  <c r="L17" i="8"/>
  <c r="I17" i="8"/>
  <c r="I18" i="8" s="1"/>
  <c r="I19" i="8" s="1"/>
  <c r="I20" i="8" s="1"/>
  <c r="I21" i="8" s="1"/>
  <c r="F17" i="8"/>
  <c r="C17" i="8"/>
  <c r="H6" i="8"/>
  <c r="E6" i="8"/>
  <c r="L17" i="7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I17" i="7"/>
  <c r="I18" i="7" s="1"/>
  <c r="I19" i="7" s="1"/>
  <c r="I20" i="7" s="1"/>
  <c r="I21" i="7" s="1"/>
  <c r="F17" i="7"/>
  <c r="F18" i="7" s="1"/>
  <c r="F19" i="7" s="1"/>
  <c r="K6" i="7"/>
  <c r="K21" i="7"/>
  <c r="K71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22" i="7"/>
  <c r="K22" i="7" s="1"/>
  <c r="K23" i="7" s="1"/>
  <c r="J21" i="7"/>
  <c r="H6" i="7"/>
  <c r="H71" i="7"/>
  <c r="H21" i="7"/>
  <c r="E71" i="7"/>
  <c r="C70" i="7"/>
  <c r="E19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E6" i="7"/>
  <c r="H22" i="8" l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2" i="8" s="1"/>
  <c r="H74" i="8" s="1"/>
  <c r="D11" i="10"/>
  <c r="I22" i="8"/>
  <c r="C14" i="10" s="1"/>
  <c r="B4" i="9"/>
  <c r="D4" i="9"/>
  <c r="K23" i="8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2" i="8" s="1"/>
  <c r="K74" i="8" s="1"/>
  <c r="K24" i="7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I23" i="8" l="1"/>
  <c r="H11" i="8"/>
  <c r="C2" i="10" s="1"/>
  <c r="H12" i="8"/>
  <c r="C5" i="10" s="1"/>
  <c r="I24" i="8" l="1"/>
  <c r="C15" i="10"/>
  <c r="G19" i="7"/>
  <c r="G20" i="7"/>
  <c r="G21" i="7"/>
  <c r="G22" i="7"/>
  <c r="H22" i="7" s="1"/>
  <c r="I22" i="7" s="1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I25" i="8" l="1"/>
  <c r="C16" i="10"/>
  <c r="I23" i="7"/>
  <c r="K72" i="7"/>
  <c r="K74" i="7" s="1"/>
  <c r="K12" i="7"/>
  <c r="H23" i="7"/>
  <c r="I26" i="8" l="1"/>
  <c r="C17" i="10"/>
  <c r="K11" i="7"/>
  <c r="H24" i="7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2" i="7" s="1"/>
  <c r="H74" i="7" s="1"/>
  <c r="I27" i="8" l="1"/>
  <c r="C18" i="10"/>
  <c r="I24" i="7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H12" i="7"/>
  <c r="H11" i="7"/>
  <c r="I28" i="8" l="1"/>
  <c r="C19" i="10"/>
  <c r="I29" i="8" l="1"/>
  <c r="C20" i="10"/>
  <c r="I30" i="8" l="1"/>
  <c r="C21" i="10"/>
  <c r="D19" i="8"/>
  <c r="D20" i="8"/>
  <c r="E20" i="8" s="1"/>
  <c r="E21" i="8" s="1"/>
  <c r="E22" i="8" s="1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20" i="8" l="1"/>
  <c r="B12" i="10" s="1"/>
  <c r="I31" i="8"/>
  <c r="C22" i="10"/>
  <c r="E23" i="8"/>
  <c r="F21" i="8" l="1"/>
  <c r="I32" i="8"/>
  <c r="C23" i="10"/>
  <c r="F22" i="8"/>
  <c r="B14" i="10" s="1"/>
  <c r="B13" i="10"/>
  <c r="E24" i="8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2" i="8" s="1"/>
  <c r="E74" i="8" s="1"/>
  <c r="E12" i="8"/>
  <c r="B5" i="10" s="1"/>
  <c r="I33" i="8" l="1"/>
  <c r="C24" i="10"/>
  <c r="F23" i="8"/>
  <c r="B15" i="10" s="1"/>
  <c r="E11" i="8"/>
  <c r="B2" i="10" s="1"/>
  <c r="I34" i="8" l="1"/>
  <c r="C25" i="10"/>
  <c r="F24" i="8"/>
  <c r="I35" i="8" l="1"/>
  <c r="C26" i="10"/>
  <c r="F25" i="8"/>
  <c r="B16" i="10"/>
  <c r="I36" i="8" l="1"/>
  <c r="C27" i="10"/>
  <c r="F26" i="8"/>
  <c r="B17" i="10"/>
  <c r="I37" i="8" l="1"/>
  <c r="C28" i="10"/>
  <c r="F27" i="8"/>
  <c r="B18" i="10"/>
  <c r="I38" i="8" l="1"/>
  <c r="C29" i="10"/>
  <c r="F28" i="8"/>
  <c r="B19" i="10"/>
  <c r="I39" i="8" l="1"/>
  <c r="C30" i="10"/>
  <c r="F29" i="8"/>
  <c r="B20" i="10"/>
  <c r="I40" i="8" l="1"/>
  <c r="C31" i="10"/>
  <c r="F30" i="8"/>
  <c r="B21" i="10"/>
  <c r="I41" i="8" l="1"/>
  <c r="C32" i="10"/>
  <c r="F31" i="8"/>
  <c r="B22" i="10"/>
  <c r="I42" i="8" l="1"/>
  <c r="C33" i="10"/>
  <c r="F32" i="8"/>
  <c r="B23" i="10"/>
  <c r="I43" i="8" l="1"/>
  <c r="C34" i="10"/>
  <c r="F33" i="8"/>
  <c r="B24" i="10"/>
  <c r="I44" i="8" l="1"/>
  <c r="C35" i="10"/>
  <c r="F34" i="8"/>
  <c r="B25" i="10"/>
  <c r="I45" i="8" l="1"/>
  <c r="C36" i="10"/>
  <c r="F35" i="8"/>
  <c r="B26" i="10"/>
  <c r="I46" i="8" l="1"/>
  <c r="C37" i="10"/>
  <c r="F36" i="8"/>
  <c r="B27" i="10"/>
  <c r="I47" i="8" l="1"/>
  <c r="C38" i="10"/>
  <c r="F37" i="8"/>
  <c r="B28" i="10"/>
  <c r="I48" i="8" l="1"/>
  <c r="C39" i="10"/>
  <c r="F38" i="8"/>
  <c r="B29" i="10"/>
  <c r="I49" i="8" l="1"/>
  <c r="C40" i="10"/>
  <c r="F39" i="8"/>
  <c r="B30" i="10"/>
  <c r="I50" i="8" l="1"/>
  <c r="C41" i="10"/>
  <c r="F40" i="8"/>
  <c r="B31" i="10"/>
  <c r="I51" i="8" l="1"/>
  <c r="C42" i="10"/>
  <c r="F41" i="8"/>
  <c r="B32" i="10"/>
  <c r="I52" i="8" l="1"/>
  <c r="C43" i="10"/>
  <c r="F42" i="8"/>
  <c r="B33" i="10"/>
  <c r="I53" i="8" l="1"/>
  <c r="C44" i="10"/>
  <c r="F43" i="8"/>
  <c r="B34" i="10"/>
  <c r="I54" i="8" l="1"/>
  <c r="C45" i="10"/>
  <c r="F44" i="8"/>
  <c r="B35" i="10"/>
  <c r="I55" i="8" l="1"/>
  <c r="C46" i="10"/>
  <c r="F45" i="8"/>
  <c r="B36" i="10"/>
  <c r="I56" i="8" l="1"/>
  <c r="C47" i="10"/>
  <c r="F46" i="8"/>
  <c r="B37" i="10"/>
  <c r="I57" i="8" l="1"/>
  <c r="C48" i="10"/>
  <c r="F47" i="8"/>
  <c r="B38" i="10"/>
  <c r="I58" i="8" l="1"/>
  <c r="C49" i="10"/>
  <c r="F48" i="8"/>
  <c r="B39" i="10"/>
  <c r="I59" i="8" l="1"/>
  <c r="C50" i="10"/>
  <c r="F49" i="8"/>
  <c r="B40" i="10"/>
  <c r="I60" i="8" l="1"/>
  <c r="C51" i="10"/>
  <c r="F50" i="8"/>
  <c r="B41" i="10"/>
  <c r="I61" i="8" l="1"/>
  <c r="C52" i="10"/>
  <c r="F51" i="8"/>
  <c r="B42" i="10"/>
  <c r="I62" i="8" l="1"/>
  <c r="C53" i="10"/>
  <c r="F52" i="8"/>
  <c r="B43" i="10"/>
  <c r="I63" i="8" l="1"/>
  <c r="C54" i="10"/>
  <c r="F53" i="8"/>
  <c r="B44" i="10"/>
  <c r="I64" i="8" l="1"/>
  <c r="C55" i="10"/>
  <c r="F54" i="8"/>
  <c r="B45" i="10"/>
  <c r="I65" i="8" l="1"/>
  <c r="C56" i="10"/>
  <c r="F55" i="8"/>
  <c r="B46" i="10"/>
  <c r="I66" i="8" l="1"/>
  <c r="C57" i="10"/>
  <c r="F56" i="8"/>
  <c r="B47" i="10"/>
  <c r="I67" i="8" l="1"/>
  <c r="C58" i="10"/>
  <c r="F57" i="8"/>
  <c r="B48" i="10"/>
  <c r="I68" i="8" l="1"/>
  <c r="C59" i="10"/>
  <c r="F58" i="8"/>
  <c r="B49" i="10"/>
  <c r="I69" i="8" l="1"/>
  <c r="C60" i="10"/>
  <c r="F59" i="8"/>
  <c r="B50" i="10"/>
  <c r="I70" i="8" l="1"/>
  <c r="C61" i="10"/>
  <c r="F60" i="8"/>
  <c r="B51" i="10"/>
  <c r="F61" i="8" l="1"/>
  <c r="B52" i="10"/>
  <c r="F62" i="8" l="1"/>
  <c r="B53" i="10"/>
  <c r="F63" i="8" l="1"/>
  <c r="B54" i="10"/>
  <c r="F64" i="8" l="1"/>
  <c r="B55" i="10"/>
  <c r="F65" i="8" l="1"/>
  <c r="B56" i="10"/>
  <c r="F66" i="8" l="1"/>
  <c r="B57" i="10"/>
  <c r="F67" i="8" l="1"/>
  <c r="B58" i="10"/>
  <c r="F68" i="8" l="1"/>
  <c r="B59" i="10"/>
  <c r="F69" i="8" l="1"/>
  <c r="B60" i="10"/>
  <c r="F70" i="8" l="1"/>
  <c r="B61" i="10"/>
  <c r="K6" i="8"/>
  <c r="K11" i="8"/>
  <c r="K12" i="8"/>
  <c r="D5" i="10" s="1"/>
  <c r="L20" i="8"/>
  <c r="L21" i="8" s="1"/>
  <c r="D2" i="10"/>
  <c r="D12" i="10"/>
  <c r="L22" i="8" l="1"/>
  <c r="D13" i="10"/>
  <c r="L23" i="8" l="1"/>
  <c r="D14" i="10"/>
  <c r="L24" i="8" l="1"/>
  <c r="D15" i="10"/>
  <c r="D16" i="10" l="1"/>
  <c r="L25" i="8"/>
  <c r="D17" i="10" l="1"/>
  <c r="L26" i="8"/>
  <c r="D18" i="10" l="1"/>
  <c r="L27" i="8"/>
  <c r="D19" i="10" l="1"/>
  <c r="L28" i="8"/>
  <c r="L29" i="8" l="1"/>
  <c r="D20" i="10"/>
  <c r="L30" i="8" l="1"/>
  <c r="D21" i="10"/>
  <c r="L31" i="8" l="1"/>
  <c r="D22" i="10"/>
  <c r="L32" i="8" l="1"/>
  <c r="D23" i="10"/>
  <c r="D24" i="10" l="1"/>
  <c r="L33" i="8"/>
  <c r="D25" i="10" l="1"/>
  <c r="L34" i="8"/>
  <c r="D26" i="10" l="1"/>
  <c r="L35" i="8"/>
  <c r="D27" i="10" l="1"/>
  <c r="L36" i="8"/>
  <c r="L37" i="8" l="1"/>
  <c r="D28" i="10"/>
  <c r="L38" i="8" l="1"/>
  <c r="D29" i="10"/>
  <c r="L39" i="8" l="1"/>
  <c r="D30" i="10"/>
  <c r="L40" i="8" l="1"/>
  <c r="D31" i="10"/>
  <c r="D32" i="10" l="1"/>
  <c r="L41" i="8"/>
  <c r="D33" i="10" l="1"/>
  <c r="L42" i="8"/>
  <c r="L43" i="8" l="1"/>
  <c r="D34" i="10"/>
  <c r="D35" i="10" l="1"/>
  <c r="L44" i="8"/>
  <c r="L45" i="8" l="1"/>
  <c r="D36" i="10"/>
  <c r="L46" i="8" l="1"/>
  <c r="D37" i="10"/>
  <c r="D38" i="10" l="1"/>
  <c r="L47" i="8"/>
  <c r="L48" i="8" l="1"/>
  <c r="D39" i="10"/>
  <c r="D40" i="10" l="1"/>
  <c r="L49" i="8"/>
  <c r="D41" i="10" l="1"/>
  <c r="L50" i="8"/>
  <c r="D42" i="10" l="1"/>
  <c r="L51" i="8"/>
  <c r="D43" i="10" l="1"/>
  <c r="L52" i="8"/>
  <c r="L53" i="8" l="1"/>
  <c r="D44" i="10"/>
  <c r="L54" i="8" l="1"/>
  <c r="D45" i="10"/>
  <c r="L55" i="8" l="1"/>
  <c r="D46" i="10"/>
  <c r="L56" i="8" l="1"/>
  <c r="D47" i="10"/>
  <c r="D48" i="10" l="1"/>
  <c r="L57" i="8"/>
  <c r="D49" i="10" l="1"/>
  <c r="L58" i="8"/>
  <c r="D50" i="10" l="1"/>
  <c r="L59" i="8"/>
  <c r="D51" i="10" l="1"/>
  <c r="L60" i="8"/>
  <c r="L61" i="8" l="1"/>
  <c r="D52" i="10"/>
  <c r="L62" i="8" l="1"/>
  <c r="D53" i="10"/>
  <c r="L63" i="8" l="1"/>
  <c r="D54" i="10"/>
  <c r="L64" i="8" l="1"/>
  <c r="D55" i="10"/>
  <c r="D56" i="10" l="1"/>
  <c r="L65" i="8"/>
  <c r="D57" i="10" l="1"/>
  <c r="L66" i="8"/>
  <c r="D58" i="10" l="1"/>
  <c r="L67" i="8"/>
  <c r="D59" i="10" l="1"/>
  <c r="L68" i="8"/>
  <c r="L69" i="8" l="1"/>
  <c r="D60" i="10"/>
  <c r="L70" i="8" l="1"/>
  <c r="D61" i="10"/>
  <c r="E11" i="7"/>
  <c r="E12" i="7"/>
  <c r="D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E72" i="7"/>
  <c r="E73" i="7"/>
  <c r="B2" i="9"/>
  <c r="B5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</calcChain>
</file>

<file path=xl/sharedStrings.xml><?xml version="1.0" encoding="utf-8"?>
<sst xmlns="http://schemas.openxmlformats.org/spreadsheetml/2006/main" count="76" uniqueCount="40">
  <si>
    <t>Age</t>
  </si>
  <si>
    <t>School</t>
  </si>
  <si>
    <t>Median</t>
  </si>
  <si>
    <t>IRR</t>
  </si>
  <si>
    <t>Dabney</t>
  </si>
  <si>
    <t>ROI</t>
  </si>
  <si>
    <t>Web Page, Digital/Multimedia and Information Resources Design</t>
  </si>
  <si>
    <t>Web developers</t>
  </si>
  <si>
    <t>Curriculum</t>
  </si>
  <si>
    <t>Occupation</t>
  </si>
  <si>
    <t>Total Cost</t>
  </si>
  <si>
    <t>year</t>
  </si>
  <si>
    <t>Early Career</t>
  </si>
  <si>
    <t>Late Career</t>
  </si>
  <si>
    <t>Age Factor</t>
  </si>
  <si>
    <t>% Factor</t>
  </si>
  <si>
    <t>Tot Var</t>
  </si>
  <si>
    <t>Yr Var</t>
  </si>
  <si>
    <t>20 yr ROI</t>
  </si>
  <si>
    <t>20 yr IRR</t>
  </si>
  <si>
    <t>UVA</t>
  </si>
  <si>
    <t>Kinesiology and Exercise Science</t>
  </si>
  <si>
    <t xml:space="preserve"> Exercise Physiologists</t>
  </si>
  <si>
    <t>GWU</t>
  </si>
  <si>
    <t>Graphic Design</t>
  </si>
  <si>
    <t>Graphic Designers</t>
  </si>
  <si>
    <t>Cash Flow</t>
  </si>
  <si>
    <t>Cumm Cash</t>
  </si>
  <si>
    <t>Degree</t>
  </si>
  <si>
    <t>Associates</t>
  </si>
  <si>
    <t>Bachelors</t>
  </si>
  <si>
    <t>Masters</t>
  </si>
  <si>
    <t>Indiana</t>
  </si>
  <si>
    <t>UoU</t>
  </si>
  <si>
    <t>MD</t>
  </si>
  <si>
    <t>Medicine</t>
  </si>
  <si>
    <t>MBA</t>
  </si>
  <si>
    <t>Musicology and Ethnomusicology</t>
  </si>
  <si>
    <t>Art, drama, and music teachers, postsecondary</t>
  </si>
  <si>
    <t>Business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</si>
</sst>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5" fontId="0" fillId="0" borderId="0" xfId="0" applyNumberFormat="1"/>
    <xf numFmtId="9" fontId="0" fillId="0" borderId="0" xfId="1" applyFon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'Dabney Out'!$A$2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'Dabney Out'!$B$1:$D$1</c:f>
              <c:strCache>
                <c:ptCount val="3"/>
                <c:pt idx="0">
                  <c:v>Dabney</c:v>
                </c:pt>
                <c:pt idx="1">
                  <c:v>UVA</c:v>
                </c:pt>
                <c:pt idx="2">
                  <c:v>GWU</c:v>
                </c:pt>
              </c:strCache>
            </c:strRef>
          </c:cat>
          <c:val>
            <c:numRef>
              <c:f>'Dabney Out'!$B$2:$D$2</c:f>
              <c:numCache>
                <c:formatCode>0%</c:formatCode>
                <c:ptCount val="3"/>
                <c:pt idx="0">
                  <c:v>44.864973520583305</c:v>
                </c:pt>
                <c:pt idx="1">
                  <c:v>17.203357089649046</c:v>
                </c:pt>
                <c:pt idx="2">
                  <c:v>6.3932375381308573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8-4881-8E31-E42CE9C4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062448"/>
        <c:axId val="1699122992"/>
      </c:barChart>
      <c:catAx>
        <c:axId val="15850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22992"/>
        <c:crosses val="autoZero"/>
        <c:auto val="1"/>
        <c:lblAlgn val="ctr"/>
        <c:lblOffset val="100"/>
        <c:noMultiLvlLbl val="0"/>
      </c:catAx>
      <c:valAx>
        <c:axId val="1699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'Dabney Out'!$A$5</c:f>
              <c:strCache>
                <c:ptCount val="1"/>
                <c:pt idx="0">
                  <c:v>IRR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'Dabney Out'!$B$4:$D$4</c:f>
              <c:strCache>
                <c:ptCount val="3"/>
                <c:pt idx="0">
                  <c:v>Dabney</c:v>
                </c:pt>
                <c:pt idx="1">
                  <c:v>UVA</c:v>
                </c:pt>
                <c:pt idx="2">
                  <c:v>GWU</c:v>
                </c:pt>
              </c:strCache>
            </c:strRef>
          </c:cat>
          <c:val>
            <c:numRef>
              <c:f>'Dabney Out'!$B$5:$D$5</c:f>
              <c:numCache>
                <c:formatCode>0%</c:formatCode>
                <c:ptCount val="3"/>
                <c:pt idx="0">
                  <c:v>0.9195708471817019</c:v>
                </c:pt>
                <c:pt idx="1">
                  <c:v>0.25708404148711539</c:v>
                </c:pt>
                <c:pt idx="2">
                  <c:v>0.11913382090653313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1-4983-B2C9-78022E7C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234240"/>
        <c:axId val="1702540448"/>
      </c:barChart>
      <c:catAx>
        <c:axId val="14542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40448"/>
        <c:crosses val="autoZero"/>
        <c:auto val="1"/>
        <c:lblAlgn val="ctr"/>
        <c:lblOffset val="100"/>
        <c:noMultiLvlLbl val="0"/>
      </c:catAx>
      <c:valAx>
        <c:axId val="1702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'Dabney Out'!$B$7</c:f>
              <c:strCache>
                <c:ptCount val="1"/>
                <c:pt idx="0">
                  <c:v>Dabney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'Dabney Out'!$A$8:$A$29</c:f>
              <c:numCache>
                <c:formatCode>General</c:formatCod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cat>
          <c:val>
            <c:numRef>
              <c:f>'Dabney Out'!$B$8:$B$31</c:f>
              <c:numCache>
                <c:formatCode>0</c:formatCode>
                <c:ptCount val="24"/>
                <c:pt idx="0">
                  <c:v>0</c:v>
                </c:pt>
                <c:pt idx="1">
                  <c:v>-17250</c:v>
                </c:pt>
                <c:pt idx="2">
                  <c:v>-34500</c:v>
                </c:pt>
                <c:pt idx="3">
                  <c:v>8605</c:v>
                </c:pt>
                <c:pt idx="4">
                  <c:v>54589.902664987814</c:v>
                </c:pt>
                <c:pt idx="5">
                  <c:v>103528.47709246996</c:v>
                </c:pt>
                <c:pt idx="6">
                  <c:v>155486.1375886412</c:v>
                </c:pt>
                <c:pt idx="7">
                  <c:v>210519.24145720818</c:v>
                </c:pt>
                <c:pt idx="8">
                  <c:v>268674.44686656416</c:v>
                </c:pt>
                <c:pt idx="9">
                  <c:v>329988.1392130896</c:v>
                </c:pt>
                <c:pt idx="10">
                  <c:v>394485.93355625303</c:v>
                </c:pt>
                <c:pt idx="11">
                  <c:v>462182.25972990994</c:v>
                </c:pt>
                <c:pt idx="12">
                  <c:v>533080.03565255541</c:v>
                </c:pt>
                <c:pt idx="13">
                  <c:v>607170.43318835448</c:v>
                </c:pt>
                <c:pt idx="14">
                  <c:v>684432.73967333848</c:v>
                </c:pt>
                <c:pt idx="15">
                  <c:v>764834.31694112055</c:v>
                </c:pt>
                <c:pt idx="16">
                  <c:v>848330.65838426352</c:v>
                </c:pt>
                <c:pt idx="17">
                  <c:v>934865.5432953689</c:v>
                </c:pt>
                <c:pt idx="18">
                  <c:v>1024371.2864696957</c:v>
                </c:pt>
                <c:pt idx="19">
                  <c:v>1116769.0798411155</c:v>
                </c:pt>
                <c:pt idx="20">
                  <c:v>1211969.4217861921</c:v>
                </c:pt>
                <c:pt idx="21">
                  <c:v>1309872.6286857324</c:v>
                </c:pt>
                <c:pt idx="22">
                  <c:v>1410369.4223953865</c:v>
                </c:pt>
                <c:pt idx="23">
                  <c:v>1513341.5864600935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1F8-B04E-A774395B682A}"/>
            </c:ext>
          </c:extLst>
        </c:ser>
        <c:ser>
          <c:idx val="1"/>
          <c:order val="1"/>
          <c:tx>
            <c:strRef>
              <c:f>'Dabney Out'!$C$7</c:f>
              <c:strCache>
                <c:ptCount val="1"/>
                <c:pt idx="0">
                  <c:v>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'Dabney Out'!$A$8:$A$29</c:f>
              <c:numCache>
                <c:formatCode>General</c:formatCod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cat>
          <c:val>
            <c:numRef>
              <c:f>'Dabney Out'!$C$8:$C$31</c:f>
              <c:numCache>
                <c:formatCode>0</c:formatCode>
                <c:ptCount val="24"/>
                <c:pt idx="0">
                  <c:v>0</c:v>
                </c:pt>
                <c:pt idx="1">
                  <c:v>-29572</c:v>
                </c:pt>
                <c:pt idx="2">
                  <c:v>-59144</c:v>
                </c:pt>
                <c:pt idx="3">
                  <c:v>-88716</c:v>
                </c:pt>
                <c:pt idx="4">
                  <c:v>-118288</c:v>
                </c:pt>
                <c:pt idx="5">
                  <c:v>-80813</c:v>
                </c:pt>
                <c:pt idx="6">
                  <c:v>-41168.572249999997</c:v>
                </c:pt>
                <c:pt idx="7">
                  <c:v>671.76035307251004</c:v>
                </c:pt>
                <c:pt idx="8">
                  <c:v>44726.70176082565</c:v>
                </c:pt>
                <c:pt idx="9">
                  <c:v>91006.858259084402</c:v>
                </c:pt>
                <c:pt idx="10">
                  <c:v>139514.47868960435</c:v>
                </c:pt>
                <c:pt idx="11">
                  <c:v>190243.2630596378</c:v>
                </c:pt>
                <c:pt idx="12">
                  <c:v>243178.242261924</c:v>
                </c:pt>
                <c:pt idx="13">
                  <c:v>298295.73065672047</c:v>
                </c:pt>
                <c:pt idx="14">
                  <c:v>355563.35227379797</c:v>
                </c:pt>
                <c:pt idx="15">
                  <c:v>414940.14039503242</c:v>
                </c:pt>
                <c:pt idx="16">
                  <c:v>476376.70929619251</c:v>
                </c:pt>
                <c:pt idx="17">
                  <c:v>539815.49597784143</c:v>
                </c:pt>
                <c:pt idx="18">
                  <c:v>605191.06881688104</c:v>
                </c:pt>
                <c:pt idx="19">
                  <c:v>672430.49923756171</c:v>
                </c:pt>
                <c:pt idx="20">
                  <c:v>741453.79174730298</c:v>
                </c:pt>
                <c:pt idx="21">
                  <c:v>812174.36701985891</c:v>
                </c:pt>
                <c:pt idx="22">
                  <c:v>884499.59214534913</c:v>
                </c:pt>
                <c:pt idx="23">
                  <c:v>958331.35171020322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1F8-B04E-A774395B682A}"/>
            </c:ext>
          </c:extLst>
        </c:ser>
        <c:ser>
          <c:idx val="2"/>
          <c:order val="2"/>
          <c:tx>
            <c:strRef>
              <c:f>'Dabney Out'!$D$7</c:f>
              <c:strCache>
                <c:ptCount val="1"/>
                <c:pt idx="0">
                  <c:v>GWU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'Dabney Out'!$A$8:$A$29</c:f>
              <c:numCache>
                <c:formatCode>General</c:formatCode>
                <c:ptCount val="2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</c:numCache>
            </c:numRef>
          </c:cat>
          <c:val>
            <c:numRef>
              <c:f>'Dabney Out'!$D$8:$D$31</c:f>
              <c:numCache>
                <c:formatCode>0</c:formatCode>
                <c:ptCount val="24"/>
                <c:pt idx="0">
                  <c:v>0</c:v>
                </c:pt>
                <c:pt idx="1">
                  <c:v>-65660</c:v>
                </c:pt>
                <c:pt idx="2">
                  <c:v>-131320</c:v>
                </c:pt>
                <c:pt idx="3">
                  <c:v>-196980</c:v>
                </c:pt>
                <c:pt idx="4">
                  <c:v>-262640</c:v>
                </c:pt>
                <c:pt idx="5">
                  <c:v>-230200</c:v>
                </c:pt>
                <c:pt idx="6">
                  <c:v>-195745.26767032</c:v>
                </c:pt>
                <c:pt idx="7">
                  <c:v>-159236.81202550005</c:v>
                </c:pt>
                <c:pt idx="8">
                  <c:v>-120642.02876783296</c:v>
                </c:pt>
                <c:pt idx="9">
                  <c:v>-79935.091114608251</c:v>
                </c:pt>
                <c:pt idx="10">
                  <c:v>-37097.290924660148</c:v>
                </c:pt>
                <c:pt idx="11">
                  <c:v>7882.6743791381741</c:v>
                </c:pt>
                <c:pt idx="12">
                  <c:v>55008.472889264849</c:v>
                </c:pt>
                <c:pt idx="13">
                  <c:v>104275.97032556971</c:v>
                </c:pt>
                <c:pt idx="14">
                  <c:v>155673.12539694019</c:v>
                </c:pt>
                <c:pt idx="15">
                  <c:v>209179.94978496959</c:v>
                </c:pt>
                <c:pt idx="16">
                  <c:v>264768.53326251952</c:v>
                </c:pt>
                <c:pt idx="17">
                  <c:v>322403.13360192638</c:v>
                </c:pt>
                <c:pt idx="18">
                  <c:v>382040.33008652763</c:v>
                </c:pt>
                <c:pt idx="19">
                  <c:v>443629.23863018083</c:v>
                </c:pt>
                <c:pt idx="20">
                  <c:v>507111.78574643662</c:v>
                </c:pt>
                <c:pt idx="21">
                  <c:v>572423.03790455812</c:v>
                </c:pt>
                <c:pt idx="22">
                  <c:v>639491.58217459451</c:v>
                </c:pt>
                <c:pt idx="23">
                  <c:v>708239.95350734389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1F8-B04E-A774395B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7664"/>
        <c:axId val="1699192880"/>
      </c:lineChart>
      <c:catAx>
        <c:axId val="1536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92880"/>
        <c:crosses val="autoZero"/>
        <c:auto val="1"/>
        <c:lblAlgn val="ctr"/>
        <c:lblOffset val="100"/>
        <c:noMultiLvlLbl val="0"/>
      </c:catAx>
      <c:valAx>
        <c:axId val="16991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'Masters Out'!$A$2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90-4915-BF0B-CA94E376A7C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90-4915-BF0B-CA94E376A7C3}"/>
              </c:ext>
            </c:extLst>
          </c:dPt>
          <c:cat>
            <c:strRef>
              <c:f>'Masters Out'!$B$1:$D$1</c:f>
              <c:strCache>
                <c:ptCount val="3"/>
                <c:pt idx="0">
                  <c:v>Indiana</c:v>
                </c:pt>
                <c:pt idx="1">
                  <c:v>UVA</c:v>
                </c:pt>
                <c:pt idx="2">
                  <c:v>UoU</c:v>
                </c:pt>
              </c:strCache>
            </c:strRef>
          </c:cat>
          <c:val>
            <c:numRef>
              <c:f>'Masters Out'!$B$2:$D$2</c:f>
              <c:numCache>
                <c:formatCode>0%</c:formatCode>
                <c:ptCount val="3"/>
                <c:pt idx="0">
                  <c:v>26.623820327410009</c:v>
                </c:pt>
                <c:pt idx="1">
                  <c:v>24.014780922352124</c:v>
                </c:pt>
                <c:pt idx="2">
                  <c:v>40.865331336409987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0-4915-BF0B-CA94E376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062448"/>
        <c:axId val="1699122992"/>
      </c:barChart>
      <c:catAx>
        <c:axId val="15850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22992"/>
        <c:crosses val="autoZero"/>
        <c:auto val="1"/>
        <c:lblAlgn val="ctr"/>
        <c:lblOffset val="100"/>
        <c:noMultiLvlLbl val="0"/>
      </c:catAx>
      <c:valAx>
        <c:axId val="16991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'Masters Out'!$A$5</c:f>
              <c:strCache>
                <c:ptCount val="1"/>
                <c:pt idx="0">
                  <c:v>IRR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2E-4359-9A3D-FA8DF345B3E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2E-4359-9A3D-FA8DF345B3E8}"/>
              </c:ext>
            </c:extLst>
          </c:dPt>
          <c:cat>
            <c:strRef>
              <c:f>'Masters Out'!$B$4:$D$4</c:f>
              <c:strCache>
                <c:ptCount val="3"/>
                <c:pt idx="0">
                  <c:v>Indiana</c:v>
                </c:pt>
                <c:pt idx="1">
                  <c:v>UVA</c:v>
                </c:pt>
                <c:pt idx="2">
                  <c:v>UoU</c:v>
                </c:pt>
              </c:strCache>
            </c:strRef>
          </c:cat>
          <c:val>
            <c:numRef>
              <c:f>'Masters Out'!$B$5:$D$5</c:f>
              <c:numCache>
                <c:formatCode>0%</c:formatCode>
                <c:ptCount val="3"/>
                <c:pt idx="0">
                  <c:v>0.68946562734301864</c:v>
                </c:pt>
                <c:pt idx="1">
                  <c:v>0.33330848879093788</c:v>
                </c:pt>
                <c:pt idx="2">
                  <c:v>0.95468062849527735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E-4359-9A3D-FA8DF345B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234240"/>
        <c:axId val="1702540448"/>
      </c:barChart>
      <c:catAx>
        <c:axId val="14542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40448"/>
        <c:crosses val="autoZero"/>
        <c:auto val="1"/>
        <c:lblAlgn val="ctr"/>
        <c:lblOffset val="100"/>
        <c:noMultiLvlLbl val="0"/>
      </c:catAx>
      <c:valAx>
        <c:axId val="1702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2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'Masters Out'!$B$7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'Masters Out'!$A$8:$A$29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cat>
          <c:val>
            <c:numRef>
              <c:f>'Masters Out'!$B$8:$B$31</c:f>
              <c:numCache>
                <c:formatCode>0</c:formatCode>
                <c:ptCount val="24"/>
                <c:pt idx="0">
                  <c:v>0</c:v>
                </c:pt>
                <c:pt idx="1">
                  <c:v>-24539</c:v>
                </c:pt>
                <c:pt idx="2">
                  <c:v>-49078</c:v>
                </c:pt>
                <c:pt idx="3">
                  <c:v>-6688</c:v>
                </c:pt>
                <c:pt idx="4">
                  <c:v>37856.628592999994</c:v>
                </c:pt>
                <c:pt idx="5">
                  <c:v>84562.950103601092</c:v>
                </c:pt>
                <c:pt idx="6">
                  <c:v>133430.31239227974</c:v>
                </c:pt>
                <c:pt idx="7">
                  <c:v>184450.21846220369</c:v>
                </c:pt>
                <c:pt idx="8">
                  <c:v>237606.26167339747</c:v>
                </c:pt>
                <c:pt idx="9">
                  <c:v>292874.1253785158</c:v>
                </c:pt>
                <c:pt idx="10">
                  <c:v>350221.64694663492</c:v>
                </c:pt>
                <c:pt idx="11">
                  <c:v>409608.94530515402</c:v>
                </c:pt>
                <c:pt idx="12">
                  <c:v>470988.61032011354</c:v>
                </c:pt>
                <c:pt idx="13">
                  <c:v>534305.95156603085</c:v>
                </c:pt>
                <c:pt idx="14">
                  <c:v>599499.30332052102</c:v>
                </c:pt>
                <c:pt idx="15">
                  <c:v>666500.38196780591</c:v>
                </c:pt>
                <c:pt idx="16">
                  <c:v>735234.69141829386</c:v>
                </c:pt>
                <c:pt idx="17">
                  <c:v>805621.97165646369</c:v>
                </c:pt>
                <c:pt idx="18">
                  <c:v>877576.68512207328</c:v>
                </c:pt>
                <c:pt idx="19">
                  <c:v>951008.53531400429</c:v>
                </c:pt>
                <c:pt idx="20">
                  <c:v>1025823.0117836441</c:v>
                </c:pt>
                <c:pt idx="21">
                  <c:v>1101921.9555554483</c:v>
                </c:pt>
                <c:pt idx="22">
                  <c:v>1179204.1389742771</c:v>
                </c:pt>
                <c:pt idx="23">
                  <c:v>1257565.8540286284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45E0-A3AF-9616D8CCBE80}"/>
            </c:ext>
          </c:extLst>
        </c:ser>
        <c:ser>
          <c:idx val="1"/>
          <c:order val="1"/>
          <c:tx>
            <c:strRef>
              <c:f>'Masters Out'!$C$7</c:f>
              <c:strCache>
                <c:ptCount val="1"/>
                <c:pt idx="0">
                  <c:v>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'Masters Out'!$A$8:$A$29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cat>
          <c:val>
            <c:numRef>
              <c:f>'Masters Out'!$C$8:$C$31</c:f>
              <c:numCache>
                <c:formatCode>0</c:formatCode>
                <c:ptCount val="24"/>
                <c:pt idx="0">
                  <c:v>0</c:v>
                </c:pt>
                <c:pt idx="1">
                  <c:v>-72808</c:v>
                </c:pt>
                <c:pt idx="2">
                  <c:v>-145616</c:v>
                </c:pt>
                <c:pt idx="3">
                  <c:v>-218424</c:v>
                </c:pt>
                <c:pt idx="4">
                  <c:v>-291232</c:v>
                </c:pt>
                <c:pt idx="5">
                  <c:v>-150351</c:v>
                </c:pt>
                <c:pt idx="6">
                  <c:v>-3099.3611800000072</c:v>
                </c:pt>
                <c:pt idx="7">
                  <c:v>150484.09810925997</c:v>
                </c:pt>
                <c:pt idx="8">
                  <c:v>310336.83420670754</c:v>
                </c:pt>
                <c:pt idx="9">
                  <c:v>476372.67413640441</c:v>
                </c:pt>
                <c:pt idx="10">
                  <c:v>648482.10509072954</c:v>
                </c:pt>
                <c:pt idx="11">
                  <c:v>826532.75360159809</c:v>
                </c:pt>
                <c:pt idx="12">
                  <c:v>1010370.0481890698</c:v>
                </c:pt>
                <c:pt idx="13">
                  <c:v>1199818.0570073512</c:v>
                </c:pt>
                <c:pt idx="14">
                  <c:v>1394680.489917659</c:v>
                </c:pt>
                <c:pt idx="15">
                  <c:v>1594741.8525380138</c:v>
                </c:pt>
                <c:pt idx="16">
                  <c:v>1799768.7381786059</c:v>
                </c:pt>
                <c:pt idx="17">
                  <c:v>2009511.2421889317</c:v>
                </c:pt>
                <c:pt idx="18">
                  <c:v>2223704.4821343566</c:v>
                </c:pt>
                <c:pt idx="19">
                  <c:v>2442070.2063939185</c:v>
                </c:pt>
                <c:pt idx="20">
                  <c:v>2664318.473230815</c:v>
                </c:pt>
                <c:pt idx="21">
                  <c:v>2890149.3821291225</c:v>
                </c:pt>
                <c:pt idx="22">
                  <c:v>3119254.8392064553</c:v>
                </c:pt>
                <c:pt idx="23">
                  <c:v>3351320.3387892274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45E0-A3AF-9616D8CCBE80}"/>
            </c:ext>
          </c:extLst>
        </c:ser>
        <c:ser>
          <c:idx val="2"/>
          <c:order val="2"/>
          <c:tx>
            <c:strRef>
              <c:f>'Masters Out'!$D$7</c:f>
              <c:strCache>
                <c:ptCount val="1"/>
                <c:pt idx="0">
                  <c:v>UoU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'Masters Out'!$A$8:$A$29</c:f>
              <c:numCache>
                <c:formatCode>General</c:formatCode>
                <c:ptCount val="2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</c:numCache>
            </c:numRef>
          </c:cat>
          <c:val>
            <c:numRef>
              <c:f>'Masters Out'!$D$8:$D$31</c:f>
              <c:numCache>
                <c:formatCode>0</c:formatCode>
                <c:ptCount val="24"/>
                <c:pt idx="0">
                  <c:v>0</c:v>
                </c:pt>
                <c:pt idx="1">
                  <c:v>-23559</c:v>
                </c:pt>
                <c:pt idx="2">
                  <c:v>-47118</c:v>
                </c:pt>
                <c:pt idx="3">
                  <c:v>16052</c:v>
                </c:pt>
                <c:pt idx="4">
                  <c:v>82366.602599999998</c:v>
                </c:pt>
                <c:pt idx="5">
                  <c:v>151829.82253144798</c:v>
                </c:pt>
                <c:pt idx="6">
                  <c:v>224434.16926819604</c:v>
                </c:pt>
                <c:pt idx="7">
                  <c:v>300160.50291462429</c:v>
                </c:pt>
                <c:pt idx="8">
                  <c:v>378977.98550049972</c:v>
                </c:pt>
                <c:pt idx="9">
                  <c:v>460844.12831279682</c:v>
                </c:pt>
                <c:pt idx="10">
                  <c:v>545704.93462916778</c:v>
                </c:pt>
                <c:pt idx="11">
                  <c:v>633495.13597957988</c:v>
                </c:pt>
                <c:pt idx="12">
                  <c:v>724138.51887388038</c:v>
                </c:pt>
                <c:pt idx="13">
                  <c:v>817548.33781411487</c:v>
                </c:pt>
                <c:pt idx="14">
                  <c:v>913627.80937966134</c:v>
                </c:pt>
                <c:pt idx="15">
                  <c:v>1012270.6812465766</c:v>
                </c:pt>
                <c:pt idx="16">
                  <c:v>1113361.8691932287</c:v>
                </c:pt>
                <c:pt idx="17">
                  <c:v>1216778.1544626537</c:v>
                </c:pt>
                <c:pt idx="18">
                  <c:v>1322388.9333054959</c:v>
                </c:pt>
                <c:pt idx="19">
                  <c:v>1430057.0101201967</c:v>
                </c:pt>
                <c:pt idx="20">
                  <c:v>1539639.4253406629</c:v>
                </c:pt>
                <c:pt idx="21">
                  <c:v>1650988.309094483</c:v>
                </c:pt>
                <c:pt idx="22">
                  <c:v>1763951.7516627335</c:v>
                </c:pt>
                <c:pt idx="23">
                  <c:v>1878374.6819089658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45E0-A3AF-9616D8CC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7664"/>
        <c:axId val="1699192880"/>
      </c:lineChart>
      <c:catAx>
        <c:axId val="1536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92880"/>
        <c:crosses val="autoZero"/>
        <c:auto val="1"/>
        <c:lblAlgn val="ctr"/>
        <c:lblOffset val="100"/>
        <c:noMultiLvlLbl val="0"/>
      </c:catAx>
      <c:valAx>
        <c:axId val="16991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7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0</xdr:row>
      <xdr:rowOff>147637</xdr:rowOff>
    </xdr:from>
    <xdr:to>
      <xdr:col>13</xdr:col>
      <xdr:colOff>309562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84CFF-448C-49FE-A6BC-AC501A2E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538162</xdr:colOff>
      <xdr:row>10</xdr:row>
      <xdr:rowOff>33337</xdr:rowOff>
    </xdr:from>
    <xdr:to>
      <xdr:col>19</xdr:col>
      <xdr:colOff>233362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2891E-83DF-46A5-B2E9-2F72960B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195262</xdr:colOff>
      <xdr:row>20</xdr:row>
      <xdr:rowOff>14287</xdr:rowOff>
    </xdr:from>
    <xdr:to>
      <xdr:col>11</xdr:col>
      <xdr:colOff>500062</xdr:colOff>
      <xdr:row>34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AEE84-372C-47B8-B198-26336F7B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161925</xdr:rowOff>
    </xdr:from>
    <xdr:to>
      <xdr:col>14</xdr:col>
      <xdr:colOff>466725</xdr:colOff>
      <xdr:row>16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D3688-FAD0-49BD-9638-89856BE0A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4</xdr:row>
      <xdr:rowOff>47625</xdr:rowOff>
    </xdr:from>
    <xdr:to>
      <xdr:col>22</xdr:col>
      <xdr:colOff>0</xdr:colOff>
      <xdr:row>18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3B1160-B861-45CB-B89A-122F6BA77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19</xdr:row>
      <xdr:rowOff>57150</xdr:rowOff>
    </xdr:from>
    <xdr:to>
      <xdr:col>14</xdr:col>
      <xdr:colOff>466725</xdr:colOff>
      <xdr:row>33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23C3F3-6818-4EF1-97E9-F5EB59C34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86AD-3A21-40E7-A379-EFAE9A253993}">
  <dimension ref="A1:L74"/>
  <sheetViews>
    <sheetView tabSelected="1" topLeftCell="A67" workbookViewId="0">
      <selection activeCell="E72" sqref="E72"/>
    </sheetView>
  </sheetViews>
  <sheetFormatPr defaultRowHeight="15" x14ac:dyDescent="0.25"/>
  <cols>
    <col min="5" max="5" width="15.28515625" customWidth="1"/>
    <col min="6" max="6" width="9.140625" style="2" customWidth="1"/>
    <col min="7" max="7" width="8.5703125" customWidth="1"/>
    <col min="8" max="8" width="12.7109375" customWidth="1"/>
    <col min="9" max="9" width="15.28515625" style="2" customWidth="1"/>
    <col min="10" max="10" width="9.5703125" customWidth="1"/>
    <col min="11" max="11" width="10.5703125" customWidth="1"/>
    <col min="12" max="12" width="15.28515625" style="2" customWidth="1"/>
  </cols>
  <sheetData>
    <row r="1" spans="1:12" x14ac:dyDescent="0.25">
      <c r="A1" t="s">
        <v>5</v>
      </c>
    </row>
    <row r="2" spans="1:12" x14ac:dyDescent="0.25">
      <c r="A2" t="s">
        <v>1</v>
      </c>
      <c r="E2" t="s">
        <v>4</v>
      </c>
      <c r="H2" t="s">
        <v>20</v>
      </c>
      <c r="K2" t="s">
        <v>23</v>
      </c>
    </row>
    <row r="3" spans="1:12" x14ac:dyDescent="0.25">
      <c r="A3" t="s">
        <v>28</v>
      </c>
      <c r="E3" t="s">
        <v>29</v>
      </c>
      <c r="H3" t="s">
        <v>30</v>
      </c>
      <c r="K3" t="s">
        <v>30</v>
      </c>
    </row>
    <row r="4" spans="1:12" ht="90" x14ac:dyDescent="0.25">
      <c r="A4" t="s">
        <v>8</v>
      </c>
      <c r="E4" s="8" t="s">
        <v>6</v>
      </c>
      <c r="F4" s="9"/>
      <c r="G4" s="8"/>
      <c r="H4" s="8" t="s">
        <v>21</v>
      </c>
      <c r="I4" s="9"/>
      <c r="J4" s="8"/>
      <c r="K4" s="8" t="s">
        <v>24</v>
      </c>
      <c r="L4" s="9"/>
    </row>
    <row r="5" spans="1:12" ht="30" x14ac:dyDescent="0.25">
      <c r="A5" t="s">
        <v>9</v>
      </c>
      <c r="E5" s="8" t="s">
        <v>7</v>
      </c>
      <c r="F5" s="9"/>
      <c r="G5" s="8"/>
      <c r="H5" s="8" t="s">
        <v>22</v>
      </c>
      <c r="I5" s="9"/>
      <c r="J5" s="8"/>
      <c r="K5" s="8" t="s">
        <v>25</v>
      </c>
      <c r="L5" s="9"/>
    </row>
    <row r="6" spans="1:12" x14ac:dyDescent="0.25">
      <c r="A6" t="s">
        <v>10</v>
      </c>
      <c r="E6">
        <f>17250*2</f>
        <v>34500</v>
      </c>
      <c r="H6">
        <f>-SUM(H17:H20)</f>
        <v>118288</v>
      </c>
      <c r="K6">
        <f>SUM(K17:K20)</f>
        <v>-262640</v>
      </c>
    </row>
    <row r="7" spans="1:12" x14ac:dyDescent="0.25">
      <c r="A7" t="s">
        <v>12</v>
      </c>
      <c r="E7">
        <v>43105</v>
      </c>
      <c r="H7">
        <v>37475</v>
      </c>
      <c r="K7">
        <v>32440</v>
      </c>
    </row>
    <row r="8" spans="1:12" x14ac:dyDescent="0.25">
      <c r="A8" t="s">
        <v>2</v>
      </c>
      <c r="E8">
        <v>67990</v>
      </c>
      <c r="H8">
        <v>47340</v>
      </c>
      <c r="K8">
        <v>48700</v>
      </c>
    </row>
    <row r="9" spans="1:12" x14ac:dyDescent="0.25">
      <c r="A9" t="s">
        <v>13</v>
      </c>
      <c r="E9">
        <v>107995</v>
      </c>
      <c r="H9">
        <v>70125</v>
      </c>
      <c r="K9">
        <v>73785</v>
      </c>
    </row>
    <row r="11" spans="1:12" x14ac:dyDescent="0.25">
      <c r="A11" t="s">
        <v>18</v>
      </c>
      <c r="E11" s="7">
        <f ca="1">SUM(E19:E39)/-SUM(E17:E18)</f>
        <v>44.864973520583305</v>
      </c>
      <c r="F11" s="10"/>
      <c r="G11" s="7"/>
      <c r="H11" s="7">
        <f>SUM(H19:H39)/-SUM(H17:H18)</f>
        <v>17.203357089649046</v>
      </c>
      <c r="I11" s="10"/>
      <c r="K11" s="7">
        <f>SUM(K19:K39)/-SUM(K17:K18)</f>
        <v>6.3932375381308573</v>
      </c>
      <c r="L11" s="10"/>
    </row>
    <row r="12" spans="1:12" x14ac:dyDescent="0.25">
      <c r="A12" t="s">
        <v>19</v>
      </c>
      <c r="E12" s="1">
        <f ca="1">IRR(E17:E37)</f>
        <v>0.9195708471817019</v>
      </c>
      <c r="G12" s="1"/>
      <c r="H12" s="1">
        <f>IRR(H17:H37)</f>
        <v>0.25708404148711539</v>
      </c>
      <c r="K12" s="1">
        <f>IRR(K17:K37)</f>
        <v>0.11913382090653313</v>
      </c>
    </row>
    <row r="15" spans="1:12" x14ac:dyDescent="0.25">
      <c r="E15" t="s">
        <v>26</v>
      </c>
      <c r="F15" s="2" t="s">
        <v>27</v>
      </c>
      <c r="H15" t="s">
        <v>26</v>
      </c>
      <c r="I15" s="2" t="s">
        <v>27</v>
      </c>
      <c r="K15" t="s">
        <v>26</v>
      </c>
      <c r="L15" s="2" t="s">
        <v>27</v>
      </c>
    </row>
    <row r="16" spans="1:12" x14ac:dyDescent="0.25">
      <c r="A16" t="s">
        <v>11</v>
      </c>
      <c r="B16" t="s">
        <v>0</v>
      </c>
      <c r="C16" t="s">
        <v>14</v>
      </c>
      <c r="D16" t="s">
        <v>15</v>
      </c>
      <c r="F16" s="2">
        <v>0</v>
      </c>
      <c r="I16" s="2">
        <v>0</v>
      </c>
      <c r="L16" s="2">
        <v>0</v>
      </c>
    </row>
    <row r="17" spans="1:12" x14ac:dyDescent="0.25">
      <c r="A17">
        <v>1</v>
      </c>
      <c r="B17">
        <v>17</v>
      </c>
      <c r="C17" s="3">
        <f>(1+((0.00002*(B17^2))-0.0034*B17+0.127))</f>
        <v>1.07498</v>
      </c>
      <c r="D17" s="3"/>
      <c r="E17">
        <v>-17250</v>
      </c>
      <c r="F17" s="2">
        <f>F16+E17</f>
        <v>-17250</v>
      </c>
      <c r="H17">
        <v>-29572</v>
      </c>
      <c r="I17" s="2">
        <f>I16+H17</f>
        <v>-29572</v>
      </c>
      <c r="K17">
        <v>-65660</v>
      </c>
      <c r="L17" s="2">
        <f>L16+K17</f>
        <v>-65660</v>
      </c>
    </row>
    <row r="18" spans="1:12" x14ac:dyDescent="0.25">
      <c r="A18">
        <v>2</v>
      </c>
      <c r="B18">
        <v>18</v>
      </c>
      <c r="C18" s="3">
        <f t="shared" ref="C18:C70" si="0">(1+((0.00002*(B18^2))-0.0034*B18+0.127))</f>
        <v>1.0722800000000001</v>
      </c>
      <c r="D18" s="3"/>
      <c r="E18">
        <v>-17250</v>
      </c>
      <c r="F18" s="2">
        <f t="shared" ref="F18:F70" si="1">F17+E18</f>
        <v>-34500</v>
      </c>
      <c r="H18">
        <v>-29572</v>
      </c>
      <c r="I18" s="2">
        <f t="shared" ref="I18:I70" si="2">I17+H18</f>
        <v>-59144</v>
      </c>
      <c r="K18">
        <v>-65660</v>
      </c>
      <c r="L18" s="2">
        <f t="shared" ref="L18:L70" si="3">L17+K18</f>
        <v>-131320</v>
      </c>
    </row>
    <row r="19" spans="1:12" x14ac:dyDescent="0.25">
      <c r="A19">
        <v>3</v>
      </c>
      <c r="B19">
        <v>19</v>
      </c>
      <c r="C19" s="3">
        <f t="shared" si="0"/>
        <v>1.06962</v>
      </c>
      <c r="D19" s="6">
        <f ca="1">$E$73</f>
        <v>-1.8866338040096972E-4</v>
      </c>
      <c r="E19" s="4">
        <f>E7</f>
        <v>43105</v>
      </c>
      <c r="F19" s="2">
        <f t="shared" si="1"/>
        <v>8605</v>
      </c>
      <c r="G19" s="6">
        <f>H$73</f>
        <v>-3.9899999999999996E-3</v>
      </c>
      <c r="H19">
        <v>-29572</v>
      </c>
      <c r="I19" s="2">
        <f t="shared" si="2"/>
        <v>-88716</v>
      </c>
      <c r="K19">
        <v>-65660</v>
      </c>
      <c r="L19" s="2">
        <f t="shared" si="3"/>
        <v>-196980</v>
      </c>
    </row>
    <row r="20" spans="1:12" x14ac:dyDescent="0.25">
      <c r="A20">
        <v>4</v>
      </c>
      <c r="B20">
        <v>20</v>
      </c>
      <c r="C20" s="3">
        <f t="shared" si="0"/>
        <v>1.0669999999999999</v>
      </c>
      <c r="D20" s="6">
        <f t="shared" ref="D20:D70" ca="1" si="4">$E$73</f>
        <v>-1.8866338040096972E-4</v>
      </c>
      <c r="E20" s="2">
        <f ca="1">E19*($C20+$D20)</f>
        <v>45984.902664987814</v>
      </c>
      <c r="F20" s="2">
        <f t="shared" ca="1" si="1"/>
        <v>54589.902664987814</v>
      </c>
      <c r="G20" s="6">
        <f t="shared" ref="G20:J70" si="5">H$73</f>
        <v>-3.9899999999999996E-3</v>
      </c>
      <c r="H20">
        <v>-29572</v>
      </c>
      <c r="I20" s="2">
        <f t="shared" si="2"/>
        <v>-118288</v>
      </c>
      <c r="K20">
        <v>-65660</v>
      </c>
      <c r="L20" s="2">
        <f t="shared" si="3"/>
        <v>-262640</v>
      </c>
    </row>
    <row r="21" spans="1:12" x14ac:dyDescent="0.25">
      <c r="A21">
        <v>5</v>
      </c>
      <c r="B21">
        <v>21</v>
      </c>
      <c r="C21" s="3">
        <f t="shared" si="0"/>
        <v>1.0644199999999999</v>
      </c>
      <c r="D21" s="6">
        <f t="shared" ca="1" si="4"/>
        <v>-1.8866338040096972E-4</v>
      </c>
      <c r="E21" s="2">
        <f t="shared" ref="E21:E70" ca="1" si="6">E20*($C21+$D21)</f>
        <v>48938.574427482141</v>
      </c>
      <c r="F21" s="2">
        <f t="shared" ca="1" si="1"/>
        <v>103528.47709246996</v>
      </c>
      <c r="G21" s="6">
        <f t="shared" si="5"/>
        <v>-3.9899999999999996E-3</v>
      </c>
      <c r="H21" s="2">
        <f>H7</f>
        <v>37475</v>
      </c>
      <c r="I21" s="2">
        <f t="shared" si="2"/>
        <v>-80813</v>
      </c>
      <c r="J21" s="6">
        <f t="shared" si="5"/>
        <v>2.2642199999999999E-4</v>
      </c>
      <c r="K21" s="2">
        <f>K7</f>
        <v>32440</v>
      </c>
      <c r="L21" s="2">
        <f t="shared" si="3"/>
        <v>-230200</v>
      </c>
    </row>
    <row r="22" spans="1:12" x14ac:dyDescent="0.25">
      <c r="A22">
        <v>6</v>
      </c>
      <c r="B22">
        <v>22</v>
      </c>
      <c r="C22" s="3">
        <f t="shared" si="0"/>
        <v>1.0618799999999999</v>
      </c>
      <c r="D22" s="6">
        <f t="shared" ca="1" si="4"/>
        <v>-1.8866338040096972E-4</v>
      </c>
      <c r="E22" s="2">
        <f t="shared" ca="1" si="6"/>
        <v>51957.660496171244</v>
      </c>
      <c r="F22" s="2">
        <f t="shared" ca="1" si="1"/>
        <v>155486.1375886412</v>
      </c>
      <c r="G22" s="6">
        <f t="shared" si="5"/>
        <v>-3.9899999999999996E-3</v>
      </c>
      <c r="H22" s="2">
        <f>H21*($C22+$G22)</f>
        <v>39644.427750000003</v>
      </c>
      <c r="I22" s="2">
        <f t="shared" si="2"/>
        <v>-41168.572249999997</v>
      </c>
      <c r="J22" s="6">
        <f t="shared" si="5"/>
        <v>2.2642199999999999E-4</v>
      </c>
      <c r="K22" s="2">
        <f>K21*($C22+J22)</f>
        <v>34454.732329679995</v>
      </c>
      <c r="L22" s="2">
        <f t="shared" si="3"/>
        <v>-195745.26767032</v>
      </c>
    </row>
    <row r="23" spans="1:12" x14ac:dyDescent="0.25">
      <c r="A23">
        <v>7</v>
      </c>
      <c r="B23">
        <v>23</v>
      </c>
      <c r="C23" s="3">
        <f t="shared" si="0"/>
        <v>1.05938</v>
      </c>
      <c r="D23" s="6">
        <f t="shared" ca="1" si="4"/>
        <v>-1.8866338040096972E-4</v>
      </c>
      <c r="E23" s="2">
        <f t="shared" ca="1" si="6"/>
        <v>55033.103868566963</v>
      </c>
      <c r="F23" s="2">
        <f t="shared" ca="1" si="1"/>
        <v>210519.24145720818</v>
      </c>
      <c r="G23" s="6">
        <f t="shared" si="5"/>
        <v>-3.9899999999999996E-3</v>
      </c>
      <c r="H23" s="2">
        <f t="shared" ref="H23:H70" si="7">H22*($C23+$G23)</f>
        <v>41840.332603072507</v>
      </c>
      <c r="I23" s="2">
        <f t="shared" si="2"/>
        <v>671.76035307251004</v>
      </c>
      <c r="J23" s="6">
        <f t="shared" ref="J23" si="8">K$73</f>
        <v>2.2642199999999999E-4</v>
      </c>
      <c r="K23" s="2">
        <f t="shared" ref="K23:K70" si="9">K22*($C23+J23)</f>
        <v>36508.455644819936</v>
      </c>
      <c r="L23" s="2">
        <f t="shared" si="3"/>
        <v>-159236.81202550005</v>
      </c>
    </row>
    <row r="24" spans="1:12" x14ac:dyDescent="0.25">
      <c r="A24">
        <v>8</v>
      </c>
      <c r="B24">
        <v>24</v>
      </c>
      <c r="C24" s="3">
        <f t="shared" si="0"/>
        <v>1.0569200000000001</v>
      </c>
      <c r="D24" s="6">
        <f t="shared" ca="1" si="4"/>
        <v>-1.8866338040096972E-4</v>
      </c>
      <c r="E24" s="2">
        <f t="shared" ca="1" si="6"/>
        <v>58155.205409356</v>
      </c>
      <c r="F24" s="2">
        <f t="shared" ca="1" si="1"/>
        <v>268674.44686656416</v>
      </c>
      <c r="G24" s="6">
        <f t="shared" si="5"/>
        <v>-3.9899999999999996E-3</v>
      </c>
      <c r="H24" s="2">
        <f t="shared" si="7"/>
        <v>44054.94140775314</v>
      </c>
      <c r="I24" s="2">
        <f t="shared" si="2"/>
        <v>44726.70176082565</v>
      </c>
      <c r="J24" s="6">
        <f t="shared" ref="J24" si="10">K$73</f>
        <v>2.2642199999999999E-4</v>
      </c>
      <c r="K24" s="2">
        <f t="shared" si="9"/>
        <v>38594.783257667099</v>
      </c>
      <c r="L24" s="2">
        <f t="shared" si="3"/>
        <v>-120642.02876783296</v>
      </c>
    </row>
    <row r="25" spans="1:12" x14ac:dyDescent="0.25">
      <c r="A25">
        <v>9</v>
      </c>
      <c r="B25">
        <v>25</v>
      </c>
      <c r="C25" s="3">
        <f t="shared" si="0"/>
        <v>1.0545</v>
      </c>
      <c r="D25" s="6">
        <f t="shared" ca="1" si="4"/>
        <v>-1.8866338040096972E-4</v>
      </c>
      <c r="E25" s="2">
        <f t="shared" ca="1" si="6"/>
        <v>61313.692346525466</v>
      </c>
      <c r="F25" s="2">
        <f t="shared" ca="1" si="1"/>
        <v>329988.1392130896</v>
      </c>
      <c r="G25" s="6">
        <f t="shared" si="5"/>
        <v>-3.9899999999999996E-3</v>
      </c>
      <c r="H25" s="2">
        <f t="shared" si="7"/>
        <v>46280.156498258752</v>
      </c>
      <c r="I25" s="2">
        <f t="shared" si="2"/>
        <v>91006.858259084402</v>
      </c>
      <c r="J25" s="6">
        <f t="shared" ref="J25" si="11">K$73</f>
        <v>2.2642199999999999E-4</v>
      </c>
      <c r="K25" s="2">
        <f t="shared" si="9"/>
        <v>40706.937653224719</v>
      </c>
      <c r="L25" s="2">
        <f t="shared" si="3"/>
        <v>-79935.091114608251</v>
      </c>
    </row>
    <row r="26" spans="1:12" x14ac:dyDescent="0.25">
      <c r="A26">
        <v>10</v>
      </c>
      <c r="B26">
        <v>26</v>
      </c>
      <c r="C26" s="3">
        <f t="shared" si="0"/>
        <v>1.0521199999999999</v>
      </c>
      <c r="D26" s="6">
        <f t="shared" ca="1" si="4"/>
        <v>-1.8866338040096972E-4</v>
      </c>
      <c r="E26" s="2">
        <f t="shared" ca="1" si="6"/>
        <v>64497.794343163412</v>
      </c>
      <c r="F26" s="2">
        <f t="shared" ca="1" si="1"/>
        <v>394485.93355625303</v>
      </c>
      <c r="G26" s="6">
        <f t="shared" si="5"/>
        <v>-3.9899999999999996E-3</v>
      </c>
      <c r="H26" s="2">
        <f t="shared" si="7"/>
        <v>48507.620430519943</v>
      </c>
      <c r="I26" s="2">
        <f t="shared" si="2"/>
        <v>139514.47868960435</v>
      </c>
      <c r="J26" s="6">
        <f t="shared" ref="J26" si="12">K$73</f>
        <v>2.2642199999999999E-4</v>
      </c>
      <c r="K26" s="2">
        <f t="shared" si="9"/>
        <v>42837.800189948102</v>
      </c>
      <c r="L26" s="2">
        <f t="shared" si="3"/>
        <v>-37097.290924660148</v>
      </c>
    </row>
    <row r="27" spans="1:12" x14ac:dyDescent="0.25">
      <c r="A27">
        <v>11</v>
      </c>
      <c r="B27">
        <v>27</v>
      </c>
      <c r="C27" s="3">
        <f t="shared" si="0"/>
        <v>1.0497799999999999</v>
      </c>
      <c r="D27" s="6">
        <f t="shared" ca="1" si="4"/>
        <v>-1.8866338040096972E-4</v>
      </c>
      <c r="E27" s="2">
        <f t="shared" ca="1" si="6"/>
        <v>67696.326173656897</v>
      </c>
      <c r="F27" s="2">
        <f t="shared" ca="1" si="1"/>
        <v>462182.25972990994</v>
      </c>
      <c r="G27" s="6">
        <f t="shared" si="5"/>
        <v>-3.9899999999999996E-3</v>
      </c>
      <c r="H27" s="2">
        <f t="shared" si="7"/>
        <v>50728.784370033449</v>
      </c>
      <c r="I27" s="2">
        <f t="shared" si="2"/>
        <v>190243.2630596378</v>
      </c>
      <c r="J27" s="6">
        <f t="shared" ref="J27" si="13">K$73</f>
        <v>2.2642199999999999E-4</v>
      </c>
      <c r="K27" s="2">
        <f t="shared" si="9"/>
        <v>44979.965303798323</v>
      </c>
      <c r="L27" s="2">
        <f t="shared" si="3"/>
        <v>7882.6743791381741</v>
      </c>
    </row>
    <row r="28" spans="1:12" x14ac:dyDescent="0.25">
      <c r="A28">
        <v>12</v>
      </c>
      <c r="B28">
        <v>28</v>
      </c>
      <c r="C28" s="3">
        <f t="shared" si="0"/>
        <v>1.04748</v>
      </c>
      <c r="D28" s="6">
        <f t="shared" ca="1" si="4"/>
        <v>-1.8866338040096972E-4</v>
      </c>
      <c r="E28" s="2">
        <f t="shared" ca="1" si="6"/>
        <v>70897.77592264548</v>
      </c>
      <c r="F28" s="2">
        <f t="shared" ca="1" si="1"/>
        <v>533080.03565255541</v>
      </c>
      <c r="G28" s="6">
        <f t="shared" si="5"/>
        <v>-3.9899999999999996E-3</v>
      </c>
      <c r="H28" s="2">
        <f t="shared" si="7"/>
        <v>52934.979202286202</v>
      </c>
      <c r="I28" s="2">
        <f t="shared" si="2"/>
        <v>243178.242261924</v>
      </c>
      <c r="J28" s="6">
        <f t="shared" ref="J28" si="14">K$73</f>
        <v>2.2642199999999999E-4</v>
      </c>
      <c r="K28" s="2">
        <f t="shared" si="9"/>
        <v>47125.798510126675</v>
      </c>
      <c r="L28" s="2">
        <f t="shared" si="3"/>
        <v>55008.472889264849</v>
      </c>
    </row>
    <row r="29" spans="1:12" x14ac:dyDescent="0.25">
      <c r="A29">
        <v>13</v>
      </c>
      <c r="B29">
        <v>29</v>
      </c>
      <c r="C29" s="3">
        <f t="shared" si="0"/>
        <v>1.04522</v>
      </c>
      <c r="D29" s="6">
        <f t="shared" ca="1" si="4"/>
        <v>-1.8866338040096972E-4</v>
      </c>
      <c r="E29" s="2">
        <f t="shared" ca="1" si="6"/>
        <v>74090.397535799042</v>
      </c>
      <c r="F29" s="2">
        <f t="shared" ca="1" si="1"/>
        <v>607170.43318835448</v>
      </c>
      <c r="G29" s="6">
        <f t="shared" si="5"/>
        <v>-3.9899999999999996E-3</v>
      </c>
      <c r="H29" s="2">
        <f t="shared" si="7"/>
        <v>55117.48839479647</v>
      </c>
      <c r="I29" s="2">
        <f t="shared" si="2"/>
        <v>298295.73065672047</v>
      </c>
      <c r="J29" s="6">
        <f t="shared" ref="J29" si="15">K$73</f>
        <v>2.2642199999999999E-4</v>
      </c>
      <c r="K29" s="2">
        <f t="shared" si="9"/>
        <v>49267.49743630486</v>
      </c>
      <c r="L29" s="2">
        <f t="shared" si="3"/>
        <v>104275.97032556971</v>
      </c>
    </row>
    <row r="30" spans="1:12" x14ac:dyDescent="0.25">
      <c r="A30">
        <v>14</v>
      </c>
      <c r="B30">
        <v>30</v>
      </c>
      <c r="C30" s="3">
        <f t="shared" si="0"/>
        <v>1.0429999999999999</v>
      </c>
      <c r="D30" s="6">
        <f t="shared" ca="1" si="4"/>
        <v>-1.8866338040096972E-4</v>
      </c>
      <c r="E30" s="2">
        <f t="shared" ca="1" si="6"/>
        <v>77262.306484984045</v>
      </c>
      <c r="F30" s="2">
        <f t="shared" ca="1" si="1"/>
        <v>684432.73967333848</v>
      </c>
      <c r="G30" s="6">
        <f t="shared" si="5"/>
        <v>-3.9899999999999996E-3</v>
      </c>
      <c r="H30" s="2">
        <f t="shared" si="7"/>
        <v>57267.621617077479</v>
      </c>
      <c r="I30" s="2">
        <f t="shared" si="2"/>
        <v>355563.35227379797</v>
      </c>
      <c r="J30" s="6">
        <f t="shared" ref="J30" si="16">K$73</f>
        <v>2.2642199999999999E-4</v>
      </c>
      <c r="K30" s="2">
        <f t="shared" si="9"/>
        <v>51397.155071370486</v>
      </c>
      <c r="L30" s="2">
        <f t="shared" si="3"/>
        <v>155673.12539694019</v>
      </c>
    </row>
    <row r="31" spans="1:12" x14ac:dyDescent="0.25">
      <c r="A31">
        <v>15</v>
      </c>
      <c r="B31">
        <v>31</v>
      </c>
      <c r="C31" s="3">
        <f t="shared" si="0"/>
        <v>1.0408200000000001</v>
      </c>
      <c r="D31" s="6">
        <f t="shared" ca="1" si="4"/>
        <v>-1.8866338040096972E-4</v>
      </c>
      <c r="E31" s="2">
        <f t="shared" ca="1" si="6"/>
        <v>80401.577267782064</v>
      </c>
      <c r="F31" s="2">
        <f t="shared" ca="1" si="1"/>
        <v>764834.31694112055</v>
      </c>
      <c r="G31" s="6">
        <f t="shared" si="5"/>
        <v>-3.9899999999999996E-3</v>
      </c>
      <c r="H31" s="2">
        <f t="shared" si="7"/>
        <v>59376.788121234451</v>
      </c>
      <c r="I31" s="2">
        <f t="shared" si="2"/>
        <v>414940.14039503242</v>
      </c>
      <c r="J31" s="6">
        <f t="shared" ref="J31" si="17">K$73</f>
        <v>2.2642199999999999E-4</v>
      </c>
      <c r="K31" s="2">
        <f t="shared" si="9"/>
        <v>53506.824388029396</v>
      </c>
      <c r="L31" s="2">
        <f t="shared" si="3"/>
        <v>209179.94978496959</v>
      </c>
    </row>
    <row r="32" spans="1:12" x14ac:dyDescent="0.25">
      <c r="A32">
        <v>16</v>
      </c>
      <c r="B32">
        <v>32</v>
      </c>
      <c r="C32" s="3">
        <f t="shared" si="0"/>
        <v>1.03868</v>
      </c>
      <c r="D32" s="6">
        <f t="shared" ca="1" si="4"/>
        <v>-1.8866338040096972E-4</v>
      </c>
      <c r="E32" s="2">
        <f t="shared" ca="1" si="6"/>
        <v>83496.34144314297</v>
      </c>
      <c r="F32" s="2">
        <f t="shared" ca="1" si="1"/>
        <v>848330.65838426352</v>
      </c>
      <c r="G32" s="6">
        <f t="shared" si="5"/>
        <v>-3.9899999999999996E-3</v>
      </c>
      <c r="H32" s="2">
        <f t="shared" si="7"/>
        <v>61436.568901160077</v>
      </c>
      <c r="I32" s="2">
        <f t="shared" si="2"/>
        <v>476376.70929619251</v>
      </c>
      <c r="J32" s="6">
        <f t="shared" ref="J32" si="18">K$73</f>
        <v>2.2642199999999999E-4</v>
      </c>
      <c r="K32" s="2">
        <f t="shared" si="9"/>
        <v>55588.583477549953</v>
      </c>
      <c r="L32" s="2">
        <f t="shared" si="3"/>
        <v>264768.53326251952</v>
      </c>
    </row>
    <row r="33" spans="1:12" x14ac:dyDescent="0.25">
      <c r="A33">
        <v>17</v>
      </c>
      <c r="B33">
        <v>33</v>
      </c>
      <c r="C33" s="3">
        <f t="shared" si="0"/>
        <v>1.0365800000000001</v>
      </c>
      <c r="D33" s="6">
        <f t="shared" ca="1" si="4"/>
        <v>-1.8866338040096972E-4</v>
      </c>
      <c r="E33" s="2">
        <f t="shared" ca="1" si="6"/>
        <v>86534.884911105371</v>
      </c>
      <c r="F33" s="2">
        <f t="shared" ca="1" si="1"/>
        <v>934865.5432953689</v>
      </c>
      <c r="G33" s="6">
        <f t="shared" si="5"/>
        <v>-3.9899999999999996E-3</v>
      </c>
      <c r="H33" s="2">
        <f t="shared" si="7"/>
        <v>63438.786681648889</v>
      </c>
      <c r="I33" s="2">
        <f t="shared" si="2"/>
        <v>539815.49597784143</v>
      </c>
      <c r="J33" s="6">
        <f t="shared" ref="J33" si="19">K$73</f>
        <v>2.2642199999999999E-4</v>
      </c>
      <c r="K33" s="2">
        <f t="shared" si="9"/>
        <v>57634.600339406883</v>
      </c>
      <c r="L33" s="2">
        <f t="shared" si="3"/>
        <v>322403.13360192638</v>
      </c>
    </row>
    <row r="34" spans="1:12" x14ac:dyDescent="0.25">
      <c r="A34">
        <v>18</v>
      </c>
      <c r="B34">
        <v>34</v>
      </c>
      <c r="C34" s="3">
        <f t="shared" si="0"/>
        <v>1.0345200000000001</v>
      </c>
      <c r="D34" s="6">
        <f t="shared" ca="1" si="4"/>
        <v>-1.8866338040096972E-4</v>
      </c>
      <c r="E34" s="2">
        <f t="shared" ca="1" si="6"/>
        <v>89505.74317432681</v>
      </c>
      <c r="F34" s="2">
        <f t="shared" ca="1" si="1"/>
        <v>1024371.2864696957</v>
      </c>
      <c r="G34" s="6">
        <f t="shared" si="5"/>
        <v>-3.9899999999999996E-3</v>
      </c>
      <c r="H34" s="2">
        <f t="shared" si="7"/>
        <v>65375.57283903964</v>
      </c>
      <c r="I34" s="2">
        <f t="shared" si="2"/>
        <v>605191.06881688104</v>
      </c>
      <c r="J34" s="6">
        <f t="shared" ref="J34" si="20">K$73</f>
        <v>2.2642199999999999E-4</v>
      </c>
      <c r="K34" s="2">
        <f t="shared" si="9"/>
        <v>59637.196484601256</v>
      </c>
      <c r="L34" s="2">
        <f t="shared" si="3"/>
        <v>382040.33008652763</v>
      </c>
    </row>
    <row r="35" spans="1:12" x14ac:dyDescent="0.25">
      <c r="A35">
        <v>19</v>
      </c>
      <c r="B35">
        <v>35</v>
      </c>
      <c r="C35" s="3">
        <f t="shared" si="0"/>
        <v>1.0325</v>
      </c>
      <c r="D35" s="6">
        <f t="shared" ca="1" si="4"/>
        <v>-1.8866338040096972E-4</v>
      </c>
      <c r="E35" s="2">
        <f t="shared" ca="1" si="6"/>
        <v>92397.793371419859</v>
      </c>
      <c r="F35" s="2">
        <f t="shared" ca="1" si="1"/>
        <v>1116769.0798411155</v>
      </c>
      <c r="G35" s="6">
        <f t="shared" si="5"/>
        <v>-3.9899999999999996E-3</v>
      </c>
      <c r="H35" s="2">
        <f t="shared" si="7"/>
        <v>67239.430420680656</v>
      </c>
      <c r="I35" s="2">
        <f t="shared" si="2"/>
        <v>672430.49923756171</v>
      </c>
      <c r="J35" s="6">
        <f t="shared" ref="J35" si="21">K$73</f>
        <v>2.2642199999999999E-4</v>
      </c>
      <c r="K35" s="2">
        <f t="shared" si="9"/>
        <v>61588.908543653226</v>
      </c>
      <c r="L35" s="2">
        <f t="shared" si="3"/>
        <v>443629.23863018083</v>
      </c>
    </row>
    <row r="36" spans="1:12" x14ac:dyDescent="0.25">
      <c r="A36">
        <v>20</v>
      </c>
      <c r="B36">
        <v>36</v>
      </c>
      <c r="C36" s="3">
        <f t="shared" si="0"/>
        <v>1.0305200000000001</v>
      </c>
      <c r="D36" s="6">
        <f t="shared" ca="1" si="4"/>
        <v>-1.8866338040096972E-4</v>
      </c>
      <c r="E36" s="2">
        <f t="shared" ca="1" si="6"/>
        <v>95200.341945076565</v>
      </c>
      <c r="F36" s="2">
        <f t="shared" ca="1" si="1"/>
        <v>1211969.4217861921</v>
      </c>
      <c r="G36" s="6">
        <f t="shared" si="5"/>
        <v>-3.9899999999999996E-3</v>
      </c>
      <c r="H36" s="2">
        <f t="shared" si="7"/>
        <v>69023.292509741324</v>
      </c>
      <c r="I36" s="2">
        <f t="shared" si="2"/>
        <v>741453.79174730298</v>
      </c>
      <c r="J36" s="6">
        <f t="shared" ref="J36" si="22">K$73</f>
        <v>2.2642199999999999E-4</v>
      </c>
      <c r="K36" s="2">
        <f t="shared" si="9"/>
        <v>63482.547116255795</v>
      </c>
      <c r="L36" s="2">
        <f t="shared" si="3"/>
        <v>507111.78574643662</v>
      </c>
    </row>
    <row r="37" spans="1:12" x14ac:dyDescent="0.25">
      <c r="A37">
        <v>21</v>
      </c>
      <c r="B37">
        <v>37</v>
      </c>
      <c r="C37" s="3">
        <f t="shared" si="0"/>
        <v>1.02858</v>
      </c>
      <c r="D37" s="6">
        <f t="shared" ca="1" si="4"/>
        <v>-1.8866338040096972E-4</v>
      </c>
      <c r="E37" s="2">
        <f t="shared" ca="1" si="6"/>
        <v>97903.206899540179</v>
      </c>
      <c r="F37" s="2">
        <f t="shared" ca="1" si="1"/>
        <v>1309872.6286857324</v>
      </c>
      <c r="G37" s="6">
        <f t="shared" si="5"/>
        <v>-3.9899999999999996E-3</v>
      </c>
      <c r="H37" s="2">
        <f t="shared" si="7"/>
        <v>70720.57527255587</v>
      </c>
      <c r="I37" s="2">
        <f t="shared" si="2"/>
        <v>812174.36701985891</v>
      </c>
      <c r="J37" s="6">
        <f t="shared" ref="J37" si="23">K$73</f>
        <v>2.2642199999999999E-4</v>
      </c>
      <c r="K37" s="2">
        <f t="shared" si="9"/>
        <v>65311.252158121541</v>
      </c>
      <c r="L37" s="2">
        <f t="shared" si="3"/>
        <v>572423.03790455812</v>
      </c>
    </row>
    <row r="38" spans="1:12" x14ac:dyDescent="0.25">
      <c r="A38">
        <v>22</v>
      </c>
      <c r="B38">
        <v>38</v>
      </c>
      <c r="C38" s="3">
        <f t="shared" si="0"/>
        <v>1.02668</v>
      </c>
      <c r="D38" s="6">
        <f t="shared" ca="1" si="4"/>
        <v>-1.8866338040096972E-4</v>
      </c>
      <c r="E38" s="2">
        <f t="shared" ca="1" si="6"/>
        <v>100496.79370965416</v>
      </c>
      <c r="F38" s="2">
        <f t="shared" ca="1" si="1"/>
        <v>1410369.4223953865</v>
      </c>
      <c r="G38" s="6">
        <f t="shared" si="5"/>
        <v>-3.9899999999999996E-3</v>
      </c>
      <c r="H38" s="2">
        <f t="shared" si="7"/>
        <v>72325.225125490164</v>
      </c>
      <c r="I38" s="2">
        <f t="shared" si="2"/>
        <v>884499.59214534913</v>
      </c>
      <c r="J38" s="6">
        <f t="shared" ref="J38" si="24">K$73</f>
        <v>2.2642199999999999E-4</v>
      </c>
      <c r="K38" s="2">
        <f t="shared" si="9"/>
        <v>67068.544270036364</v>
      </c>
      <c r="L38" s="2">
        <f t="shared" si="3"/>
        <v>639491.58217459451</v>
      </c>
    </row>
    <row r="39" spans="1:12" x14ac:dyDescent="0.25">
      <c r="A39">
        <v>23</v>
      </c>
      <c r="B39">
        <v>39</v>
      </c>
      <c r="C39" s="3">
        <f t="shared" si="0"/>
        <v>1.0248200000000001</v>
      </c>
      <c r="D39" s="6">
        <f t="shared" ca="1" si="4"/>
        <v>-1.8866338040096972E-4</v>
      </c>
      <c r="E39" s="2">
        <f t="shared" ca="1" si="6"/>
        <v>102972.16406470706</v>
      </c>
      <c r="F39" s="2">
        <f t="shared" ca="1" si="1"/>
        <v>1513341.5864600935</v>
      </c>
      <c r="G39" s="6">
        <f t="shared" si="5"/>
        <v>-3.9899999999999996E-3</v>
      </c>
      <c r="H39" s="2">
        <f t="shared" si="7"/>
        <v>73831.759564854132</v>
      </c>
      <c r="I39" s="2">
        <f t="shared" si="2"/>
        <v>958331.35171020322</v>
      </c>
      <c r="J39" s="6">
        <f t="shared" ref="J39" si="25">K$73</f>
        <v>2.2642199999999999E-4</v>
      </c>
      <c r="K39" s="2">
        <f t="shared" si="9"/>
        <v>68748.371332749375</v>
      </c>
      <c r="L39" s="2">
        <f t="shared" si="3"/>
        <v>708239.95350734389</v>
      </c>
    </row>
    <row r="40" spans="1:12" x14ac:dyDescent="0.25">
      <c r="A40">
        <v>24</v>
      </c>
      <c r="B40">
        <v>40</v>
      </c>
      <c r="C40" s="3">
        <f t="shared" si="0"/>
        <v>1.0230000000000001</v>
      </c>
      <c r="D40" s="6">
        <f t="shared" ca="1" si="4"/>
        <v>-1.8866338040096972E-4</v>
      </c>
      <c r="E40" s="2">
        <f t="shared" ca="1" si="6"/>
        <v>105321.09676163569</v>
      </c>
      <c r="F40" s="2">
        <f t="shared" ca="1" si="1"/>
        <v>1618662.6832217292</v>
      </c>
      <c r="G40" s="6">
        <f t="shared" si="5"/>
        <v>-3.9899999999999996E-3</v>
      </c>
      <c r="H40" s="2">
        <f t="shared" si="7"/>
        <v>75235.301314182027</v>
      </c>
      <c r="I40" s="2">
        <f t="shared" si="2"/>
        <v>1033566.6530243852</v>
      </c>
      <c r="J40" s="6">
        <f t="shared" ref="J40" si="26">K$73</f>
        <v>2.2642199999999999E-4</v>
      </c>
      <c r="K40" s="2">
        <f t="shared" si="9"/>
        <v>70345.150017136519</v>
      </c>
      <c r="L40" s="2">
        <f t="shared" si="3"/>
        <v>778585.10352448036</v>
      </c>
    </row>
    <row r="41" spans="1:12" x14ac:dyDescent="0.25">
      <c r="A41">
        <v>25</v>
      </c>
      <c r="B41">
        <v>41</v>
      </c>
      <c r="C41" s="3">
        <f t="shared" si="0"/>
        <v>1.02122</v>
      </c>
      <c r="D41" s="6">
        <f t="shared" ca="1" si="4"/>
        <v>-1.8866338040096972E-4</v>
      </c>
      <c r="E41" s="2">
        <f t="shared" ca="1" si="6"/>
        <v>107536.14020077503</v>
      </c>
      <c r="F41" s="2">
        <f t="shared" ca="1" si="1"/>
        <v>1726198.8234225044</v>
      </c>
      <c r="G41" s="6">
        <f t="shared" si="5"/>
        <v>-3.9899999999999996E-3</v>
      </c>
      <c r="H41" s="2">
        <f t="shared" si="7"/>
        <v>76531.605555825387</v>
      </c>
      <c r="I41" s="2">
        <f t="shared" si="2"/>
        <v>1110098.2585802106</v>
      </c>
      <c r="J41" s="6">
        <f t="shared" ref="J41" si="27">K$73</f>
        <v>2.2642199999999999E-4</v>
      </c>
      <c r="K41" s="2">
        <f t="shared" si="9"/>
        <v>71853.801790057332</v>
      </c>
      <c r="L41" s="2">
        <f t="shared" si="3"/>
        <v>850438.9053145377</v>
      </c>
    </row>
    <row r="42" spans="1:12" x14ac:dyDescent="0.25">
      <c r="A42">
        <v>26</v>
      </c>
      <c r="B42">
        <v>42</v>
      </c>
      <c r="C42" s="3">
        <f t="shared" si="0"/>
        <v>1.0194799999999999</v>
      </c>
      <c r="D42" s="6">
        <f t="shared" ca="1" si="4"/>
        <v>-1.8866338040096972E-4</v>
      </c>
      <c r="E42" s="2">
        <f t="shared" ca="1" si="6"/>
        <v>109610.65608016058</v>
      </c>
      <c r="F42" s="2">
        <f t="shared" ca="1" si="1"/>
        <v>1835809.4795026649</v>
      </c>
      <c r="G42" s="6">
        <f t="shared" si="5"/>
        <v>-3.9899999999999996E-3</v>
      </c>
      <c r="H42" s="2">
        <f t="shared" si="7"/>
        <v>77717.080125885128</v>
      </c>
      <c r="I42" s="2">
        <f t="shared" si="2"/>
        <v>1187815.3387060957</v>
      </c>
      <c r="J42" s="6">
        <f t="shared" ref="J42" si="28">K$73</f>
        <v>2.2642199999999999E-4</v>
      </c>
      <c r="K42" s="2">
        <f t="shared" si="9"/>
        <v>73269.783130436539</v>
      </c>
      <c r="L42" s="2">
        <f t="shared" si="3"/>
        <v>923708.68844497425</v>
      </c>
    </row>
    <row r="43" spans="1:12" x14ac:dyDescent="0.25">
      <c r="A43">
        <v>27</v>
      </c>
      <c r="B43">
        <v>43</v>
      </c>
      <c r="C43" s="3">
        <f t="shared" si="0"/>
        <v>1.0177800000000001</v>
      </c>
      <c r="D43" s="6">
        <f t="shared" ca="1" si="4"/>
        <v>-1.8866338040096972E-4</v>
      </c>
      <c r="E43" s="2">
        <f t="shared" ca="1" si="6"/>
        <v>111538.85402836181</v>
      </c>
      <c r="F43" s="2">
        <f t="shared" ca="1" si="1"/>
        <v>1947348.3335310267</v>
      </c>
      <c r="G43" s="6">
        <f t="shared" si="5"/>
        <v>-3.9899999999999996E-3</v>
      </c>
      <c r="H43" s="2">
        <f t="shared" si="7"/>
        <v>78788.798660821092</v>
      </c>
      <c r="I43" s="2">
        <f t="shared" si="2"/>
        <v>1266604.1373669168</v>
      </c>
      <c r="J43" s="6">
        <f t="shared" ref="J43" si="29">K$73</f>
        <v>2.2642199999999999E-4</v>
      </c>
      <c r="K43" s="2">
        <f t="shared" si="9"/>
        <v>74589.109765331668</v>
      </c>
      <c r="L43" s="2">
        <f t="shared" si="3"/>
        <v>998297.79821030586</v>
      </c>
    </row>
    <row r="44" spans="1:12" x14ac:dyDescent="0.25">
      <c r="A44">
        <v>28</v>
      </c>
      <c r="B44">
        <v>44</v>
      </c>
      <c r="C44" s="3">
        <f t="shared" si="0"/>
        <v>1.0161199999999999</v>
      </c>
      <c r="D44" s="6">
        <f t="shared" ca="1" si="4"/>
        <v>-1.8866338040096972E-4</v>
      </c>
      <c r="E44" s="2">
        <f t="shared" ca="1" si="6"/>
        <v>113315.81705805195</v>
      </c>
      <c r="F44" s="2">
        <f t="shared" ca="1" si="1"/>
        <v>2060664.1505890787</v>
      </c>
      <c r="G44" s="6">
        <f t="shared" si="5"/>
        <v>-3.9899999999999996E-3</v>
      </c>
      <c r="H44" s="2">
        <f t="shared" si="7"/>
        <v>79744.506788576851</v>
      </c>
      <c r="I44" s="2">
        <f t="shared" si="2"/>
        <v>1346348.6441554937</v>
      </c>
      <c r="J44" s="6">
        <f t="shared" ref="J44" si="30">K$73</f>
        <v>2.2642199999999999E-4</v>
      </c>
      <c r="K44" s="2">
        <f t="shared" si="9"/>
        <v>75808.374830160086</v>
      </c>
      <c r="L44" s="2">
        <f t="shared" si="3"/>
        <v>1074106.1730404659</v>
      </c>
    </row>
    <row r="45" spans="1:12" x14ac:dyDescent="0.25">
      <c r="A45">
        <v>29</v>
      </c>
      <c r="B45">
        <v>45</v>
      </c>
      <c r="C45" s="3">
        <f t="shared" si="0"/>
        <v>1.0145</v>
      </c>
      <c r="D45" s="6">
        <f t="shared" ca="1" si="4"/>
        <v>-1.8866338040096972E-4</v>
      </c>
      <c r="E45" s="2">
        <f t="shared" ca="1" si="6"/>
        <v>114937.51786029464</v>
      </c>
      <c r="F45" s="2">
        <f t="shared" ca="1" si="1"/>
        <v>2175601.6684493735</v>
      </c>
      <c r="G45" s="6">
        <f t="shared" si="5"/>
        <v>-3.9899999999999996E-3</v>
      </c>
      <c r="H45" s="2">
        <f t="shared" si="7"/>
        <v>80582.621554924801</v>
      </c>
      <c r="I45" s="2">
        <f t="shared" si="2"/>
        <v>1426931.2657104186</v>
      </c>
      <c r="J45" s="6">
        <f t="shared" ref="J45" si="31">K$73</f>
        <v>2.2642199999999999E-4</v>
      </c>
      <c r="K45" s="2">
        <f t="shared" si="9"/>
        <v>76924.760949043193</v>
      </c>
      <c r="L45" s="2">
        <f t="shared" si="3"/>
        <v>1151030.933989509</v>
      </c>
    </row>
    <row r="46" spans="1:12" x14ac:dyDescent="0.25">
      <c r="A46">
        <v>30</v>
      </c>
      <c r="B46">
        <v>46</v>
      </c>
      <c r="C46" s="3">
        <f t="shared" si="0"/>
        <v>1.01292</v>
      </c>
      <c r="D46" s="6">
        <f t="shared" ca="1" si="4"/>
        <v>-1.8866338040096972E-4</v>
      </c>
      <c r="E46" s="2">
        <f t="shared" ca="1" si="6"/>
        <v>116400.82609039523</v>
      </c>
      <c r="F46" s="2">
        <f t="shared" ca="1" si="1"/>
        <v>2292002.4945397689</v>
      </c>
      <c r="G46" s="6">
        <f t="shared" si="5"/>
        <v>-3.9899999999999996E-3</v>
      </c>
      <c r="H46" s="2">
        <f t="shared" si="7"/>
        <v>81302.224365410293</v>
      </c>
      <c r="I46" s="2">
        <f t="shared" si="2"/>
        <v>1508233.490075829</v>
      </c>
      <c r="J46" s="6">
        <f t="shared" ref="J46" si="32">K$73</f>
        <v>2.2642199999999999E-4</v>
      </c>
      <c r="K46" s="2">
        <f t="shared" si="9"/>
        <v>77936.046318728433</v>
      </c>
      <c r="L46" s="2">
        <f t="shared" si="3"/>
        <v>1228966.9803082375</v>
      </c>
    </row>
    <row r="47" spans="1:12" x14ac:dyDescent="0.25">
      <c r="A47">
        <v>31</v>
      </c>
      <c r="B47">
        <v>47</v>
      </c>
      <c r="C47" s="3">
        <f t="shared" si="0"/>
        <v>1.0113799999999999</v>
      </c>
      <c r="D47" s="6">
        <f t="shared" ca="1" si="4"/>
        <v>-1.8866338040096972E-4</v>
      </c>
      <c r="E47" s="2">
        <f t="shared" ca="1" si="6"/>
        <v>117703.50691797225</v>
      </c>
      <c r="F47" s="2">
        <f t="shared" ca="1" si="1"/>
        <v>2409706.001457741</v>
      </c>
      <c r="G47" s="6">
        <f t="shared" si="5"/>
        <v>-3.9899999999999996E-3</v>
      </c>
      <c r="H47" s="2">
        <f t="shared" si="7"/>
        <v>81903.047803470676</v>
      </c>
      <c r="I47" s="2">
        <f t="shared" si="2"/>
        <v>1590136.5378792996</v>
      </c>
      <c r="J47" s="6">
        <f t="shared" ref="J47" si="33">K$73</f>
        <v>2.2642199999999999E-4</v>
      </c>
      <c r="K47" s="2">
        <f t="shared" si="9"/>
        <v>78840.604961315126</v>
      </c>
      <c r="L47" s="2">
        <f t="shared" si="3"/>
        <v>1307807.5852695527</v>
      </c>
    </row>
    <row r="48" spans="1:12" x14ac:dyDescent="0.25">
      <c r="A48">
        <v>32</v>
      </c>
      <c r="B48">
        <v>48</v>
      </c>
      <c r="C48" s="3">
        <f t="shared" si="0"/>
        <v>1.0098800000000001</v>
      </c>
      <c r="D48" s="6">
        <f t="shared" ca="1" si="4"/>
        <v>-1.8866338040096972E-4</v>
      </c>
      <c r="E48" s="2">
        <f t="shared" ca="1" si="6"/>
        <v>118844.21122482164</v>
      </c>
      <c r="F48" s="2">
        <f t="shared" ca="1" si="1"/>
        <v>2528550.2126825629</v>
      </c>
      <c r="G48" s="6">
        <f t="shared" si="5"/>
        <v>-3.9899999999999996E-3</v>
      </c>
      <c r="H48" s="2">
        <f t="shared" si="7"/>
        <v>82385.456755033127</v>
      </c>
      <c r="I48" s="2">
        <f t="shared" si="2"/>
        <v>1672521.9946343328</v>
      </c>
      <c r="J48" s="6">
        <f t="shared" ref="J48" si="34">K$73</f>
        <v>2.2642199999999999E-4</v>
      </c>
      <c r="K48" s="2">
        <f t="shared" si="9"/>
        <v>79637.401385789475</v>
      </c>
      <c r="L48" s="2">
        <f t="shared" si="3"/>
        <v>1387444.9866553422</v>
      </c>
    </row>
    <row r="49" spans="1:12" x14ac:dyDescent="0.25">
      <c r="A49">
        <v>33</v>
      </c>
      <c r="B49">
        <v>49</v>
      </c>
      <c r="C49" s="3">
        <f t="shared" si="0"/>
        <v>1.0084200000000001</v>
      </c>
      <c r="D49" s="6">
        <f t="shared" ca="1" si="4"/>
        <v>-1.8866338040096972E-4</v>
      </c>
      <c r="E49" s="2">
        <f t="shared" ca="1" si="6"/>
        <v>119822.4579327039</v>
      </c>
      <c r="F49" s="2">
        <f t="shared" ca="1" si="1"/>
        <v>2648372.670615267</v>
      </c>
      <c r="G49" s="6">
        <f t="shared" si="5"/>
        <v>-3.9899999999999996E-3</v>
      </c>
      <c r="H49" s="2">
        <f t="shared" si="7"/>
        <v>82750.424328457942</v>
      </c>
      <c r="I49" s="2">
        <f t="shared" si="2"/>
        <v>1755272.4189627909</v>
      </c>
      <c r="J49" s="6">
        <f t="shared" ref="J49" si="35">K$73</f>
        <v>2.2642199999999999E-4</v>
      </c>
      <c r="K49" s="2">
        <f t="shared" si="9"/>
        <v>80325.979965154402</v>
      </c>
      <c r="L49" s="2">
        <f t="shared" si="3"/>
        <v>1467770.9666204965</v>
      </c>
    </row>
    <row r="50" spans="1:12" x14ac:dyDescent="0.25">
      <c r="A50">
        <v>34</v>
      </c>
      <c r="B50">
        <v>50</v>
      </c>
      <c r="C50" s="3">
        <f t="shared" si="0"/>
        <v>1.0070000000000001</v>
      </c>
      <c r="D50" s="6">
        <f t="shared" ca="1" si="4"/>
        <v>-1.8866338040096972E-4</v>
      </c>
      <c r="E50" s="2">
        <f t="shared" ca="1" si="6"/>
        <v>120638.60902827131</v>
      </c>
      <c r="F50" s="2">
        <f t="shared" ca="1" si="1"/>
        <v>2769011.2796435384</v>
      </c>
      <c r="G50" s="6">
        <f t="shared" si="5"/>
        <v>-3.9899999999999996E-3</v>
      </c>
      <c r="H50" s="2">
        <f t="shared" si="7"/>
        <v>82999.503105686614</v>
      </c>
      <c r="I50" s="2">
        <f t="shared" si="2"/>
        <v>1838271.9220684774</v>
      </c>
      <c r="J50" s="6">
        <f t="shared" ref="J50" si="36">K$73</f>
        <v>2.2642199999999999E-4</v>
      </c>
      <c r="K50" s="2">
        <f t="shared" si="9"/>
        <v>80906.449393946154</v>
      </c>
      <c r="L50" s="2">
        <f t="shared" si="3"/>
        <v>1548677.4160144427</v>
      </c>
    </row>
    <row r="51" spans="1:12" x14ac:dyDescent="0.25">
      <c r="A51">
        <v>35</v>
      </c>
      <c r="B51">
        <v>51</v>
      </c>
      <c r="C51" s="3">
        <f t="shared" si="0"/>
        <v>1.00562</v>
      </c>
      <c r="D51" s="6">
        <f t="shared" ca="1" si="4"/>
        <v>-1.8866338040096972E-4</v>
      </c>
      <c r="E51" s="2">
        <f t="shared" ca="1" si="6"/>
        <v>121293.83792322405</v>
      </c>
      <c r="F51" s="2">
        <f t="shared" ca="1" si="1"/>
        <v>2890305.1175667625</v>
      </c>
      <c r="G51" s="6">
        <f t="shared" si="5"/>
        <v>-3.9899999999999996E-3</v>
      </c>
      <c r="H51" s="2">
        <f t="shared" si="7"/>
        <v>83134.792295748892</v>
      </c>
      <c r="I51" s="2">
        <f t="shared" si="2"/>
        <v>1921406.7143642262</v>
      </c>
      <c r="J51" s="6">
        <f t="shared" ref="J51" si="37">K$73</f>
        <v>2.2642199999999999E-4</v>
      </c>
      <c r="K51" s="2">
        <f t="shared" si="9"/>
        <v>81379.462639624791</v>
      </c>
      <c r="L51" s="2">
        <f t="shared" si="3"/>
        <v>1630056.8786540674</v>
      </c>
    </row>
    <row r="52" spans="1:12" x14ac:dyDescent="0.25">
      <c r="A52">
        <v>36</v>
      </c>
      <c r="B52">
        <v>52</v>
      </c>
      <c r="C52" s="3">
        <f t="shared" si="0"/>
        <v>1.0042800000000001</v>
      </c>
      <c r="D52" s="6">
        <f t="shared" ca="1" si="4"/>
        <v>-1.8866338040096972E-4</v>
      </c>
      <c r="E52" s="2">
        <f t="shared" ca="1" si="6"/>
        <v>121790.09184405107</v>
      </c>
      <c r="F52" s="2">
        <f t="shared" ca="1" si="1"/>
        <v>3012095.2094108136</v>
      </c>
      <c r="G52" s="6">
        <f t="shared" si="5"/>
        <v>-3.9899999999999996E-3</v>
      </c>
      <c r="H52" s="2">
        <f t="shared" si="7"/>
        <v>83158.901385514662</v>
      </c>
      <c r="I52" s="2">
        <f t="shared" si="2"/>
        <v>2004565.615749741</v>
      </c>
      <c r="J52" s="6">
        <f t="shared" ref="J52" si="38">K$73</f>
        <v>2.2642199999999999E-4</v>
      </c>
      <c r="K52" s="2">
        <f t="shared" si="9"/>
        <v>81746.192840412172</v>
      </c>
      <c r="L52" s="2">
        <f t="shared" si="3"/>
        <v>1711803.0714944797</v>
      </c>
    </row>
    <row r="53" spans="1:12" x14ac:dyDescent="0.25">
      <c r="A53">
        <v>37</v>
      </c>
      <c r="B53">
        <v>53</v>
      </c>
      <c r="C53" s="3">
        <f t="shared" si="0"/>
        <v>1.00298</v>
      </c>
      <c r="D53" s="6">
        <f t="shared" ca="1" si="4"/>
        <v>-1.8866338040096972E-4</v>
      </c>
      <c r="E53" s="2">
        <f t="shared" ca="1" si="6"/>
        <v>122130.04898731971</v>
      </c>
      <c r="F53" s="2">
        <f t="shared" ca="1" si="1"/>
        <v>3134225.2583981333</v>
      </c>
      <c r="G53" s="6">
        <f t="shared" si="5"/>
        <v>-3.9899999999999996E-3</v>
      </c>
      <c r="H53" s="2">
        <f t="shared" si="7"/>
        <v>83074.910895115288</v>
      </c>
      <c r="I53" s="2">
        <f t="shared" si="2"/>
        <v>2087640.5266448562</v>
      </c>
      <c r="J53" s="6">
        <f t="shared" ref="J53" si="39">K$73</f>
        <v>2.2642199999999999E-4</v>
      </c>
      <c r="K53" s="2">
        <f t="shared" si="9"/>
        <v>82008.305631551906</v>
      </c>
      <c r="L53" s="2">
        <f t="shared" si="3"/>
        <v>1793811.3771260316</v>
      </c>
    </row>
    <row r="54" spans="1:12" x14ac:dyDescent="0.25">
      <c r="A54">
        <v>38</v>
      </c>
      <c r="B54">
        <v>54</v>
      </c>
      <c r="C54" s="3">
        <f t="shared" si="0"/>
        <v>1.0017199999999999</v>
      </c>
      <c r="D54" s="6">
        <f t="shared" ca="1" si="4"/>
        <v>-1.8866338040096972E-4</v>
      </c>
      <c r="E54" s="2">
        <f t="shared" ca="1" si="6"/>
        <v>122317.07120368742</v>
      </c>
      <c r="F54" s="2">
        <f t="shared" ca="1" si="1"/>
        <v>3256542.3296018206</v>
      </c>
      <c r="G54" s="6">
        <f t="shared" si="5"/>
        <v>-3.9899999999999996E-3</v>
      </c>
      <c r="H54" s="2">
        <f t="shared" si="7"/>
        <v>82886.330847383375</v>
      </c>
      <c r="I54" s="2">
        <f t="shared" si="2"/>
        <v>2170526.8574922397</v>
      </c>
      <c r="J54" s="6">
        <f t="shared" ref="J54" si="40">K$73</f>
        <v>2.2642199999999999E-4</v>
      </c>
      <c r="K54" s="2">
        <f t="shared" si="9"/>
        <v>82167.928401815865</v>
      </c>
      <c r="L54" s="2">
        <f t="shared" si="3"/>
        <v>1875979.3055278475</v>
      </c>
    </row>
    <row r="55" spans="1:12" x14ac:dyDescent="0.25">
      <c r="A55">
        <v>39</v>
      </c>
      <c r="B55">
        <v>55</v>
      </c>
      <c r="C55" s="3">
        <f t="shared" si="0"/>
        <v>1.0004999999999999</v>
      </c>
      <c r="D55" s="6">
        <f t="shared" ca="1" si="4"/>
        <v>-1.8866338040096972E-4</v>
      </c>
      <c r="E55" s="2">
        <f t="shared" ca="1" si="6"/>
        <v>122355.15298715523</v>
      </c>
      <c r="F55" s="2">
        <f t="shared" ca="1" si="1"/>
        <v>3378897.4825889757</v>
      </c>
      <c r="G55" s="6">
        <f t="shared" si="5"/>
        <v>-3.9899999999999996E-3</v>
      </c>
      <c r="H55" s="2">
        <f t="shared" si="7"/>
        <v>82597.057552725993</v>
      </c>
      <c r="I55" s="2">
        <f t="shared" si="2"/>
        <v>2253123.9150449657</v>
      </c>
      <c r="J55" s="6">
        <f t="shared" ref="J55" si="41">K$73</f>
        <v>2.2642199999999999E-4</v>
      </c>
      <c r="K55" s="2">
        <f t="shared" si="9"/>
        <v>82227.616992701354</v>
      </c>
      <c r="L55" s="2">
        <f t="shared" si="3"/>
        <v>1958206.9225205488</v>
      </c>
    </row>
    <row r="56" spans="1:12" x14ac:dyDescent="0.25">
      <c r="A56">
        <v>40</v>
      </c>
      <c r="B56">
        <v>56</v>
      </c>
      <c r="C56" s="3">
        <f t="shared" si="0"/>
        <v>0.99931999999999999</v>
      </c>
      <c r="D56" s="6">
        <f t="shared" ca="1" si="4"/>
        <v>-1.8866338040096972E-4</v>
      </c>
      <c r="E56" s="2">
        <f t="shared" ca="1" si="6"/>
        <v>122248.86754635193</v>
      </c>
      <c r="F56" s="2">
        <f t="shared" ca="1" si="1"/>
        <v>3501146.3501353278</v>
      </c>
      <c r="G56" s="6">
        <f t="shared" si="5"/>
        <v>-3.9899999999999996E-3</v>
      </c>
      <c r="H56" s="2">
        <f t="shared" si="7"/>
        <v>82211.329293954754</v>
      </c>
      <c r="I56" s="2">
        <f t="shared" si="2"/>
        <v>2335335.2443389203</v>
      </c>
      <c r="J56" s="6">
        <f t="shared" ref="J56" si="42">K$73</f>
        <v>2.2642199999999999E-4</v>
      </c>
      <c r="K56" s="2">
        <f t="shared" si="9"/>
        <v>82190.320354641037</v>
      </c>
      <c r="L56" s="2">
        <f t="shared" si="3"/>
        <v>2040397.2428751898</v>
      </c>
    </row>
    <row r="57" spans="1:12" x14ac:dyDescent="0.25">
      <c r="A57">
        <v>41</v>
      </c>
      <c r="B57">
        <v>57</v>
      </c>
      <c r="C57" s="3">
        <f t="shared" si="0"/>
        <v>0.99818000000000007</v>
      </c>
      <c r="D57" s="6">
        <f t="shared" ca="1" si="4"/>
        <v>-1.8866338040096972E-4</v>
      </c>
      <c r="E57" s="2">
        <f t="shared" ca="1" si="6"/>
        <v>122003.3107228161</v>
      </c>
      <c r="F57" s="2">
        <f t="shared" ca="1" si="1"/>
        <v>3623149.6608581441</v>
      </c>
      <c r="G57" s="6">
        <f t="shared" si="5"/>
        <v>-3.9899999999999996E-3</v>
      </c>
      <c r="H57" s="2">
        <f t="shared" si="7"/>
        <v>81733.681470756885</v>
      </c>
      <c r="I57" s="2">
        <f t="shared" si="2"/>
        <v>2417068.9258096772</v>
      </c>
      <c r="J57" s="6">
        <f t="shared" ref="J57" si="43">K$73</f>
        <v>2.2642199999999999E-4</v>
      </c>
      <c r="K57" s="2">
        <f t="shared" si="9"/>
        <v>82059.343668310932</v>
      </c>
      <c r="L57" s="2">
        <f t="shared" si="3"/>
        <v>2122456.5865435009</v>
      </c>
    </row>
    <row r="58" spans="1:12" x14ac:dyDescent="0.25">
      <c r="A58">
        <v>42</v>
      </c>
      <c r="B58">
        <v>58</v>
      </c>
      <c r="C58" s="3">
        <f t="shared" si="0"/>
        <v>0.99707999999999997</v>
      </c>
      <c r="D58" s="6">
        <f t="shared" ca="1" si="4"/>
        <v>-1.8866338040096972E-4</v>
      </c>
      <c r="E58" s="2">
        <f t="shared" ca="1" si="6"/>
        <v>121624.04349848439</v>
      </c>
      <c r="F58" s="2">
        <f t="shared" ca="1" si="1"/>
        <v>3744773.7043566285</v>
      </c>
      <c r="G58" s="6">
        <f t="shared" si="5"/>
        <v>-3.9899999999999996E-3</v>
      </c>
      <c r="H58" s="2">
        <f t="shared" si="7"/>
        <v>81168.901731793943</v>
      </c>
      <c r="I58" s="2">
        <f t="shared" si="2"/>
        <v>2498237.827541471</v>
      </c>
      <c r="J58" s="6">
        <f t="shared" ref="J58" si="44">K$73</f>
        <v>2.2642199999999999E-4</v>
      </c>
      <c r="K58" s="2">
        <f t="shared" si="9"/>
        <v>81838.310425511532</v>
      </c>
      <c r="L58" s="2">
        <f t="shared" si="3"/>
        <v>2204294.8969690125</v>
      </c>
    </row>
    <row r="59" spans="1:12" x14ac:dyDescent="0.25">
      <c r="A59">
        <v>43</v>
      </c>
      <c r="B59">
        <v>59</v>
      </c>
      <c r="C59" s="3">
        <f t="shared" si="0"/>
        <v>0.99602000000000002</v>
      </c>
      <c r="D59" s="6">
        <f t="shared" ca="1" si="4"/>
        <v>-1.8866338040096972E-4</v>
      </c>
      <c r="E59" s="2">
        <f t="shared" ca="1" si="6"/>
        <v>121117.03380217595</v>
      </c>
      <c r="F59" s="2">
        <f t="shared" ca="1" si="1"/>
        <v>3865890.7381588044</v>
      </c>
      <c r="G59" s="6">
        <f t="shared" si="5"/>
        <v>-3.9899999999999996E-3</v>
      </c>
      <c r="H59" s="2">
        <f t="shared" si="7"/>
        <v>80521.985584991548</v>
      </c>
      <c r="I59" s="2">
        <f t="shared" si="2"/>
        <v>2578759.8131264625</v>
      </c>
      <c r="J59" s="6">
        <f t="shared" ref="J59" si="45">K$73</f>
        <v>2.2642199999999999E-4</v>
      </c>
      <c r="K59" s="2">
        <f t="shared" si="9"/>
        <v>81531.123943941158</v>
      </c>
      <c r="L59" s="2">
        <f t="shared" si="3"/>
        <v>2285826.0209129537</v>
      </c>
    </row>
    <row r="60" spans="1:12" x14ac:dyDescent="0.25">
      <c r="A60">
        <v>44</v>
      </c>
      <c r="B60">
        <v>60</v>
      </c>
      <c r="C60" s="3">
        <f t="shared" si="0"/>
        <v>0.995</v>
      </c>
      <c r="D60" s="6">
        <f t="shared" ca="1" si="4"/>
        <v>-1.8866338040096972E-4</v>
      </c>
      <c r="E60" s="2">
        <f t="shared" ca="1" si="6"/>
        <v>120488.59828414381</v>
      </c>
      <c r="F60" s="2">
        <f t="shared" ca="1" si="1"/>
        <v>3986379.3364429483</v>
      </c>
      <c r="G60" s="6">
        <f t="shared" si="5"/>
        <v>-3.9899999999999996E-3</v>
      </c>
      <c r="H60" s="2">
        <f t="shared" si="7"/>
        <v>79798.09293458247</v>
      </c>
      <c r="I60" s="2">
        <f t="shared" si="2"/>
        <v>2658557.9060610449</v>
      </c>
      <c r="J60" s="6">
        <f t="shared" ref="J60" si="46">K$73</f>
        <v>2.2642199999999999E-4</v>
      </c>
      <c r="K60" s="2">
        <f t="shared" si="9"/>
        <v>81141.928764367083</v>
      </c>
      <c r="L60" s="2">
        <f t="shared" si="3"/>
        <v>2366967.9496773207</v>
      </c>
    </row>
    <row r="61" spans="1:12" x14ac:dyDescent="0.25">
      <c r="A61">
        <v>45</v>
      </c>
      <c r="B61">
        <v>61</v>
      </c>
      <c r="C61" s="3">
        <f t="shared" si="0"/>
        <v>0.99402000000000001</v>
      </c>
      <c r="D61" s="6">
        <f t="shared" ca="1" si="4"/>
        <v>-1.8866338040096972E-4</v>
      </c>
      <c r="E61" s="2">
        <f t="shared" ca="1" si="6"/>
        <v>119745.34468015256</v>
      </c>
      <c r="F61" s="2">
        <f t="shared" ca="1" si="1"/>
        <v>4106124.6811231007</v>
      </c>
      <c r="G61" s="6">
        <f t="shared" si="5"/>
        <v>-3.9899999999999996E-3</v>
      </c>
      <c r="H61" s="2">
        <f t="shared" si="7"/>
        <v>79002.505948024685</v>
      </c>
      <c r="I61" s="2">
        <f t="shared" si="2"/>
        <v>2737560.4120090697</v>
      </c>
      <c r="J61" s="6">
        <f t="shared" ref="J61" si="47">K$73</f>
        <v>2.2642199999999999E-4</v>
      </c>
      <c r="K61" s="2">
        <f t="shared" si="9"/>
        <v>80675.072348150861</v>
      </c>
      <c r="L61" s="2">
        <f t="shared" si="3"/>
        <v>2447643.0220254716</v>
      </c>
    </row>
    <row r="62" spans="1:12" x14ac:dyDescent="0.25">
      <c r="A62">
        <v>46</v>
      </c>
      <c r="B62">
        <v>62</v>
      </c>
      <c r="C62" s="3">
        <f t="shared" si="0"/>
        <v>0.99307999999999996</v>
      </c>
      <c r="D62" s="6">
        <f t="shared" ca="1" si="4"/>
        <v>-1.8866338040096972E-4</v>
      </c>
      <c r="E62" s="2">
        <f t="shared" ca="1" si="6"/>
        <v>118894.11533345125</v>
      </c>
      <c r="F62" s="2">
        <f t="shared" ca="1" si="1"/>
        <v>4225018.7964565521</v>
      </c>
      <c r="G62" s="6">
        <f t="shared" si="5"/>
        <v>-3.9899999999999996E-3</v>
      </c>
      <c r="H62" s="2">
        <f t="shared" si="7"/>
        <v>78140.588608131729</v>
      </c>
      <c r="I62" s="2">
        <f t="shared" si="2"/>
        <v>2815701.0006172014</v>
      </c>
      <c r="J62" s="6">
        <f t="shared" ref="J62" si="48">K$73</f>
        <v>2.2642199999999999E-4</v>
      </c>
      <c r="K62" s="2">
        <f t="shared" si="9"/>
        <v>80135.067458732869</v>
      </c>
      <c r="L62" s="2">
        <f t="shared" si="3"/>
        <v>2527778.0894842045</v>
      </c>
    </row>
    <row r="63" spans="1:12" x14ac:dyDescent="0.25">
      <c r="A63">
        <v>47</v>
      </c>
      <c r="B63">
        <v>63</v>
      </c>
      <c r="C63" s="3">
        <f t="shared" si="0"/>
        <v>0.99218000000000006</v>
      </c>
      <c r="D63" s="6">
        <f t="shared" ca="1" si="4"/>
        <v>-1.8866338040096972E-4</v>
      </c>
      <c r="E63" s="2">
        <f t="shared" ca="1" si="6"/>
        <v>117941.93238583507</v>
      </c>
      <c r="F63" s="2">
        <f t="shared" ca="1" si="1"/>
        <v>4342960.728842387</v>
      </c>
      <c r="G63" s="6">
        <f t="shared" si="5"/>
        <v>-3.9899999999999996E-3</v>
      </c>
      <c r="H63" s="2">
        <f t="shared" si="7"/>
        <v>77217.7482566697</v>
      </c>
      <c r="I63" s="2">
        <f t="shared" si="2"/>
        <v>2892918.7488738713</v>
      </c>
      <c r="J63" s="6">
        <f t="shared" ref="J63" si="49">K$73</f>
        <v>2.2642199999999999E-4</v>
      </c>
      <c r="K63" s="2">
        <f t="shared" si="9"/>
        <v>79526.555573449717</v>
      </c>
      <c r="L63" s="2">
        <f t="shared" si="3"/>
        <v>2607304.6450576545</v>
      </c>
    </row>
    <row r="64" spans="1:12" x14ac:dyDescent="0.25">
      <c r="A64">
        <v>48</v>
      </c>
      <c r="B64">
        <v>64</v>
      </c>
      <c r="C64" s="3">
        <f t="shared" si="0"/>
        <v>0.99131999999999998</v>
      </c>
      <c r="D64" s="6">
        <f t="shared" ca="1" si="4"/>
        <v>-1.8866338040096972E-4</v>
      </c>
      <c r="E64" s="2">
        <f t="shared" ca="1" si="6"/>
        <v>116895.94508907107</v>
      </c>
      <c r="F64" s="2">
        <f t="shared" ca="1" si="1"/>
        <v>4459856.673931458</v>
      </c>
      <c r="G64" s="6">
        <f t="shared" si="5"/>
        <v>-3.9899999999999996E-3</v>
      </c>
      <c r="H64" s="2">
        <f t="shared" si="7"/>
        <v>76239.39938625769</v>
      </c>
      <c r="I64" s="2">
        <f t="shared" si="2"/>
        <v>2969158.1482601292</v>
      </c>
      <c r="J64" s="6">
        <f t="shared" ref="J64" si="50">K$73</f>
        <v>2.2642199999999999E-4</v>
      </c>
      <c r="K64" s="2">
        <f t="shared" si="9"/>
        <v>78854.271632838223</v>
      </c>
      <c r="L64" s="2">
        <f t="shared" si="3"/>
        <v>2686158.9166904925</v>
      </c>
    </row>
    <row r="65" spans="1:12" x14ac:dyDescent="0.25">
      <c r="A65">
        <v>49</v>
      </c>
      <c r="B65">
        <v>65</v>
      </c>
      <c r="C65" s="3">
        <f t="shared" si="0"/>
        <v>0.99050000000000005</v>
      </c>
      <c r="D65" s="6">
        <f t="shared" ca="1" si="4"/>
        <v>-1.8866338040096972E-4</v>
      </c>
      <c r="E65" s="2">
        <f t="shared" ca="1" si="6"/>
        <v>115763.37962656922</v>
      </c>
      <c r="F65" s="2">
        <f t="shared" ca="1" si="1"/>
        <v>4575620.0535580274</v>
      </c>
      <c r="G65" s="6">
        <f t="shared" si="5"/>
        <v>-3.9899999999999996E-3</v>
      </c>
      <c r="H65" s="2">
        <f t="shared" si="7"/>
        <v>75210.929888537066</v>
      </c>
      <c r="I65" s="2">
        <f t="shared" si="2"/>
        <v>3044369.0781486663</v>
      </c>
      <c r="J65" s="6">
        <f t="shared" ref="J65" si="51">K$73</f>
        <v>2.2642199999999999E-4</v>
      </c>
      <c r="K65" s="2">
        <f t="shared" si="9"/>
        <v>78123.010394217912</v>
      </c>
      <c r="L65" s="2">
        <f t="shared" si="3"/>
        <v>2764281.9270847104</v>
      </c>
    </row>
    <row r="66" spans="1:12" x14ac:dyDescent="0.25">
      <c r="A66">
        <v>50</v>
      </c>
      <c r="B66">
        <v>66</v>
      </c>
      <c r="C66" s="3">
        <f t="shared" si="0"/>
        <v>0.98972000000000004</v>
      </c>
      <c r="D66" s="6">
        <f t="shared" ca="1" si="4"/>
        <v>-1.8866338040096972E-4</v>
      </c>
      <c r="E66" s="2">
        <f t="shared" ca="1" si="6"/>
        <v>114551.4917734811</v>
      </c>
      <c r="F66" s="2">
        <f t="shared" ca="1" si="1"/>
        <v>4690171.5453315089</v>
      </c>
      <c r="G66" s="6">
        <f t="shared" si="5"/>
        <v>-3.9899999999999996E-3</v>
      </c>
      <c r="H66" s="2">
        <f t="shared" si="7"/>
        <v>74137.669919027641</v>
      </c>
      <c r="I66" s="2">
        <f t="shared" si="2"/>
        <v>3118506.7480676938</v>
      </c>
      <c r="J66" s="6">
        <f t="shared" ref="J66" si="52">K$73</f>
        <v>2.2642199999999999E-4</v>
      </c>
      <c r="K66" s="2">
        <f t="shared" si="9"/>
        <v>77337.594615624839</v>
      </c>
      <c r="L66" s="2">
        <f t="shared" si="3"/>
        <v>2841619.5217003352</v>
      </c>
    </row>
    <row r="67" spans="1:12" x14ac:dyDescent="0.25">
      <c r="A67">
        <v>51</v>
      </c>
      <c r="B67">
        <v>67</v>
      </c>
      <c r="C67" s="3">
        <f t="shared" si="0"/>
        <v>0.98897999999999997</v>
      </c>
      <c r="D67" s="6">
        <f t="shared" ca="1" si="4"/>
        <v>-1.8866338040096972E-4</v>
      </c>
      <c r="E67" s="2">
        <f t="shared" ca="1" si="6"/>
        <v>113267.52266246938</v>
      </c>
      <c r="F67" s="2">
        <f t="shared" ca="1" si="1"/>
        <v>4803439.067993978</v>
      </c>
      <c r="G67" s="6">
        <f t="shared" si="5"/>
        <v>-3.9899999999999996E-3</v>
      </c>
      <c r="H67" s="2">
        <f t="shared" si="7"/>
        <v>73024.863493543031</v>
      </c>
      <c r="I67" s="2">
        <f t="shared" si="2"/>
        <v>3191531.6115612369</v>
      </c>
      <c r="J67" s="6">
        <f t="shared" ref="J67" si="53">K$73</f>
        <v>2.2642199999999999E-4</v>
      </c>
      <c r="K67" s="2">
        <f t="shared" si="9"/>
        <v>76502.845255808716</v>
      </c>
      <c r="L67" s="2">
        <f t="shared" si="3"/>
        <v>2918122.3669561441</v>
      </c>
    </row>
    <row r="68" spans="1:12" x14ac:dyDescent="0.25">
      <c r="A68">
        <v>52</v>
      </c>
      <c r="B68">
        <v>68</v>
      </c>
      <c r="C68" s="3">
        <f t="shared" si="0"/>
        <v>0.98828000000000005</v>
      </c>
      <c r="D68" s="6">
        <f t="shared" ca="1" si="4"/>
        <v>-1.8866338040096972E-4</v>
      </c>
      <c r="E68" s="2">
        <f t="shared" ca="1" si="6"/>
        <v>111918.65786315009</v>
      </c>
      <c r="F68" s="2">
        <f t="shared" ca="1" si="1"/>
        <v>4915357.7258571284</v>
      </c>
      <c r="G68" s="6">
        <f t="shared" si="5"/>
        <v>-3.9899999999999996E-3</v>
      </c>
      <c r="H68" s="2">
        <f t="shared" si="7"/>
        <v>71877.642888059476</v>
      </c>
      <c r="I68" s="2">
        <f t="shared" si="2"/>
        <v>3263409.2544492963</v>
      </c>
      <c r="J68" s="6">
        <f t="shared" ref="J68" si="54">K$73</f>
        <v>2.2642199999999999E-4</v>
      </c>
      <c r="K68" s="2">
        <f t="shared" si="9"/>
        <v>75623.553836639156</v>
      </c>
      <c r="L68" s="2">
        <f t="shared" si="3"/>
        <v>2993745.9207927831</v>
      </c>
    </row>
    <row r="69" spans="1:12" x14ac:dyDescent="0.25">
      <c r="A69">
        <v>53</v>
      </c>
      <c r="B69">
        <v>69</v>
      </c>
      <c r="C69" s="3">
        <f t="shared" si="0"/>
        <v>0.98762000000000005</v>
      </c>
      <c r="D69" s="6">
        <f t="shared" ca="1" si="4"/>
        <v>-1.8866338040096972E-4</v>
      </c>
      <c r="E69" s="2">
        <f t="shared" ca="1" si="6"/>
        <v>110511.9899264819</v>
      </c>
      <c r="F69" s="2">
        <f t="shared" ca="1" si="1"/>
        <v>5025869.71578361</v>
      </c>
      <c r="G69" s="6">
        <f t="shared" si="5"/>
        <v>-3.9899999999999996E-3</v>
      </c>
      <c r="H69" s="2">
        <f t="shared" si="7"/>
        <v>70701.005873981936</v>
      </c>
      <c r="I69" s="2">
        <f t="shared" si="2"/>
        <v>3334110.2603232781</v>
      </c>
      <c r="J69" s="6">
        <f t="shared" ref="J69" si="55">K$73</f>
        <v>2.2642199999999999E-4</v>
      </c>
      <c r="K69" s="2">
        <f t="shared" si="9"/>
        <v>74704.457076448365</v>
      </c>
      <c r="L69" s="2">
        <f t="shared" si="3"/>
        <v>3068450.3778692316</v>
      </c>
    </row>
    <row r="70" spans="1:12" x14ac:dyDescent="0.25">
      <c r="A70">
        <v>54</v>
      </c>
      <c r="B70">
        <v>70</v>
      </c>
      <c r="C70" s="3">
        <f t="shared" si="0"/>
        <v>0.98699999999999999</v>
      </c>
      <c r="D70" s="6">
        <f t="shared" ca="1" si="4"/>
        <v>-1.8866338040096972E-4</v>
      </c>
      <c r="E70" s="2">
        <f t="shared" ca="1" si="6"/>
        <v>109054.48449184325</v>
      </c>
      <c r="F70" s="2">
        <f t="shared" ca="1" si="1"/>
        <v>5134924.2002754528</v>
      </c>
      <c r="G70" s="6">
        <f t="shared" si="5"/>
        <v>-3.9899999999999996E-3</v>
      </c>
      <c r="H70" s="2">
        <f t="shared" si="7"/>
        <v>69499.795784182978</v>
      </c>
      <c r="I70" s="2">
        <f t="shared" si="2"/>
        <v>3403610.056107461</v>
      </c>
      <c r="J70" s="6">
        <f t="shared" ref="J70" si="56">K$73</f>
        <v>2.2642199999999999E-4</v>
      </c>
      <c r="K70" s="2">
        <f t="shared" si="9"/>
        <v>73750.213867034705</v>
      </c>
      <c r="L70" s="2">
        <f t="shared" si="3"/>
        <v>3142200.5917362664</v>
      </c>
    </row>
    <row r="71" spans="1:12" x14ac:dyDescent="0.25">
      <c r="E71" s="5">
        <f>E9</f>
        <v>107995</v>
      </c>
      <c r="F71" s="5"/>
      <c r="G71" s="5"/>
      <c r="H71" s="5">
        <f>H9</f>
        <v>70125</v>
      </c>
      <c r="I71" s="5"/>
      <c r="K71" s="5">
        <f>K9</f>
        <v>73785</v>
      </c>
      <c r="L71" s="5"/>
    </row>
    <row r="72" spans="1:12" x14ac:dyDescent="0.25">
      <c r="D72" t="s">
        <v>16</v>
      </c>
      <c r="E72" s="6">
        <f ca="1">(E71-E70)/E71</f>
        <v>-9.8104957807606842E-3</v>
      </c>
      <c r="G72" s="6"/>
      <c r="H72" s="6">
        <f>(H71-H70)/H71</f>
        <v>8.9155681399931911E-3</v>
      </c>
      <c r="K72" s="6">
        <f>(K71-K70)/K71</f>
        <v>4.714526389550059E-4</v>
      </c>
    </row>
    <row r="73" spans="1:12" x14ac:dyDescent="0.25">
      <c r="D73" t="s">
        <v>17</v>
      </c>
      <c r="E73">
        <f ca="1">E72/($B70-$B18)</f>
        <v>-1.8866338039924392E-4</v>
      </c>
      <c r="H73">
        <v>-3.9899999999999996E-3</v>
      </c>
      <c r="K73">
        <v>2.2642199999999999E-4</v>
      </c>
    </row>
    <row r="74" spans="1:12" x14ac:dyDescent="0.25">
      <c r="H74">
        <f>H72/50</f>
        <v>1.7831136279986384E-4</v>
      </c>
      <c r="K74">
        <f>K72/50</f>
        <v>9.4290527791001184E-6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F13E-54EC-4F1B-858B-6B86C6118D6B}">
  <dimension ref="A1:L74"/>
  <sheetViews>
    <sheetView topLeftCell="A13" workbookViewId="0">
      <selection activeCell="I5" sqref="I5"/>
    </sheetView>
  </sheetViews>
  <sheetFormatPr defaultRowHeight="15" x14ac:dyDescent="0.25"/>
  <cols>
    <col min="5" max="5" width="15.28515625" customWidth="1"/>
    <col min="6" max="6" width="9.140625" style="2"/>
    <col min="7" max="7" width="8.5703125" customWidth="1"/>
    <col min="8" max="8" width="12.7109375" customWidth="1"/>
    <col min="9" max="9" width="15.28515625" style="2" customWidth="1"/>
    <col min="10" max="10" width="9.5703125" customWidth="1"/>
    <col min="11" max="11" width="10.5703125" customWidth="1"/>
    <col min="12" max="12" width="15.28515625" style="2" customWidth="1"/>
  </cols>
  <sheetData>
    <row r="1" spans="1:12" x14ac:dyDescent="0.25">
      <c r="A1" t="s">
        <v>5</v>
      </c>
    </row>
    <row r="2" spans="1:12" x14ac:dyDescent="0.25">
      <c r="A2" t="s">
        <v>1</v>
      </c>
      <c r="E2" t="s">
        <v>32</v>
      </c>
      <c r="H2" t="s">
        <v>20</v>
      </c>
      <c r="K2" t="s">
        <v>33</v>
      </c>
    </row>
    <row r="3" spans="1:12" x14ac:dyDescent="0.25">
      <c r="A3" t="s">
        <v>28</v>
      </c>
      <c r="E3" t="s">
        <v>31</v>
      </c>
      <c r="H3" t="s">
        <v>34</v>
      </c>
      <c r="K3" t="s">
        <v>31</v>
      </c>
    </row>
    <row r="4" spans="1:12" ht="45" x14ac:dyDescent="0.25">
      <c r="A4" t="s">
        <v>8</v>
      </c>
      <c r="E4" s="8" t="s">
        <v>37</v>
      </c>
      <c r="F4" s="9"/>
      <c r="G4" s="8"/>
      <c r="H4" s="8" t="s">
        <v>35</v>
      </c>
      <c r="I4" s="9"/>
      <c r="J4" s="8"/>
      <c r="K4" s="8" t="s">
        <v>36</v>
      </c>
      <c r="L4" s="9"/>
    </row>
    <row r="5" spans="1:12" ht="45" x14ac:dyDescent="0.25">
      <c r="A5" t="s">
        <v>9</v>
      </c>
      <c r="E5" s="8" t="s">
        <v>38</v>
      </c>
      <c r="F5" s="9"/>
      <c r="G5" s="8"/>
      <c r="H5" s="8" t="s">
        <v>34</v>
      </c>
      <c r="I5" s="9"/>
      <c r="J5" s="8"/>
      <c r="K5" s="8" t="s">
        <v>39</v>
      </c>
      <c r="L5" s="9"/>
    </row>
    <row r="6" spans="1:12" x14ac:dyDescent="0.25">
      <c r="A6" t="s">
        <v>10</v>
      </c>
      <c r="E6">
        <f>17250*2</f>
        <v>34500</v>
      </c>
      <c r="H6">
        <f>-SUM(H17:H20)</f>
        <v>291232</v>
      </c>
      <c r="K6">
        <f>SUM(K17:K20)</f>
        <v>82366.602599999998</v>
      </c>
    </row>
    <row r="7" spans="1:12" x14ac:dyDescent="0.25">
      <c r="A7" t="s">
        <v>12</v>
      </c>
      <c r="E7">
        <v>42390</v>
      </c>
      <c r="H7">
        <v>140881</v>
      </c>
      <c r="K7">
        <v>63170</v>
      </c>
    </row>
    <row r="8" spans="1:12" x14ac:dyDescent="0.25">
      <c r="A8" t="s">
        <v>2</v>
      </c>
      <c r="E8">
        <v>68650</v>
      </c>
      <c r="H8">
        <v>206920</v>
      </c>
      <c r="K8">
        <v>104970</v>
      </c>
    </row>
    <row r="9" spans="1:12" x14ac:dyDescent="0.25">
      <c r="A9" t="s">
        <v>13</v>
      </c>
      <c r="E9">
        <v>114255</v>
      </c>
      <c r="H9">
        <v>300066</v>
      </c>
      <c r="K9">
        <v>158140</v>
      </c>
    </row>
    <row r="11" spans="1:12" x14ac:dyDescent="0.25">
      <c r="A11" t="s">
        <v>18</v>
      </c>
      <c r="E11" s="7">
        <f>SUM(E19:E39)/-SUM(E17:E18)</f>
        <v>26.623820327410009</v>
      </c>
      <c r="F11" s="10"/>
      <c r="G11" s="7"/>
      <c r="H11" s="7">
        <f>SUM(H19:H39)/-SUM(H17:H18)</f>
        <v>24.014780922352124</v>
      </c>
      <c r="I11" s="10"/>
      <c r="K11" s="7">
        <f>SUM(K19:K39)/-SUM(K17:K18)</f>
        <v>40.865331336409987</v>
      </c>
      <c r="L11" s="10"/>
    </row>
    <row r="12" spans="1:12" x14ac:dyDescent="0.25">
      <c r="A12" t="s">
        <v>19</v>
      </c>
      <c r="E12" s="1">
        <f>IRR(E17:E37)</f>
        <v>0.68946562734301864</v>
      </c>
      <c r="G12" s="1"/>
      <c r="H12" s="1">
        <f>IRR(H17:H37)</f>
        <v>0.33330848879093788</v>
      </c>
      <c r="K12" s="1">
        <f>IRR(K17:K37)</f>
        <v>0.95468062849527735</v>
      </c>
    </row>
    <row r="15" spans="1:12" x14ac:dyDescent="0.25">
      <c r="E15" t="s">
        <v>26</v>
      </c>
      <c r="F15" s="2" t="s">
        <v>27</v>
      </c>
      <c r="H15" t="s">
        <v>26</v>
      </c>
      <c r="I15" s="2" t="s">
        <v>27</v>
      </c>
      <c r="K15" t="s">
        <v>26</v>
      </c>
      <c r="L15" s="2" t="s">
        <v>27</v>
      </c>
    </row>
    <row r="16" spans="1:12" x14ac:dyDescent="0.25">
      <c r="A16" t="s">
        <v>11</v>
      </c>
      <c r="B16" t="s">
        <v>0</v>
      </c>
      <c r="C16" t="s">
        <v>14</v>
      </c>
      <c r="D16" t="s">
        <v>15</v>
      </c>
      <c r="F16" s="2">
        <v>0</v>
      </c>
      <c r="I16" s="2">
        <v>0</v>
      </c>
      <c r="L16" s="2">
        <v>0</v>
      </c>
    </row>
    <row r="17" spans="1:12" x14ac:dyDescent="0.25">
      <c r="A17">
        <v>1</v>
      </c>
      <c r="B17">
        <v>24</v>
      </c>
      <c r="C17" s="3">
        <f>(1+((0.00002*(B17^2))-0.0034*B17+0.127))</f>
        <v>1.0569200000000001</v>
      </c>
      <c r="D17" s="3"/>
      <c r="E17">
        <v>-24539</v>
      </c>
      <c r="F17" s="2">
        <f>F16+E17</f>
        <v>-24539</v>
      </c>
      <c r="H17">
        <v>-72808</v>
      </c>
      <c r="I17" s="2">
        <f>I16+H17</f>
        <v>-72808</v>
      </c>
      <c r="K17">
        <v>-23559</v>
      </c>
      <c r="L17" s="2">
        <f>L16+K17</f>
        <v>-23559</v>
      </c>
    </row>
    <row r="18" spans="1:12" x14ac:dyDescent="0.25">
      <c r="A18">
        <v>2</v>
      </c>
      <c r="B18">
        <f>B17+1</f>
        <v>25</v>
      </c>
      <c r="C18" s="3">
        <f t="shared" ref="C18:C70" si="0">(1+((0.00002*(B18^2))-0.0034*B18+0.127))</f>
        <v>1.0545</v>
      </c>
      <c r="D18" s="3"/>
      <c r="E18">
        <v>-24539</v>
      </c>
      <c r="F18" s="2">
        <f t="shared" ref="F18:F70" si="1">F17+E18</f>
        <v>-49078</v>
      </c>
      <c r="H18">
        <v>-72808</v>
      </c>
      <c r="I18" s="2">
        <f t="shared" ref="I18:I70" si="2">I17+H18</f>
        <v>-145616</v>
      </c>
      <c r="K18">
        <v>-23559</v>
      </c>
      <c r="L18" s="2">
        <f t="shared" ref="L18:L70" si="3">L17+K18</f>
        <v>-47118</v>
      </c>
    </row>
    <row r="19" spans="1:12" x14ac:dyDescent="0.25">
      <c r="A19">
        <v>3</v>
      </c>
      <c r="B19">
        <f t="shared" ref="B19:B70" si="4">B18+1</f>
        <v>26</v>
      </c>
      <c r="C19" s="3">
        <f t="shared" si="0"/>
        <v>1.0521199999999999</v>
      </c>
      <c r="D19" s="6">
        <f>$E$73</f>
        <v>1.0487000000000001E-3</v>
      </c>
      <c r="E19">
        <f>E7</f>
        <v>42390</v>
      </c>
      <c r="F19" s="2">
        <f t="shared" si="1"/>
        <v>-6688</v>
      </c>
      <c r="G19" s="6">
        <f>H$73</f>
        <v>0</v>
      </c>
      <c r="H19">
        <v>-72808</v>
      </c>
      <c r="I19" s="2">
        <f t="shared" si="2"/>
        <v>-218424</v>
      </c>
      <c r="J19" s="6">
        <f t="shared" ref="G19:J35" si="5">K$73</f>
        <v>0</v>
      </c>
      <c r="K19">
        <f>K7</f>
        <v>63170</v>
      </c>
      <c r="L19" s="2">
        <f t="shared" si="3"/>
        <v>16052</v>
      </c>
    </row>
    <row r="20" spans="1:12" x14ac:dyDescent="0.25">
      <c r="A20">
        <v>4</v>
      </c>
      <c r="B20">
        <f t="shared" si="4"/>
        <v>27</v>
      </c>
      <c r="C20" s="3">
        <f t="shared" si="0"/>
        <v>1.0497799999999999</v>
      </c>
      <c r="D20" s="6">
        <f t="shared" ref="D20:D70" si="6">$E$73</f>
        <v>1.0487000000000001E-3</v>
      </c>
      <c r="E20" s="2">
        <f t="shared" ref="E20:E70" si="7">E19*($C20+$D20)</f>
        <v>44544.628592999994</v>
      </c>
      <c r="F20" s="2">
        <f t="shared" si="1"/>
        <v>37856.628592999994</v>
      </c>
      <c r="G20" s="6">
        <f t="shared" si="5"/>
        <v>0</v>
      </c>
      <c r="H20">
        <v>-72808</v>
      </c>
      <c r="I20" s="2">
        <f t="shared" si="2"/>
        <v>-291232</v>
      </c>
      <c r="J20" s="6">
        <f t="shared" si="5"/>
        <v>0</v>
      </c>
      <c r="K20" s="2">
        <f t="shared" ref="K20:K21" si="8">K19*($C20+J20)</f>
        <v>66314.602599999998</v>
      </c>
      <c r="L20" s="2">
        <f t="shared" si="3"/>
        <v>82366.602599999998</v>
      </c>
    </row>
    <row r="21" spans="1:12" x14ac:dyDescent="0.25">
      <c r="A21">
        <v>5</v>
      </c>
      <c r="B21">
        <f t="shared" si="4"/>
        <v>28</v>
      </c>
      <c r="C21" s="3">
        <f t="shared" si="0"/>
        <v>1.04748</v>
      </c>
      <c r="D21" s="6">
        <f t="shared" si="6"/>
        <v>1.0487000000000001E-3</v>
      </c>
      <c r="E21" s="2">
        <f t="shared" si="7"/>
        <v>46706.321510601105</v>
      </c>
      <c r="F21" s="2">
        <f t="shared" si="1"/>
        <v>84562.950103601092</v>
      </c>
      <c r="G21" s="6">
        <f t="shared" si="5"/>
        <v>0</v>
      </c>
      <c r="H21" s="2">
        <f>H7</f>
        <v>140881</v>
      </c>
      <c r="I21" s="2">
        <f t="shared" si="2"/>
        <v>-150351</v>
      </c>
      <c r="J21" s="6">
        <f t="shared" si="5"/>
        <v>0</v>
      </c>
      <c r="K21" s="2">
        <f t="shared" si="8"/>
        <v>69463.219931447995</v>
      </c>
      <c r="L21" s="2">
        <f t="shared" si="3"/>
        <v>151829.82253144798</v>
      </c>
    </row>
    <row r="22" spans="1:12" x14ac:dyDescent="0.25">
      <c r="A22">
        <v>6</v>
      </c>
      <c r="B22">
        <f t="shared" si="4"/>
        <v>29</v>
      </c>
      <c r="C22" s="3">
        <f t="shared" si="0"/>
        <v>1.04522</v>
      </c>
      <c r="D22" s="6">
        <f t="shared" si="6"/>
        <v>1.0487000000000001E-3</v>
      </c>
      <c r="E22" s="2">
        <f t="shared" si="7"/>
        <v>48867.362288678654</v>
      </c>
      <c r="F22" s="2">
        <f t="shared" si="1"/>
        <v>133430.31239227974</v>
      </c>
      <c r="G22" s="6">
        <f t="shared" si="5"/>
        <v>0</v>
      </c>
      <c r="H22" s="2">
        <f>H21*($C22+$G22)</f>
        <v>147251.63881999999</v>
      </c>
      <c r="I22" s="2">
        <f t="shared" si="2"/>
        <v>-3099.3611800000072</v>
      </c>
      <c r="J22" s="6">
        <f t="shared" si="5"/>
        <v>0</v>
      </c>
      <c r="K22" s="2">
        <f>K21*($C22+J22)</f>
        <v>72604.346736748077</v>
      </c>
      <c r="L22" s="2">
        <f t="shared" si="3"/>
        <v>224434.16926819604</v>
      </c>
    </row>
    <row r="23" spans="1:12" x14ac:dyDescent="0.25">
      <c r="A23">
        <v>7</v>
      </c>
      <c r="B23">
        <f t="shared" si="4"/>
        <v>30</v>
      </c>
      <c r="C23" s="3">
        <f t="shared" si="0"/>
        <v>1.0429999999999999</v>
      </c>
      <c r="D23" s="6">
        <f t="shared" si="6"/>
        <v>1.0487000000000001E-3</v>
      </c>
      <c r="E23" s="2">
        <f t="shared" si="7"/>
        <v>51019.906069923964</v>
      </c>
      <c r="F23" s="2">
        <f t="shared" si="1"/>
        <v>184450.21846220369</v>
      </c>
      <c r="G23" s="6">
        <f t="shared" si="5"/>
        <v>0</v>
      </c>
      <c r="H23" s="2">
        <f t="shared" ref="H23:H70" si="9">H22*($C23+$G23)</f>
        <v>153583.45928925998</v>
      </c>
      <c r="I23" s="2">
        <f t="shared" si="2"/>
        <v>150484.09810925997</v>
      </c>
      <c r="J23" s="6">
        <f t="shared" si="5"/>
        <v>0</v>
      </c>
      <c r="K23" s="2">
        <f t="shared" ref="K23:K70" si="10">K22*($C23+J23)</f>
        <v>75726.333646428233</v>
      </c>
      <c r="L23" s="2">
        <f t="shared" si="3"/>
        <v>300160.50291462429</v>
      </c>
    </row>
    <row r="24" spans="1:12" x14ac:dyDescent="0.25">
      <c r="A24">
        <v>8</v>
      </c>
      <c r="B24">
        <f t="shared" si="4"/>
        <v>31</v>
      </c>
      <c r="C24" s="3">
        <f t="shared" si="0"/>
        <v>1.0408200000000001</v>
      </c>
      <c r="D24" s="6">
        <f t="shared" si="6"/>
        <v>1.0487000000000001E-3</v>
      </c>
      <c r="E24" s="2">
        <f t="shared" si="7"/>
        <v>53156.043211193784</v>
      </c>
      <c r="F24" s="2">
        <f t="shared" si="1"/>
        <v>237606.26167339747</v>
      </c>
      <c r="G24" s="6">
        <f t="shared" si="5"/>
        <v>0</v>
      </c>
      <c r="H24" s="2">
        <f t="shared" si="9"/>
        <v>159852.73609744757</v>
      </c>
      <c r="I24" s="2">
        <f t="shared" si="2"/>
        <v>310336.83420670754</v>
      </c>
      <c r="J24" s="6">
        <f t="shared" si="5"/>
        <v>0</v>
      </c>
      <c r="K24" s="2">
        <f t="shared" si="10"/>
        <v>78817.482585875434</v>
      </c>
      <c r="L24" s="2">
        <f t="shared" si="3"/>
        <v>378977.98550049972</v>
      </c>
    </row>
    <row r="25" spans="1:12" x14ac:dyDescent="0.25">
      <c r="A25">
        <v>9</v>
      </c>
      <c r="B25">
        <f t="shared" si="4"/>
        <v>32</v>
      </c>
      <c r="C25" s="3">
        <f t="shared" si="0"/>
        <v>1.03868</v>
      </c>
      <c r="D25" s="6">
        <f t="shared" si="6"/>
        <v>1.0487000000000001E-3</v>
      </c>
      <c r="E25" s="2">
        <f t="shared" si="7"/>
        <v>55267.86370511834</v>
      </c>
      <c r="F25" s="2">
        <f t="shared" si="1"/>
        <v>292874.1253785158</v>
      </c>
      <c r="G25" s="6">
        <f t="shared" si="5"/>
        <v>0</v>
      </c>
      <c r="H25" s="2">
        <f t="shared" si="9"/>
        <v>166035.83992969684</v>
      </c>
      <c r="I25" s="2">
        <f t="shared" si="2"/>
        <v>476372.67413640441</v>
      </c>
      <c r="J25" s="6">
        <f t="shared" si="5"/>
        <v>0</v>
      </c>
      <c r="K25" s="2">
        <f t="shared" si="10"/>
        <v>81866.142812297097</v>
      </c>
      <c r="L25" s="2">
        <f t="shared" si="3"/>
        <v>460844.12831279682</v>
      </c>
    </row>
    <row r="26" spans="1:12" x14ac:dyDescent="0.25">
      <c r="A26">
        <v>10</v>
      </c>
      <c r="B26">
        <f t="shared" si="4"/>
        <v>33</v>
      </c>
      <c r="C26" s="3">
        <f t="shared" si="0"/>
        <v>1.0365800000000001</v>
      </c>
      <c r="D26" s="6">
        <f t="shared" si="6"/>
        <v>1.0487000000000001E-3</v>
      </c>
      <c r="E26" s="2">
        <f t="shared" si="7"/>
        <v>57347.521568119126</v>
      </c>
      <c r="F26" s="2">
        <f t="shared" si="1"/>
        <v>350221.64694663492</v>
      </c>
      <c r="G26" s="6">
        <f t="shared" si="5"/>
        <v>0</v>
      </c>
      <c r="H26" s="2">
        <f t="shared" si="9"/>
        <v>172109.43095432516</v>
      </c>
      <c r="I26" s="2">
        <f t="shared" si="2"/>
        <v>648482.10509072954</v>
      </c>
      <c r="J26" s="6">
        <f t="shared" si="5"/>
        <v>0</v>
      </c>
      <c r="K26" s="2">
        <f t="shared" si="10"/>
        <v>84860.80631637093</v>
      </c>
      <c r="L26" s="2">
        <f t="shared" si="3"/>
        <v>545704.93462916778</v>
      </c>
    </row>
    <row r="27" spans="1:12" x14ac:dyDescent="0.25">
      <c r="A27">
        <v>11</v>
      </c>
      <c r="B27">
        <f t="shared" si="4"/>
        <v>34</v>
      </c>
      <c r="C27" s="3">
        <f t="shared" si="0"/>
        <v>1.0345200000000001</v>
      </c>
      <c r="D27" s="6">
        <f t="shared" si="6"/>
        <v>1.0487000000000001E-3</v>
      </c>
      <c r="E27" s="2">
        <f t="shared" si="7"/>
        <v>59387.298358519081</v>
      </c>
      <c r="F27" s="2">
        <f t="shared" si="1"/>
        <v>409608.94530515402</v>
      </c>
      <c r="G27" s="6">
        <f t="shared" si="5"/>
        <v>0</v>
      </c>
      <c r="H27" s="2">
        <f t="shared" si="9"/>
        <v>178050.64851086849</v>
      </c>
      <c r="I27" s="2">
        <f t="shared" si="2"/>
        <v>826532.75360159809</v>
      </c>
      <c r="J27" s="6">
        <f t="shared" si="5"/>
        <v>0</v>
      </c>
      <c r="K27" s="2">
        <f t="shared" si="10"/>
        <v>87790.20135041207</v>
      </c>
      <c r="L27" s="2">
        <f t="shared" si="3"/>
        <v>633495.13597957988</v>
      </c>
    </row>
    <row r="28" spans="1:12" x14ac:dyDescent="0.25">
      <c r="A28">
        <v>12</v>
      </c>
      <c r="B28">
        <f t="shared" si="4"/>
        <v>35</v>
      </c>
      <c r="C28" s="3">
        <f t="shared" si="0"/>
        <v>1.0325</v>
      </c>
      <c r="D28" s="6">
        <f t="shared" si="6"/>
        <v>1.0487000000000001E-3</v>
      </c>
      <c r="E28" s="2">
        <f t="shared" si="7"/>
        <v>61379.665014959523</v>
      </c>
      <c r="F28" s="2">
        <f t="shared" si="1"/>
        <v>470988.61032011354</v>
      </c>
      <c r="G28" s="6">
        <f t="shared" si="5"/>
        <v>0</v>
      </c>
      <c r="H28" s="2">
        <f t="shared" si="9"/>
        <v>183837.2945874717</v>
      </c>
      <c r="I28" s="2">
        <f t="shared" si="2"/>
        <v>1010370.0481890698</v>
      </c>
      <c r="J28" s="6">
        <f t="shared" si="5"/>
        <v>0</v>
      </c>
      <c r="K28" s="2">
        <f t="shared" si="10"/>
        <v>90643.382894300463</v>
      </c>
      <c r="L28" s="2">
        <f t="shared" si="3"/>
        <v>724138.51887388038</v>
      </c>
    </row>
    <row r="29" spans="1:12" x14ac:dyDescent="0.25">
      <c r="A29">
        <v>13</v>
      </c>
      <c r="B29">
        <f t="shared" si="4"/>
        <v>36</v>
      </c>
      <c r="C29" s="3">
        <f t="shared" si="0"/>
        <v>1.0305200000000001</v>
      </c>
      <c r="D29" s="6">
        <f t="shared" si="6"/>
        <v>1.0487000000000001E-3</v>
      </c>
      <c r="E29" s="2">
        <f t="shared" si="7"/>
        <v>63317.341245917276</v>
      </c>
      <c r="F29" s="2">
        <f t="shared" si="1"/>
        <v>534305.95156603085</v>
      </c>
      <c r="G29" s="6">
        <f t="shared" si="5"/>
        <v>0</v>
      </c>
      <c r="H29" s="2">
        <f t="shared" si="9"/>
        <v>189448.00881828135</v>
      </c>
      <c r="I29" s="2">
        <f t="shared" si="2"/>
        <v>1199818.0570073512</v>
      </c>
      <c r="J29" s="6">
        <f t="shared" si="5"/>
        <v>0</v>
      </c>
      <c r="K29" s="2">
        <f t="shared" si="10"/>
        <v>93409.818940234516</v>
      </c>
      <c r="L29" s="2">
        <f t="shared" si="3"/>
        <v>817548.33781411487</v>
      </c>
    </row>
    <row r="30" spans="1:12" x14ac:dyDescent="0.25">
      <c r="A30">
        <v>14</v>
      </c>
      <c r="B30">
        <f t="shared" si="4"/>
        <v>37</v>
      </c>
      <c r="C30" s="3">
        <f t="shared" si="0"/>
        <v>1.02858</v>
      </c>
      <c r="D30" s="6">
        <f t="shared" si="6"/>
        <v>1.0487000000000001E-3</v>
      </c>
      <c r="E30" s="2">
        <f t="shared" si="7"/>
        <v>65193.351754490184</v>
      </c>
      <c r="F30" s="2">
        <f t="shared" si="1"/>
        <v>599499.30332052102</v>
      </c>
      <c r="G30" s="6">
        <f t="shared" si="5"/>
        <v>0</v>
      </c>
      <c r="H30" s="2">
        <f t="shared" si="9"/>
        <v>194862.43291030783</v>
      </c>
      <c r="I30" s="2">
        <f t="shared" si="2"/>
        <v>1394680.489917659</v>
      </c>
      <c r="J30" s="6">
        <f t="shared" si="5"/>
        <v>0</v>
      </c>
      <c r="K30" s="2">
        <f t="shared" si="10"/>
        <v>96079.471565546424</v>
      </c>
      <c r="L30" s="2">
        <f t="shared" si="3"/>
        <v>913627.80937966134</v>
      </c>
    </row>
    <row r="31" spans="1:12" x14ac:dyDescent="0.25">
      <c r="A31">
        <v>15</v>
      </c>
      <c r="B31">
        <f t="shared" si="4"/>
        <v>38</v>
      </c>
      <c r="C31" s="3">
        <f t="shared" si="0"/>
        <v>1.02668</v>
      </c>
      <c r="D31" s="6">
        <f t="shared" si="6"/>
        <v>1.0487000000000001E-3</v>
      </c>
      <c r="E31" s="2">
        <f t="shared" si="7"/>
        <v>67001.078647284914</v>
      </c>
      <c r="F31" s="2">
        <f t="shared" si="1"/>
        <v>666500.38196780591</v>
      </c>
      <c r="G31" s="6">
        <f t="shared" si="5"/>
        <v>0</v>
      </c>
      <c r="H31" s="2">
        <f t="shared" si="9"/>
        <v>200061.36262035486</v>
      </c>
      <c r="I31" s="2">
        <f t="shared" si="2"/>
        <v>1594741.8525380138</v>
      </c>
      <c r="J31" s="6">
        <f t="shared" si="5"/>
        <v>0</v>
      </c>
      <c r="K31" s="2">
        <f t="shared" si="10"/>
        <v>98642.8718669152</v>
      </c>
      <c r="L31" s="2">
        <f t="shared" si="3"/>
        <v>1012270.6812465766</v>
      </c>
    </row>
    <row r="32" spans="1:12" x14ac:dyDescent="0.25">
      <c r="A32">
        <v>16</v>
      </c>
      <c r="B32">
        <f t="shared" si="4"/>
        <v>39</v>
      </c>
      <c r="C32" s="3">
        <f t="shared" si="0"/>
        <v>1.0248200000000001</v>
      </c>
      <c r="D32" s="6">
        <f t="shared" si="6"/>
        <v>1.0487000000000001E-3</v>
      </c>
      <c r="E32" s="2">
        <f t="shared" si="7"/>
        <v>68734.309450487926</v>
      </c>
      <c r="F32" s="2">
        <f t="shared" si="1"/>
        <v>735234.69141829386</v>
      </c>
      <c r="G32" s="6">
        <f t="shared" si="5"/>
        <v>0</v>
      </c>
      <c r="H32" s="2">
        <f t="shared" si="9"/>
        <v>205026.88564059208</v>
      </c>
      <c r="I32" s="2">
        <f t="shared" si="2"/>
        <v>1799768.7381786059</v>
      </c>
      <c r="J32" s="6">
        <f t="shared" si="5"/>
        <v>0</v>
      </c>
      <c r="K32" s="2">
        <f t="shared" si="10"/>
        <v>101091.18794665205</v>
      </c>
      <c r="L32" s="2">
        <f t="shared" si="3"/>
        <v>1113361.8691932287</v>
      </c>
    </row>
    <row r="33" spans="1:12" x14ac:dyDescent="0.25">
      <c r="A33">
        <v>17</v>
      </c>
      <c r="B33">
        <f t="shared" si="4"/>
        <v>40</v>
      </c>
      <c r="C33" s="3">
        <f t="shared" si="0"/>
        <v>1.0230000000000001</v>
      </c>
      <c r="D33" s="6">
        <f t="shared" si="6"/>
        <v>1.0487000000000001E-3</v>
      </c>
      <c r="E33" s="2">
        <f t="shared" si="7"/>
        <v>70387.280238169871</v>
      </c>
      <c r="F33" s="2">
        <f t="shared" si="1"/>
        <v>805621.97165646369</v>
      </c>
      <c r="G33" s="6">
        <f t="shared" si="5"/>
        <v>0</v>
      </c>
      <c r="H33" s="2">
        <f t="shared" si="9"/>
        <v>209742.50401032573</v>
      </c>
      <c r="I33" s="2">
        <f t="shared" si="2"/>
        <v>2009511.2421889317</v>
      </c>
      <c r="J33" s="6">
        <f t="shared" si="5"/>
        <v>0</v>
      </c>
      <c r="K33" s="2">
        <f t="shared" si="10"/>
        <v>103416.28526942506</v>
      </c>
      <c r="L33" s="2">
        <f t="shared" si="3"/>
        <v>1216778.1544626537</v>
      </c>
    </row>
    <row r="34" spans="1:12" x14ac:dyDescent="0.25">
      <c r="A34">
        <v>18</v>
      </c>
      <c r="B34">
        <f t="shared" si="4"/>
        <v>41</v>
      </c>
      <c r="C34" s="3">
        <f t="shared" si="0"/>
        <v>1.02122</v>
      </c>
      <c r="D34" s="6">
        <f t="shared" si="6"/>
        <v>1.0487000000000001E-3</v>
      </c>
      <c r="E34" s="2">
        <f t="shared" si="7"/>
        <v>71954.713465609602</v>
      </c>
      <c r="F34" s="2">
        <f t="shared" si="1"/>
        <v>877576.68512207328</v>
      </c>
      <c r="G34" s="6">
        <f t="shared" si="5"/>
        <v>0</v>
      </c>
      <c r="H34" s="2">
        <f t="shared" si="9"/>
        <v>214193.23994542484</v>
      </c>
      <c r="I34" s="2">
        <f t="shared" si="2"/>
        <v>2223704.4821343566</v>
      </c>
      <c r="J34" s="6">
        <f t="shared" si="5"/>
        <v>0</v>
      </c>
      <c r="K34" s="2">
        <f t="shared" si="10"/>
        <v>105610.77884284226</v>
      </c>
      <c r="L34" s="2">
        <f t="shared" si="3"/>
        <v>1322388.9333054959</v>
      </c>
    </row>
    <row r="35" spans="1:12" x14ac:dyDescent="0.25">
      <c r="A35">
        <v>19</v>
      </c>
      <c r="B35">
        <f t="shared" si="4"/>
        <v>42</v>
      </c>
      <c r="C35" s="3">
        <f t="shared" si="0"/>
        <v>1.0194799999999999</v>
      </c>
      <c r="D35" s="6">
        <f t="shared" si="6"/>
        <v>1.0487000000000001E-3</v>
      </c>
      <c r="E35" s="2">
        <f t="shared" si="7"/>
        <v>73431.850191931051</v>
      </c>
      <c r="F35" s="2">
        <f t="shared" si="1"/>
        <v>951008.53531400429</v>
      </c>
      <c r="G35" s="6">
        <f t="shared" si="5"/>
        <v>0</v>
      </c>
      <c r="H35" s="2">
        <f t="shared" si="9"/>
        <v>218365.72425956171</v>
      </c>
      <c r="I35" s="2">
        <f t="shared" si="2"/>
        <v>2442070.2063939185</v>
      </c>
      <c r="J35" s="6">
        <f t="shared" si="5"/>
        <v>0</v>
      </c>
      <c r="K35" s="2">
        <f t="shared" si="10"/>
        <v>107668.07681470082</v>
      </c>
      <c r="L35" s="2">
        <f t="shared" si="3"/>
        <v>1430057.0101201967</v>
      </c>
    </row>
    <row r="36" spans="1:12" x14ac:dyDescent="0.25">
      <c r="A36">
        <v>20</v>
      </c>
      <c r="B36">
        <f t="shared" si="4"/>
        <v>43</v>
      </c>
      <c r="C36" s="3">
        <f t="shared" si="0"/>
        <v>1.0177800000000001</v>
      </c>
      <c r="D36" s="6">
        <f t="shared" si="6"/>
        <v>1.0487000000000001E-3</v>
      </c>
      <c r="E36" s="2">
        <f t="shared" si="7"/>
        <v>74814.476469639863</v>
      </c>
      <c r="F36" s="2">
        <f t="shared" si="1"/>
        <v>1025823.0117836441</v>
      </c>
      <c r="G36" s="6">
        <f t="shared" ref="G36:G51" si="11">H$73</f>
        <v>0</v>
      </c>
      <c r="H36" s="2">
        <f t="shared" si="9"/>
        <v>222248.26683689674</v>
      </c>
      <c r="I36" s="2">
        <f t="shared" si="2"/>
        <v>2664318.473230815</v>
      </c>
      <c r="J36" s="6">
        <f t="shared" ref="J36:J70" si="12">K$73</f>
        <v>0</v>
      </c>
      <c r="K36" s="2">
        <f t="shared" si="10"/>
        <v>109582.41522046621</v>
      </c>
      <c r="L36" s="2">
        <f t="shared" si="3"/>
        <v>1539639.4253406629</v>
      </c>
    </row>
    <row r="37" spans="1:12" x14ac:dyDescent="0.25">
      <c r="A37">
        <v>21</v>
      </c>
      <c r="B37">
        <f t="shared" si="4"/>
        <v>44</v>
      </c>
      <c r="C37" s="3">
        <f t="shared" si="0"/>
        <v>1.0161199999999999</v>
      </c>
      <c r="D37" s="6">
        <f t="shared" si="6"/>
        <v>1.0487000000000001E-3</v>
      </c>
      <c r="E37" s="2">
        <f t="shared" si="7"/>
        <v>76098.943771804159</v>
      </c>
      <c r="F37" s="2">
        <f t="shared" si="1"/>
        <v>1101921.9555554483</v>
      </c>
      <c r="G37" s="6">
        <f t="shared" si="11"/>
        <v>0</v>
      </c>
      <c r="H37" s="2">
        <f t="shared" si="9"/>
        <v>225830.90889830751</v>
      </c>
      <c r="I37" s="2">
        <f t="shared" si="2"/>
        <v>2890149.3821291225</v>
      </c>
      <c r="J37" s="6">
        <f t="shared" si="12"/>
        <v>0</v>
      </c>
      <c r="K37" s="2">
        <f t="shared" si="10"/>
        <v>111348.88375382012</v>
      </c>
      <c r="L37" s="2">
        <f t="shared" si="3"/>
        <v>1650988.309094483</v>
      </c>
    </row>
    <row r="38" spans="1:12" x14ac:dyDescent="0.25">
      <c r="A38">
        <v>22</v>
      </c>
      <c r="B38">
        <f t="shared" si="4"/>
        <v>45</v>
      </c>
      <c r="C38" s="3">
        <f t="shared" si="0"/>
        <v>1.0145</v>
      </c>
      <c r="D38" s="6">
        <f t="shared" si="6"/>
        <v>1.0487000000000001E-3</v>
      </c>
      <c r="E38" s="2">
        <f t="shared" si="7"/>
        <v>77282.183418828805</v>
      </c>
      <c r="F38" s="2">
        <f t="shared" si="1"/>
        <v>1179204.1389742771</v>
      </c>
      <c r="G38" s="6">
        <f t="shared" si="11"/>
        <v>0</v>
      </c>
      <c r="H38" s="2">
        <f t="shared" si="9"/>
        <v>229105.45707733295</v>
      </c>
      <c r="I38" s="2">
        <f t="shared" si="2"/>
        <v>3119254.8392064553</v>
      </c>
      <c r="J38" s="6">
        <f t="shared" si="12"/>
        <v>0</v>
      </c>
      <c r="K38" s="2">
        <f t="shared" si="10"/>
        <v>112963.44256825051</v>
      </c>
      <c r="L38" s="2">
        <f t="shared" si="3"/>
        <v>1763951.7516627335</v>
      </c>
    </row>
    <row r="39" spans="1:12" x14ac:dyDescent="0.25">
      <c r="A39">
        <v>23</v>
      </c>
      <c r="B39">
        <f t="shared" si="4"/>
        <v>46</v>
      </c>
      <c r="C39" s="3">
        <f t="shared" si="0"/>
        <v>1.01292</v>
      </c>
      <c r="D39" s="6">
        <f t="shared" si="6"/>
        <v>1.0487000000000001E-3</v>
      </c>
      <c r="E39" s="2">
        <f t="shared" si="7"/>
        <v>78361.7150543514</v>
      </c>
      <c r="F39" s="2">
        <f t="shared" si="1"/>
        <v>1257565.8540286284</v>
      </c>
      <c r="G39" s="6">
        <f t="shared" si="11"/>
        <v>0</v>
      </c>
      <c r="H39" s="2">
        <f t="shared" si="9"/>
        <v>232065.49958277208</v>
      </c>
      <c r="I39" s="2">
        <f t="shared" si="2"/>
        <v>3351320.3387892274</v>
      </c>
      <c r="J39" s="6">
        <f t="shared" si="12"/>
        <v>0</v>
      </c>
      <c r="K39" s="2">
        <f t="shared" si="10"/>
        <v>114422.93024623231</v>
      </c>
      <c r="L39" s="2">
        <f t="shared" si="3"/>
        <v>1878374.6819089658</v>
      </c>
    </row>
    <row r="40" spans="1:12" x14ac:dyDescent="0.25">
      <c r="A40">
        <v>24</v>
      </c>
      <c r="B40">
        <f t="shared" si="4"/>
        <v>47</v>
      </c>
      <c r="C40" s="3">
        <f t="shared" si="0"/>
        <v>1.0113799999999999</v>
      </c>
      <c r="D40" s="6">
        <f t="shared" si="6"/>
        <v>1.0487000000000001E-3</v>
      </c>
      <c r="E40" s="2">
        <f t="shared" si="7"/>
        <v>79335.649302247402</v>
      </c>
      <c r="F40" s="2">
        <f t="shared" si="1"/>
        <v>1336901.5033308759</v>
      </c>
      <c r="G40" s="6">
        <f t="shared" si="11"/>
        <v>0</v>
      </c>
      <c r="H40" s="2">
        <f t="shared" si="9"/>
        <v>234706.40496802403</v>
      </c>
      <c r="I40" s="2">
        <f t="shared" si="2"/>
        <v>3586026.7437572517</v>
      </c>
      <c r="J40" s="6">
        <f t="shared" si="12"/>
        <v>0</v>
      </c>
      <c r="K40" s="2">
        <f t="shared" si="10"/>
        <v>115725.06319243443</v>
      </c>
      <c r="L40" s="2">
        <f t="shared" si="3"/>
        <v>1994099.7451014002</v>
      </c>
    </row>
    <row r="41" spans="1:12" x14ac:dyDescent="0.25">
      <c r="A41">
        <v>25</v>
      </c>
      <c r="B41">
        <f t="shared" si="4"/>
        <v>48</v>
      </c>
      <c r="C41" s="3">
        <f t="shared" si="0"/>
        <v>1.0098800000000001</v>
      </c>
      <c r="D41" s="6">
        <f t="shared" si="6"/>
        <v>1.0487000000000001E-3</v>
      </c>
      <c r="E41" s="2">
        <f t="shared" si="7"/>
        <v>80202.684812776875</v>
      </c>
      <c r="F41" s="2">
        <f t="shared" si="1"/>
        <v>1417104.1881436529</v>
      </c>
      <c r="G41" s="6">
        <f t="shared" si="11"/>
        <v>0</v>
      </c>
      <c r="H41" s="2">
        <f t="shared" si="9"/>
        <v>237025.30424910813</v>
      </c>
      <c r="I41" s="2">
        <f t="shared" si="2"/>
        <v>3823052.04800636</v>
      </c>
      <c r="J41" s="6">
        <f t="shared" si="12"/>
        <v>0</v>
      </c>
      <c r="K41" s="2">
        <f t="shared" si="10"/>
        <v>116868.4268167757</v>
      </c>
      <c r="L41" s="2">
        <f t="shared" si="3"/>
        <v>2110968.1719181761</v>
      </c>
    </row>
    <row r="42" spans="1:12" x14ac:dyDescent="0.25">
      <c r="A42">
        <v>26</v>
      </c>
      <c r="B42">
        <f t="shared" si="4"/>
        <v>49</v>
      </c>
      <c r="C42" s="3">
        <f t="shared" si="0"/>
        <v>1.0084200000000001</v>
      </c>
      <c r="D42" s="6">
        <f t="shared" si="6"/>
        <v>1.0487000000000001E-3</v>
      </c>
      <c r="E42" s="2">
        <f t="shared" si="7"/>
        <v>80962.099974463621</v>
      </c>
      <c r="F42" s="2">
        <f t="shared" si="1"/>
        <v>1498066.2881181166</v>
      </c>
      <c r="G42" s="6">
        <f t="shared" si="11"/>
        <v>0</v>
      </c>
      <c r="H42" s="2">
        <f t="shared" si="9"/>
        <v>239021.05731088563</v>
      </c>
      <c r="I42" s="2">
        <f t="shared" si="2"/>
        <v>4062073.1053172457</v>
      </c>
      <c r="J42" s="6">
        <f t="shared" si="12"/>
        <v>0</v>
      </c>
      <c r="K42" s="2">
        <f t="shared" si="10"/>
        <v>117852.45897057296</v>
      </c>
      <c r="L42" s="2">
        <f t="shared" si="3"/>
        <v>2228820.6308887489</v>
      </c>
    </row>
    <row r="43" spans="1:12" x14ac:dyDescent="0.25">
      <c r="A43">
        <v>27</v>
      </c>
      <c r="B43">
        <f t="shared" si="4"/>
        <v>50</v>
      </c>
      <c r="C43" s="3">
        <f t="shared" si="0"/>
        <v>1.0070000000000001</v>
      </c>
      <c r="D43" s="6">
        <f t="shared" si="6"/>
        <v>1.0487000000000001E-3</v>
      </c>
      <c r="E43" s="2">
        <f t="shared" si="7"/>
        <v>81613.739628528085</v>
      </c>
      <c r="F43" s="2">
        <f t="shared" si="1"/>
        <v>1579680.0277466446</v>
      </c>
      <c r="G43" s="6">
        <f t="shared" si="11"/>
        <v>0</v>
      </c>
      <c r="H43" s="2">
        <f t="shared" si="9"/>
        <v>240694.20471206185</v>
      </c>
      <c r="I43" s="2">
        <f t="shared" si="2"/>
        <v>4302767.3100293074</v>
      </c>
      <c r="J43" s="6">
        <f t="shared" si="12"/>
        <v>0</v>
      </c>
      <c r="K43" s="2">
        <f t="shared" si="10"/>
        <v>118677.42618336699</v>
      </c>
      <c r="L43" s="2">
        <f t="shared" si="3"/>
        <v>2347498.0570721161</v>
      </c>
    </row>
    <row r="44" spans="1:12" x14ac:dyDescent="0.25">
      <c r="A44">
        <v>28</v>
      </c>
      <c r="B44">
        <f t="shared" si="4"/>
        <v>51</v>
      </c>
      <c r="C44" s="3">
        <f t="shared" si="0"/>
        <v>1.00562</v>
      </c>
      <c r="D44" s="6">
        <f t="shared" si="6"/>
        <v>1.0487000000000001E-3</v>
      </c>
      <c r="E44" s="2">
        <f t="shared" si="7"/>
        <v>82157.997173988842</v>
      </c>
      <c r="F44" s="2">
        <f t="shared" si="1"/>
        <v>1661838.0249206335</v>
      </c>
      <c r="G44" s="6">
        <f t="shared" si="11"/>
        <v>0</v>
      </c>
      <c r="H44" s="2">
        <f t="shared" si="9"/>
        <v>242046.90614254362</v>
      </c>
      <c r="I44" s="2">
        <f t="shared" si="2"/>
        <v>4544814.2161718514</v>
      </c>
      <c r="J44" s="6">
        <f t="shared" si="12"/>
        <v>0</v>
      </c>
      <c r="K44" s="2">
        <f t="shared" si="10"/>
        <v>119344.39331851751</v>
      </c>
      <c r="L44" s="2">
        <f t="shared" si="3"/>
        <v>2466842.4503906337</v>
      </c>
    </row>
    <row r="45" spans="1:12" x14ac:dyDescent="0.25">
      <c r="A45">
        <v>29</v>
      </c>
      <c r="B45">
        <f t="shared" si="4"/>
        <v>52</v>
      </c>
      <c r="C45" s="3">
        <f t="shared" si="0"/>
        <v>1.0042800000000001</v>
      </c>
      <c r="D45" s="6">
        <f t="shared" si="6"/>
        <v>1.0487000000000001E-3</v>
      </c>
      <c r="E45" s="2">
        <f t="shared" si="7"/>
        <v>82595.79249352988</v>
      </c>
      <c r="F45" s="2">
        <f t="shared" si="1"/>
        <v>1744433.8174141634</v>
      </c>
      <c r="G45" s="6">
        <f t="shared" si="11"/>
        <v>0</v>
      </c>
      <c r="H45" s="2">
        <f t="shared" si="9"/>
        <v>243082.86690083373</v>
      </c>
      <c r="I45" s="2">
        <f t="shared" si="2"/>
        <v>4787897.0830726847</v>
      </c>
      <c r="J45" s="6">
        <f t="shared" si="12"/>
        <v>0</v>
      </c>
      <c r="K45" s="2">
        <f t="shared" si="10"/>
        <v>119855.18732192078</v>
      </c>
      <c r="L45" s="2">
        <f t="shared" si="3"/>
        <v>2586697.6377125545</v>
      </c>
    </row>
    <row r="46" spans="1:12" x14ac:dyDescent="0.25">
      <c r="A46">
        <v>30</v>
      </c>
      <c r="B46">
        <f t="shared" si="4"/>
        <v>53</v>
      </c>
      <c r="C46" s="3">
        <f t="shared" si="0"/>
        <v>1.00298</v>
      </c>
      <c r="D46" s="6">
        <f t="shared" si="6"/>
        <v>1.0487000000000001E-3</v>
      </c>
      <c r="E46" s="2">
        <f t="shared" si="7"/>
        <v>82928.546162748549</v>
      </c>
      <c r="F46" s="2">
        <f t="shared" si="1"/>
        <v>1827362.3635769119</v>
      </c>
      <c r="G46" s="6">
        <f t="shared" si="11"/>
        <v>0</v>
      </c>
      <c r="H46" s="2">
        <f t="shared" si="9"/>
        <v>243807.25384419822</v>
      </c>
      <c r="I46" s="2">
        <f t="shared" si="2"/>
        <v>5031704.3369168825</v>
      </c>
      <c r="J46" s="6">
        <f t="shared" si="12"/>
        <v>0</v>
      </c>
      <c r="K46" s="2">
        <f t="shared" si="10"/>
        <v>120212.3557801401</v>
      </c>
      <c r="L46" s="2">
        <f t="shared" si="3"/>
        <v>2706909.9934926946</v>
      </c>
    </row>
    <row r="47" spans="1:12" x14ac:dyDescent="0.25">
      <c r="A47">
        <v>31</v>
      </c>
      <c r="B47">
        <f t="shared" si="4"/>
        <v>54</v>
      </c>
      <c r="C47" s="3">
        <f t="shared" si="0"/>
        <v>1.0017199999999999</v>
      </c>
      <c r="D47" s="6">
        <f t="shared" si="6"/>
        <v>1.0487000000000001E-3</v>
      </c>
      <c r="E47" s="2">
        <f t="shared" si="7"/>
        <v>83158.15042850934</v>
      </c>
      <c r="F47" s="2">
        <f t="shared" si="1"/>
        <v>1910520.5140054212</v>
      </c>
      <c r="G47" s="6">
        <f t="shared" si="11"/>
        <v>0</v>
      </c>
      <c r="H47" s="2">
        <f t="shared" si="9"/>
        <v>244226.60232081023</v>
      </c>
      <c r="I47" s="2">
        <f t="shared" si="2"/>
        <v>5275930.9392376924</v>
      </c>
      <c r="J47" s="6">
        <f t="shared" si="12"/>
        <v>0</v>
      </c>
      <c r="K47" s="2">
        <f t="shared" si="10"/>
        <v>120419.12103208194</v>
      </c>
      <c r="L47" s="2">
        <f t="shared" si="3"/>
        <v>2827329.1145247766</v>
      </c>
    </row>
    <row r="48" spans="1:12" x14ac:dyDescent="0.25">
      <c r="A48">
        <v>32</v>
      </c>
      <c r="B48">
        <f t="shared" si="4"/>
        <v>55</v>
      </c>
      <c r="C48" s="3">
        <f t="shared" si="0"/>
        <v>1.0004999999999999</v>
      </c>
      <c r="D48" s="6">
        <f t="shared" si="6"/>
        <v>1.0487000000000001E-3</v>
      </c>
      <c r="E48" s="2">
        <f t="shared" si="7"/>
        <v>83286.937456077954</v>
      </c>
      <c r="F48" s="2">
        <f t="shared" si="1"/>
        <v>1993807.4514614991</v>
      </c>
      <c r="G48" s="6">
        <f t="shared" si="11"/>
        <v>0</v>
      </c>
      <c r="H48" s="2">
        <f t="shared" si="9"/>
        <v>244348.71562197062</v>
      </c>
      <c r="I48" s="2">
        <f t="shared" si="2"/>
        <v>5520279.654859663</v>
      </c>
      <c r="J48" s="6">
        <f t="shared" si="12"/>
        <v>0</v>
      </c>
      <c r="K48" s="2">
        <f t="shared" si="10"/>
        <v>120479.33059259797</v>
      </c>
      <c r="L48" s="2">
        <f t="shared" si="3"/>
        <v>2947808.4451173744</v>
      </c>
    </row>
    <row r="49" spans="1:12" x14ac:dyDescent="0.25">
      <c r="A49">
        <v>33</v>
      </c>
      <c r="B49">
        <f t="shared" si="4"/>
        <v>56</v>
      </c>
      <c r="C49" s="3">
        <f t="shared" si="0"/>
        <v>0.99931999999999999</v>
      </c>
      <c r="D49" s="6">
        <f t="shared" si="6"/>
        <v>1.0487000000000001E-3</v>
      </c>
      <c r="E49" s="2">
        <f t="shared" si="7"/>
        <v>83317.645349918006</v>
      </c>
      <c r="F49" s="2">
        <f t="shared" si="1"/>
        <v>2077125.096811417</v>
      </c>
      <c r="G49" s="6">
        <f t="shared" si="11"/>
        <v>0</v>
      </c>
      <c r="H49" s="2">
        <f t="shared" si="9"/>
        <v>244182.55849534768</v>
      </c>
      <c r="I49" s="2">
        <f t="shared" si="2"/>
        <v>5764462.2133550104</v>
      </c>
      <c r="J49" s="6">
        <f t="shared" si="12"/>
        <v>0</v>
      </c>
      <c r="K49" s="2">
        <f t="shared" si="10"/>
        <v>120397.404647795</v>
      </c>
      <c r="L49" s="2">
        <f t="shared" si="3"/>
        <v>3068205.8497651694</v>
      </c>
    </row>
    <row r="50" spans="1:12" x14ac:dyDescent="0.25">
      <c r="A50">
        <v>34</v>
      </c>
      <c r="B50">
        <f t="shared" si="4"/>
        <v>57</v>
      </c>
      <c r="C50" s="3">
        <f t="shared" si="0"/>
        <v>0.99818000000000007</v>
      </c>
      <c r="D50" s="6">
        <f t="shared" si="6"/>
        <v>1.0487000000000001E-3</v>
      </c>
      <c r="E50" s="2">
        <f t="shared" si="7"/>
        <v>83253.382450059624</v>
      </c>
      <c r="F50" s="2">
        <f t="shared" si="1"/>
        <v>2160378.4792614765</v>
      </c>
      <c r="G50" s="6">
        <f t="shared" si="11"/>
        <v>0</v>
      </c>
      <c r="H50" s="2">
        <f t="shared" si="9"/>
        <v>243738.14623888617</v>
      </c>
      <c r="I50" s="2">
        <f t="shared" si="2"/>
        <v>6008200.3595938962</v>
      </c>
      <c r="J50" s="6">
        <f t="shared" si="12"/>
        <v>0</v>
      </c>
      <c r="K50" s="2">
        <f t="shared" si="10"/>
        <v>120178.28137133602</v>
      </c>
      <c r="L50" s="2">
        <f t="shared" si="3"/>
        <v>3188384.1311365054</v>
      </c>
    </row>
    <row r="51" spans="1:12" x14ac:dyDescent="0.25">
      <c r="A51">
        <v>35</v>
      </c>
      <c r="B51">
        <f t="shared" si="4"/>
        <v>58</v>
      </c>
      <c r="C51" s="3">
        <f t="shared" si="0"/>
        <v>0.99707999999999997</v>
      </c>
      <c r="D51" s="6">
        <f t="shared" si="6"/>
        <v>1.0487000000000001E-3</v>
      </c>
      <c r="E51" s="2">
        <f t="shared" si="7"/>
        <v>83097.590395480831</v>
      </c>
      <c r="F51" s="2">
        <f t="shared" si="1"/>
        <v>2243476.0696569574</v>
      </c>
      <c r="G51" s="6">
        <f t="shared" si="11"/>
        <v>0</v>
      </c>
      <c r="H51" s="2">
        <f t="shared" si="9"/>
        <v>243026.43085186862</v>
      </c>
      <c r="I51" s="2">
        <f t="shared" si="2"/>
        <v>6251226.7904457645</v>
      </c>
      <c r="J51" s="6">
        <f t="shared" si="12"/>
        <v>0</v>
      </c>
      <c r="K51" s="2">
        <f t="shared" si="10"/>
        <v>119827.36078973171</v>
      </c>
      <c r="L51" s="2">
        <f t="shared" si="3"/>
        <v>3308211.491926237</v>
      </c>
    </row>
    <row r="52" spans="1:12" x14ac:dyDescent="0.25">
      <c r="A52">
        <v>36</v>
      </c>
      <c r="B52">
        <f t="shared" si="4"/>
        <v>59</v>
      </c>
      <c r="C52" s="3">
        <f t="shared" si="0"/>
        <v>0.99602000000000002</v>
      </c>
      <c r="D52" s="6">
        <f t="shared" si="6"/>
        <v>1.0487000000000001E-3</v>
      </c>
      <c r="E52" s="2">
        <f t="shared" si="7"/>
        <v>82854.006428754554</v>
      </c>
      <c r="F52" s="2">
        <f t="shared" si="1"/>
        <v>2326330.0760857118</v>
      </c>
      <c r="G52" s="6">
        <f t="shared" ref="G52:G67" si="13">H$73</f>
        <v>0</v>
      </c>
      <c r="H52" s="2">
        <f t="shared" si="9"/>
        <v>242059.1856570782</v>
      </c>
      <c r="I52" s="2">
        <f t="shared" si="2"/>
        <v>6493285.9761028429</v>
      </c>
      <c r="J52" s="6">
        <f t="shared" si="12"/>
        <v>0</v>
      </c>
      <c r="K52" s="2">
        <f t="shared" si="10"/>
        <v>119350.44789378859</v>
      </c>
      <c r="L52" s="2">
        <f t="shared" si="3"/>
        <v>3427561.9398200256</v>
      </c>
    </row>
    <row r="53" spans="1:12" x14ac:dyDescent="0.25">
      <c r="A53">
        <v>37</v>
      </c>
      <c r="B53">
        <f t="shared" si="4"/>
        <v>60</v>
      </c>
      <c r="C53" s="3">
        <f t="shared" si="0"/>
        <v>0.995</v>
      </c>
      <c r="D53" s="6">
        <f t="shared" si="6"/>
        <v>1.0487000000000001E-3</v>
      </c>
      <c r="E53" s="2">
        <f t="shared" si="7"/>
        <v>82526.625393152615</v>
      </c>
      <c r="F53" s="2">
        <f t="shared" si="1"/>
        <v>2408856.7014788645</v>
      </c>
      <c r="G53" s="6">
        <f t="shared" si="13"/>
        <v>0</v>
      </c>
      <c r="H53" s="2">
        <f t="shared" si="9"/>
        <v>240848.8897287928</v>
      </c>
      <c r="I53" s="2">
        <f t="shared" si="2"/>
        <v>6734134.8658316359</v>
      </c>
      <c r="J53" s="6">
        <f t="shared" si="12"/>
        <v>0</v>
      </c>
      <c r="K53" s="2">
        <f t="shared" si="10"/>
        <v>118753.69565431964</v>
      </c>
      <c r="L53" s="2">
        <f t="shared" si="3"/>
        <v>3546315.6354743452</v>
      </c>
    </row>
    <row r="54" spans="1:12" x14ac:dyDescent="0.25">
      <c r="A54">
        <v>38</v>
      </c>
      <c r="B54">
        <f t="shared" si="4"/>
        <v>61</v>
      </c>
      <c r="C54" s="3">
        <f t="shared" si="0"/>
        <v>0.99402000000000001</v>
      </c>
      <c r="D54" s="6">
        <f t="shared" si="6"/>
        <v>1.0487000000000001E-3</v>
      </c>
      <c r="E54" s="2">
        <f t="shared" si="7"/>
        <v>82119.661845351366</v>
      </c>
      <c r="F54" s="2">
        <f t="shared" si="1"/>
        <v>2490976.3633242161</v>
      </c>
      <c r="G54" s="6">
        <f t="shared" si="13"/>
        <v>0</v>
      </c>
      <c r="H54" s="2">
        <f t="shared" si="9"/>
        <v>239408.61336821463</v>
      </c>
      <c r="I54" s="2">
        <f t="shared" si="2"/>
        <v>6973543.4791998509</v>
      </c>
      <c r="J54" s="6">
        <f t="shared" si="12"/>
        <v>0</v>
      </c>
      <c r="K54" s="2">
        <f t="shared" si="10"/>
        <v>118043.54855430681</v>
      </c>
      <c r="L54" s="2">
        <f t="shared" si="3"/>
        <v>3664359.184028652</v>
      </c>
    </row>
    <row r="55" spans="1:12" x14ac:dyDescent="0.25">
      <c r="A55">
        <v>39</v>
      </c>
      <c r="B55">
        <f t="shared" si="4"/>
        <v>62</v>
      </c>
      <c r="C55" s="3">
        <f t="shared" si="0"/>
        <v>0.99307999999999996</v>
      </c>
      <c r="D55" s="6">
        <f t="shared" si="6"/>
        <v>1.0487000000000001E-3</v>
      </c>
      <c r="E55" s="2">
        <f t="shared" si="7"/>
        <v>81637.512674758749</v>
      </c>
      <c r="F55" s="2">
        <f t="shared" si="1"/>
        <v>2572613.8759989748</v>
      </c>
      <c r="G55" s="6">
        <f t="shared" si="13"/>
        <v>0</v>
      </c>
      <c r="H55" s="2">
        <f t="shared" si="9"/>
        <v>237751.90576370657</v>
      </c>
      <c r="I55" s="2">
        <f t="shared" si="2"/>
        <v>7211295.3849635571</v>
      </c>
      <c r="J55" s="6">
        <f t="shared" si="12"/>
        <v>0</v>
      </c>
      <c r="K55" s="2">
        <f t="shared" si="10"/>
        <v>117226.687198311</v>
      </c>
      <c r="L55" s="2">
        <f t="shared" si="3"/>
        <v>3781585.8712269631</v>
      </c>
    </row>
    <row r="56" spans="1:12" x14ac:dyDescent="0.25">
      <c r="A56">
        <v>40</v>
      </c>
      <c r="B56">
        <f t="shared" si="4"/>
        <v>63</v>
      </c>
      <c r="C56" s="3">
        <f t="shared" si="0"/>
        <v>0.99218000000000006</v>
      </c>
      <c r="D56" s="6">
        <f t="shared" si="6"/>
        <v>1.0487000000000001E-3</v>
      </c>
      <c r="E56" s="2">
        <f t="shared" si="7"/>
        <v>81084.720585184157</v>
      </c>
      <c r="F56" s="2">
        <f t="shared" si="1"/>
        <v>2653698.5965841589</v>
      </c>
      <c r="G56" s="6">
        <f t="shared" si="13"/>
        <v>0</v>
      </c>
      <c r="H56" s="2">
        <f t="shared" si="9"/>
        <v>235892.6858606344</v>
      </c>
      <c r="I56" s="2">
        <f t="shared" si="2"/>
        <v>7447188.0708241919</v>
      </c>
      <c r="J56" s="6">
        <f t="shared" si="12"/>
        <v>0</v>
      </c>
      <c r="K56" s="2">
        <f t="shared" si="10"/>
        <v>116309.97450442021</v>
      </c>
      <c r="L56" s="2">
        <f t="shared" si="3"/>
        <v>3897895.8457313832</v>
      </c>
    </row>
    <row r="57" spans="1:12" x14ac:dyDescent="0.25">
      <c r="A57">
        <v>41</v>
      </c>
      <c r="B57">
        <f t="shared" si="4"/>
        <v>64</v>
      </c>
      <c r="C57" s="3">
        <f t="shared" si="0"/>
        <v>0.99131999999999998</v>
      </c>
      <c r="D57" s="6">
        <f t="shared" si="6"/>
        <v>1.0487000000000001E-3</v>
      </c>
      <c r="E57" s="2">
        <f t="shared" si="7"/>
        <v>80465.938756982447</v>
      </c>
      <c r="F57" s="2">
        <f t="shared" si="1"/>
        <v>2734164.5353411413</v>
      </c>
      <c r="G57" s="6">
        <f t="shared" si="13"/>
        <v>0</v>
      </c>
      <c r="H57" s="2">
        <f t="shared" si="9"/>
        <v>233845.1373473641</v>
      </c>
      <c r="I57" s="2">
        <f t="shared" si="2"/>
        <v>7681033.2081715558</v>
      </c>
      <c r="J57" s="6">
        <f t="shared" si="12"/>
        <v>0</v>
      </c>
      <c r="K57" s="2">
        <f t="shared" si="10"/>
        <v>115300.40392572184</v>
      </c>
      <c r="L57" s="2">
        <f t="shared" si="3"/>
        <v>4013196.2496571052</v>
      </c>
    </row>
    <row r="58" spans="1:12" x14ac:dyDescent="0.25">
      <c r="A58">
        <v>42</v>
      </c>
      <c r="B58">
        <f t="shared" si="4"/>
        <v>65</v>
      </c>
      <c r="C58" s="3">
        <f t="shared" si="0"/>
        <v>0.99050000000000005</v>
      </c>
      <c r="D58" s="6">
        <f t="shared" si="6"/>
        <v>1.0487000000000001E-3</v>
      </c>
      <c r="E58" s="2">
        <f t="shared" si="7"/>
        <v>79785.896968765563</v>
      </c>
      <c r="F58" s="2">
        <f t="shared" si="1"/>
        <v>2813950.4323099069</v>
      </c>
      <c r="G58" s="6">
        <f t="shared" si="13"/>
        <v>0</v>
      </c>
      <c r="H58" s="2">
        <f t="shared" si="9"/>
        <v>231623.60854256415</v>
      </c>
      <c r="I58" s="2">
        <f t="shared" si="2"/>
        <v>7912656.8167141201</v>
      </c>
      <c r="J58" s="6">
        <f t="shared" si="12"/>
        <v>0</v>
      </c>
      <c r="K58" s="2">
        <f t="shared" si="10"/>
        <v>114205.05008842748</v>
      </c>
      <c r="L58" s="2">
        <f t="shared" si="3"/>
        <v>4127401.2997455327</v>
      </c>
    </row>
    <row r="59" spans="1:12" x14ac:dyDescent="0.25">
      <c r="A59">
        <v>43</v>
      </c>
      <c r="B59">
        <f t="shared" si="4"/>
        <v>66</v>
      </c>
      <c r="C59" s="3">
        <f t="shared" si="0"/>
        <v>0.98972000000000004</v>
      </c>
      <c r="D59" s="6">
        <f t="shared" si="6"/>
        <v>1.0487000000000001E-3</v>
      </c>
      <c r="E59" s="2">
        <f t="shared" si="7"/>
        <v>79049.369418077797</v>
      </c>
      <c r="F59" s="2">
        <f t="shared" si="1"/>
        <v>2892999.8017279846</v>
      </c>
      <c r="G59" s="6">
        <f t="shared" si="13"/>
        <v>0</v>
      </c>
      <c r="H59" s="2">
        <f t="shared" si="9"/>
        <v>229242.5178467466</v>
      </c>
      <c r="I59" s="2">
        <f t="shared" si="2"/>
        <v>8141899.3345608665</v>
      </c>
      <c r="J59" s="6">
        <f t="shared" si="12"/>
        <v>0</v>
      </c>
      <c r="K59" s="2">
        <f t="shared" si="10"/>
        <v>113031.02217351845</v>
      </c>
      <c r="L59" s="2">
        <f t="shared" si="3"/>
        <v>4240432.321919051</v>
      </c>
    </row>
    <row r="60" spans="1:12" x14ac:dyDescent="0.25">
      <c r="A60">
        <v>44</v>
      </c>
      <c r="B60">
        <f t="shared" si="4"/>
        <v>67</v>
      </c>
      <c r="C60" s="3">
        <f t="shared" si="0"/>
        <v>0.98897999999999997</v>
      </c>
      <c r="D60" s="6">
        <f t="shared" si="6"/>
        <v>1.0487000000000001E-3</v>
      </c>
      <c r="E60" s="2">
        <f t="shared" si="7"/>
        <v>78261.144440799311</v>
      </c>
      <c r="F60" s="2">
        <f t="shared" si="1"/>
        <v>2971260.9461687841</v>
      </c>
      <c r="G60" s="6">
        <f t="shared" si="13"/>
        <v>0</v>
      </c>
      <c r="H60" s="2">
        <f t="shared" si="9"/>
        <v>226716.26530007544</v>
      </c>
      <c r="I60" s="2">
        <f t="shared" si="2"/>
        <v>8368615.599860942</v>
      </c>
      <c r="J60" s="6">
        <f t="shared" si="12"/>
        <v>0</v>
      </c>
      <c r="K60" s="2">
        <f t="shared" si="10"/>
        <v>111785.42030916626</v>
      </c>
      <c r="L60" s="2">
        <f t="shared" si="3"/>
        <v>4352217.7422282174</v>
      </c>
    </row>
    <row r="61" spans="1:12" x14ac:dyDescent="0.25">
      <c r="A61">
        <v>45</v>
      </c>
      <c r="B61">
        <f t="shared" si="4"/>
        <v>68</v>
      </c>
      <c r="C61" s="3">
        <f t="shared" si="0"/>
        <v>0.98828000000000005</v>
      </c>
      <c r="D61" s="6">
        <f t="shared" si="6"/>
        <v>1.0487000000000001E-3</v>
      </c>
      <c r="E61" s="2">
        <f t="shared" si="7"/>
        <v>77425.996290128212</v>
      </c>
      <c r="F61" s="2">
        <f t="shared" si="1"/>
        <v>3048686.9424589123</v>
      </c>
      <c r="G61" s="6">
        <f t="shared" si="13"/>
        <v>0</v>
      </c>
      <c r="H61" s="2">
        <f t="shared" si="9"/>
        <v>224059.15067075856</v>
      </c>
      <c r="I61" s="2">
        <f t="shared" si="2"/>
        <v>8592674.7505317014</v>
      </c>
      <c r="J61" s="6">
        <f t="shared" si="12"/>
        <v>0</v>
      </c>
      <c r="K61" s="2">
        <f t="shared" si="10"/>
        <v>110475.29518314284</v>
      </c>
      <c r="L61" s="2">
        <f t="shared" si="3"/>
        <v>4462693.0374113601</v>
      </c>
    </row>
    <row r="62" spans="1:12" x14ac:dyDescent="0.25">
      <c r="A62">
        <v>46</v>
      </c>
      <c r="B62">
        <f t="shared" si="4"/>
        <v>69</v>
      </c>
      <c r="C62" s="3">
        <f t="shared" si="0"/>
        <v>0.98762000000000005</v>
      </c>
      <c r="D62" s="6">
        <f t="shared" si="6"/>
        <v>1.0487000000000001E-3</v>
      </c>
      <c r="E62" s="2">
        <f t="shared" si="7"/>
        <v>76548.659098365883</v>
      </c>
      <c r="F62" s="2">
        <f t="shared" si="1"/>
        <v>3125235.6015572781</v>
      </c>
      <c r="G62" s="6">
        <f t="shared" si="13"/>
        <v>0</v>
      </c>
      <c r="H62" s="2">
        <f t="shared" si="9"/>
        <v>221285.29838545457</v>
      </c>
      <c r="I62" s="2">
        <f t="shared" si="2"/>
        <v>8813960.0489171557</v>
      </c>
      <c r="J62" s="6">
        <f t="shared" si="12"/>
        <v>0</v>
      </c>
      <c r="K62" s="2">
        <f t="shared" si="10"/>
        <v>109107.61102877553</v>
      </c>
      <c r="L62" s="2">
        <f t="shared" si="3"/>
        <v>4571800.6484401356</v>
      </c>
    </row>
    <row r="63" spans="1:12" x14ac:dyDescent="0.25">
      <c r="A63">
        <v>47</v>
      </c>
      <c r="B63">
        <f t="shared" si="4"/>
        <v>70</v>
      </c>
      <c r="C63" s="3">
        <f t="shared" si="0"/>
        <v>0.98699999999999999</v>
      </c>
      <c r="D63" s="6">
        <f t="shared" si="6"/>
        <v>1.0487000000000001E-3</v>
      </c>
      <c r="E63" s="2">
        <f t="shared" si="7"/>
        <v>75633.803108883585</v>
      </c>
      <c r="F63" s="2">
        <f t="shared" si="1"/>
        <v>3200869.4046661616</v>
      </c>
      <c r="G63" s="6">
        <f t="shared" si="13"/>
        <v>0</v>
      </c>
      <c r="H63" s="2">
        <f t="shared" si="9"/>
        <v>218408.58950644365</v>
      </c>
      <c r="I63" s="2">
        <f t="shared" si="2"/>
        <v>9032368.6384235993</v>
      </c>
      <c r="J63" s="6">
        <f t="shared" si="12"/>
        <v>0</v>
      </c>
      <c r="K63" s="2">
        <f t="shared" si="10"/>
        <v>107689.21208540145</v>
      </c>
      <c r="L63" s="2">
        <f t="shared" si="3"/>
        <v>4679489.8605255373</v>
      </c>
    </row>
    <row r="64" spans="1:12" x14ac:dyDescent="0.25">
      <c r="A64">
        <v>48</v>
      </c>
      <c r="B64">
        <f t="shared" si="4"/>
        <v>71</v>
      </c>
      <c r="C64" s="3">
        <f t="shared" si="0"/>
        <v>0.98642000000000007</v>
      </c>
      <c r="D64" s="6">
        <f t="shared" si="6"/>
        <v>1.0487000000000001E-3</v>
      </c>
      <c r="E64" s="2">
        <f t="shared" si="7"/>
        <v>74686.013231985242</v>
      </c>
      <c r="F64" s="2">
        <f t="shared" si="1"/>
        <v>3275555.4178981469</v>
      </c>
      <c r="G64" s="6">
        <f t="shared" si="13"/>
        <v>0</v>
      </c>
      <c r="H64" s="2">
        <f t="shared" si="9"/>
        <v>215442.60086094617</v>
      </c>
      <c r="I64" s="2">
        <f t="shared" si="2"/>
        <v>9247811.2392845452</v>
      </c>
      <c r="J64" s="6">
        <f t="shared" si="12"/>
        <v>0</v>
      </c>
      <c r="K64" s="2">
        <f t="shared" si="10"/>
        <v>106226.79258528171</v>
      </c>
      <c r="L64" s="2">
        <f t="shared" si="3"/>
        <v>4785716.6531108189</v>
      </c>
    </row>
    <row r="65" spans="1:12" x14ac:dyDescent="0.25">
      <c r="A65">
        <v>49</v>
      </c>
      <c r="B65">
        <f t="shared" si="4"/>
        <v>72</v>
      </c>
      <c r="C65" s="3">
        <f t="shared" si="0"/>
        <v>0.98588000000000009</v>
      </c>
      <c r="D65" s="6">
        <f t="shared" si="6"/>
        <v>1.0487000000000001E-3</v>
      </c>
      <c r="E65" s="2">
        <f t="shared" si="7"/>
        <v>73709.769947225999</v>
      </c>
      <c r="F65" s="2">
        <f t="shared" si="1"/>
        <v>3349265.1878453731</v>
      </c>
      <c r="G65" s="6">
        <f t="shared" si="13"/>
        <v>0</v>
      </c>
      <c r="H65" s="2">
        <f t="shared" si="9"/>
        <v>212400.55133678962</v>
      </c>
      <c r="I65" s="2">
        <f t="shared" si="2"/>
        <v>9460211.7906213347</v>
      </c>
      <c r="J65" s="6">
        <f t="shared" si="12"/>
        <v>0</v>
      </c>
      <c r="K65" s="2">
        <f t="shared" si="10"/>
        <v>104726.87027397755</v>
      </c>
      <c r="L65" s="2">
        <f t="shared" si="3"/>
        <v>4890443.5233847965</v>
      </c>
    </row>
    <row r="66" spans="1:12" x14ac:dyDescent="0.25">
      <c r="A66">
        <v>50</v>
      </c>
      <c r="B66">
        <f t="shared" si="4"/>
        <v>73</v>
      </c>
      <c r="C66" s="3">
        <f t="shared" si="0"/>
        <v>0.98538000000000003</v>
      </c>
      <c r="D66" s="6">
        <f t="shared" si="6"/>
        <v>1.0487000000000001E-3</v>
      </c>
      <c r="E66" s="2">
        <f t="shared" si="7"/>
        <v>72709.43254634121</v>
      </c>
      <c r="F66" s="2">
        <f t="shared" si="1"/>
        <v>3421974.6203917144</v>
      </c>
      <c r="G66" s="6">
        <f t="shared" si="13"/>
        <v>0</v>
      </c>
      <c r="H66" s="2">
        <f t="shared" si="9"/>
        <v>209295.25527624576</v>
      </c>
      <c r="I66" s="2">
        <f t="shared" si="2"/>
        <v>9669507.0458975807</v>
      </c>
      <c r="J66" s="6">
        <f t="shared" si="12"/>
        <v>0</v>
      </c>
      <c r="K66" s="2">
        <f t="shared" si="10"/>
        <v>103195.763430572</v>
      </c>
      <c r="L66" s="2">
        <f t="shared" si="3"/>
        <v>4993639.2868153686</v>
      </c>
    </row>
    <row r="67" spans="1:12" x14ac:dyDescent="0.25">
      <c r="A67">
        <v>51</v>
      </c>
      <c r="B67">
        <f t="shared" si="4"/>
        <v>74</v>
      </c>
      <c r="C67" s="3">
        <f t="shared" si="0"/>
        <v>0.98492000000000002</v>
      </c>
      <c r="D67" s="6">
        <f t="shared" si="6"/>
        <v>1.0487000000000001E-3</v>
      </c>
      <c r="E67" s="2">
        <f t="shared" si="7"/>
        <v>71689.224685453737</v>
      </c>
      <c r="F67" s="2">
        <f t="shared" si="1"/>
        <v>3493663.8450771682</v>
      </c>
      <c r="G67" s="6">
        <f t="shared" si="13"/>
        <v>0</v>
      </c>
      <c r="H67" s="2">
        <f t="shared" si="9"/>
        <v>206139.08282667998</v>
      </c>
      <c r="I67" s="2">
        <f t="shared" si="2"/>
        <v>9875646.1287242603</v>
      </c>
      <c r="J67" s="6">
        <f t="shared" si="12"/>
        <v>0</v>
      </c>
      <c r="K67" s="2">
        <f t="shared" si="10"/>
        <v>101639.57131803897</v>
      </c>
      <c r="L67" s="2">
        <f t="shared" si="3"/>
        <v>5095278.8581334073</v>
      </c>
    </row>
    <row r="68" spans="1:12" x14ac:dyDescent="0.25">
      <c r="A68">
        <v>52</v>
      </c>
      <c r="B68">
        <f t="shared" si="4"/>
        <v>75</v>
      </c>
      <c r="C68" s="3">
        <f t="shared" si="0"/>
        <v>0.98449999999999993</v>
      </c>
      <c r="D68" s="6">
        <f t="shared" si="6"/>
        <v>1.0487000000000001E-3</v>
      </c>
      <c r="E68" s="2">
        <f t="shared" si="7"/>
        <v>70653.222192756832</v>
      </c>
      <c r="F68" s="2">
        <f t="shared" si="1"/>
        <v>3564317.067269925</v>
      </c>
      <c r="G68" s="6">
        <f t="shared" ref="G68:G70" si="14">H$73</f>
        <v>0</v>
      </c>
      <c r="H68" s="2">
        <f t="shared" si="9"/>
        <v>202943.92704286642</v>
      </c>
      <c r="I68" s="2">
        <f t="shared" si="2"/>
        <v>10078590.055767126</v>
      </c>
      <c r="J68" s="6">
        <f t="shared" si="12"/>
        <v>0</v>
      </c>
      <c r="K68" s="2">
        <f t="shared" si="10"/>
        <v>100064.15796260936</v>
      </c>
      <c r="L68" s="2">
        <f t="shared" si="3"/>
        <v>5195343.0160960164</v>
      </c>
    </row>
    <row r="69" spans="1:12" x14ac:dyDescent="0.25">
      <c r="A69">
        <v>53</v>
      </c>
      <c r="B69">
        <f t="shared" si="4"/>
        <v>76</v>
      </c>
      <c r="C69" s="3">
        <f t="shared" si="0"/>
        <v>0.98412000000000011</v>
      </c>
      <c r="D69" s="6">
        <f t="shared" si="6"/>
        <v>1.0487000000000001E-3</v>
      </c>
      <c r="E69" s="2">
        <f t="shared" si="7"/>
        <v>69605.343058449405</v>
      </c>
      <c r="F69" s="2">
        <f t="shared" si="1"/>
        <v>3633922.4103283742</v>
      </c>
      <c r="G69" s="6">
        <f t="shared" si="14"/>
        <v>0</v>
      </c>
      <c r="H69" s="2">
        <f t="shared" si="9"/>
        <v>199721.17748142572</v>
      </c>
      <c r="I69" s="2">
        <f t="shared" si="2"/>
        <v>10278311.233248552</v>
      </c>
      <c r="J69" s="6">
        <f t="shared" si="12"/>
        <v>0</v>
      </c>
      <c r="K69" s="2">
        <f t="shared" si="10"/>
        <v>98475.139134163139</v>
      </c>
      <c r="L69" s="2">
        <f t="shared" si="3"/>
        <v>5293818.1552301794</v>
      </c>
    </row>
    <row r="70" spans="1:12" x14ac:dyDescent="0.25">
      <c r="A70">
        <v>54</v>
      </c>
      <c r="B70">
        <f t="shared" si="4"/>
        <v>77</v>
      </c>
      <c r="C70" s="3">
        <f t="shared" si="0"/>
        <v>0.9837800000000001</v>
      </c>
      <c r="D70" s="6">
        <f t="shared" si="6"/>
        <v>1.0487000000000001E-3</v>
      </c>
      <c r="E70" s="2">
        <f t="shared" si="7"/>
        <v>68549.339517306755</v>
      </c>
      <c r="F70" s="2">
        <f t="shared" si="1"/>
        <v>3702471.7498456808</v>
      </c>
      <c r="G70" s="6">
        <f t="shared" si="14"/>
        <v>0</v>
      </c>
      <c r="H70" s="2">
        <f t="shared" si="9"/>
        <v>196481.699982677</v>
      </c>
      <c r="I70" s="2">
        <f t="shared" si="2"/>
        <v>10474792.933231229</v>
      </c>
      <c r="J70" s="6">
        <f t="shared" si="12"/>
        <v>0</v>
      </c>
      <c r="K70" s="2">
        <f t="shared" si="10"/>
        <v>96877.872377407024</v>
      </c>
      <c r="L70" s="2">
        <f t="shared" si="3"/>
        <v>5390696.0276075862</v>
      </c>
    </row>
    <row r="71" spans="1:12" x14ac:dyDescent="0.25">
      <c r="E71" s="5">
        <f>E9</f>
        <v>114255</v>
      </c>
      <c r="F71" s="5"/>
      <c r="G71" s="5"/>
      <c r="H71" s="5">
        <f>H9</f>
        <v>300066</v>
      </c>
      <c r="I71" s="5"/>
      <c r="K71" s="5">
        <f>K9</f>
        <v>158140</v>
      </c>
      <c r="L71" s="5"/>
    </row>
    <row r="72" spans="1:12" x14ac:dyDescent="0.25">
      <c r="D72" t="s">
        <v>16</v>
      </c>
      <c r="E72" s="6">
        <f>(E71-E70)/E71</f>
        <v>0.4000320378337337</v>
      </c>
      <c r="G72" s="6"/>
      <c r="H72" s="6">
        <f>(H71-H70)/H71</f>
        <v>0.34520505494565529</v>
      </c>
      <c r="K72" s="6">
        <f>(K71-K70)/K71</f>
        <v>0.38739172646131892</v>
      </c>
    </row>
    <row r="73" spans="1:12" x14ac:dyDescent="0.25">
      <c r="D73" t="s">
        <v>17</v>
      </c>
      <c r="E73">
        <v>1.0487000000000001E-3</v>
      </c>
      <c r="H73">
        <v>0</v>
      </c>
      <c r="K73">
        <v>0</v>
      </c>
    </row>
    <row r="74" spans="1:12" x14ac:dyDescent="0.25">
      <c r="E74">
        <f>E72/50</f>
        <v>8.0006407566746741E-3</v>
      </c>
      <c r="H74">
        <f>H72/50</f>
        <v>6.9041010989131062E-3</v>
      </c>
      <c r="K74">
        <f>K72/50</f>
        <v>7.7478345292263783E-3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5123-00FE-42AD-AC42-B1EBEB16AB13}">
  <dimension ref="A1:D77"/>
  <sheetViews>
    <sheetView topLeftCell="A7" workbookViewId="0">
      <selection activeCell="A7" sqref="A1:XFD1048576"/>
    </sheetView>
  </sheetViews>
  <sheetFormatPr defaultRowHeight="15" x14ac:dyDescent="0.25"/>
  <sheetData>
    <row r="1" spans="1:4" x14ac:dyDescent="0.25">
      <c r="B1" t="str">
        <f>Dabney!E2</f>
        <v>Dabney</v>
      </c>
      <c r="C1" t="str">
        <f>Dabney!H2</f>
        <v>UVA</v>
      </c>
      <c r="D1" t="str">
        <f>Dabney!K2</f>
        <v>GWU</v>
      </c>
    </row>
    <row r="2" spans="1:4" x14ac:dyDescent="0.25">
      <c r="A2" t="s">
        <v>5</v>
      </c>
      <c r="B2" s="1">
        <f ca="1">Dabney!E11</f>
        <v>44.864973520583305</v>
      </c>
      <c r="C2" s="1">
        <f>Dabney!H11</f>
        <v>17.203357089649046</v>
      </c>
      <c r="D2" s="1">
        <f>Dabney!K11</f>
        <v>6.3932375381308573</v>
      </c>
    </row>
    <row r="4" spans="1:4" x14ac:dyDescent="0.25">
      <c r="B4" t="str">
        <f>B1</f>
        <v>Dabney</v>
      </c>
      <c r="C4" t="str">
        <f t="shared" ref="C4:D4" si="0">C1</f>
        <v>UVA</v>
      </c>
      <c r="D4" t="str">
        <f t="shared" si="0"/>
        <v>GWU</v>
      </c>
    </row>
    <row r="5" spans="1:4" x14ac:dyDescent="0.25">
      <c r="A5" t="s">
        <v>3</v>
      </c>
      <c r="B5" s="1">
        <f ca="1">Dabney!E12</f>
        <v>0.9195708471817019</v>
      </c>
      <c r="C5" s="1">
        <f>Dabney!H12</f>
        <v>0.25708404148711539</v>
      </c>
      <c r="D5" s="1">
        <f>Dabney!K12</f>
        <v>0.11913382090653313</v>
      </c>
    </row>
    <row r="7" spans="1:4" x14ac:dyDescent="0.25">
      <c r="A7" t="s">
        <v>0</v>
      </c>
      <c r="B7" t="str">
        <f>B1</f>
        <v>Dabney</v>
      </c>
      <c r="C7" t="str">
        <f t="shared" ref="C7:D7" si="1">C1</f>
        <v>UVA</v>
      </c>
      <c r="D7" t="str">
        <f t="shared" si="1"/>
        <v>GWU</v>
      </c>
    </row>
    <row r="8" spans="1:4" x14ac:dyDescent="0.25">
      <c r="A8">
        <f>Dabney!B17</f>
        <v>17</v>
      </c>
      <c r="B8" s="2">
        <f>Dabney!F16</f>
        <v>0</v>
      </c>
      <c r="C8" s="2">
        <f>Dabney!I16</f>
        <v>0</v>
      </c>
      <c r="D8" s="2">
        <f>Dabney!L16</f>
        <v>0</v>
      </c>
    </row>
    <row r="9" spans="1:4" x14ac:dyDescent="0.25">
      <c r="A9">
        <f>Dabney!B18</f>
        <v>18</v>
      </c>
      <c r="B9" s="2">
        <f>Dabney!F17</f>
        <v>-17250</v>
      </c>
      <c r="C9" s="2">
        <f>Dabney!I17</f>
        <v>-29572</v>
      </c>
      <c r="D9" s="2">
        <f>Dabney!L17</f>
        <v>-65660</v>
      </c>
    </row>
    <row r="10" spans="1:4" x14ac:dyDescent="0.25">
      <c r="A10">
        <f>Dabney!B19</f>
        <v>19</v>
      </c>
      <c r="B10" s="2">
        <f>Dabney!F18</f>
        <v>-34500</v>
      </c>
      <c r="C10" s="2">
        <f>Dabney!I18</f>
        <v>-59144</v>
      </c>
      <c r="D10" s="2">
        <f>Dabney!L18</f>
        <v>-131320</v>
      </c>
    </row>
    <row r="11" spans="1:4" x14ac:dyDescent="0.25">
      <c r="A11">
        <f>Dabney!B20</f>
        <v>20</v>
      </c>
      <c r="B11" s="2">
        <f>Dabney!F19</f>
        <v>8605</v>
      </c>
      <c r="C11" s="2">
        <f>Dabney!I19</f>
        <v>-88716</v>
      </c>
      <c r="D11" s="2">
        <f>Dabney!L19</f>
        <v>-196980</v>
      </c>
    </row>
    <row r="12" spans="1:4" x14ac:dyDescent="0.25">
      <c r="A12">
        <f>Dabney!B21</f>
        <v>21</v>
      </c>
      <c r="B12" s="2">
        <f ca="1">Dabney!F20</f>
        <v>54589.902664987814</v>
      </c>
      <c r="C12" s="2">
        <f>Dabney!I20</f>
        <v>-118288</v>
      </c>
      <c r="D12" s="2">
        <f>Dabney!L20</f>
        <v>-262640</v>
      </c>
    </row>
    <row r="13" spans="1:4" x14ac:dyDescent="0.25">
      <c r="A13">
        <f>Dabney!B22</f>
        <v>22</v>
      </c>
      <c r="B13" s="2">
        <f ca="1">Dabney!F21</f>
        <v>103528.47709246996</v>
      </c>
      <c r="C13" s="2">
        <f>Dabney!I21</f>
        <v>-80813</v>
      </c>
      <c r="D13" s="2">
        <f>Dabney!L21</f>
        <v>-230200</v>
      </c>
    </row>
    <row r="14" spans="1:4" x14ac:dyDescent="0.25">
      <c r="A14">
        <f>Dabney!B23</f>
        <v>23</v>
      </c>
      <c r="B14" s="2">
        <f ca="1">Dabney!F22</f>
        <v>155486.1375886412</v>
      </c>
      <c r="C14" s="2">
        <f>Dabney!I22</f>
        <v>-41168.572249999997</v>
      </c>
      <c r="D14" s="2">
        <f>Dabney!L22</f>
        <v>-195745.26767032</v>
      </c>
    </row>
    <row r="15" spans="1:4" x14ac:dyDescent="0.25">
      <c r="A15">
        <f>Dabney!B24</f>
        <v>24</v>
      </c>
      <c r="B15" s="2">
        <f ca="1">Dabney!F23</f>
        <v>210519.24145720818</v>
      </c>
      <c r="C15" s="2">
        <f>Dabney!I23</f>
        <v>671.76035307251004</v>
      </c>
      <c r="D15" s="2">
        <f>Dabney!L23</f>
        <v>-159236.81202550005</v>
      </c>
    </row>
    <row r="16" spans="1:4" x14ac:dyDescent="0.25">
      <c r="A16">
        <f>Dabney!B25</f>
        <v>25</v>
      </c>
      <c r="B16" s="2">
        <f ca="1">Dabney!F24</f>
        <v>268674.44686656416</v>
      </c>
      <c r="C16" s="2">
        <f>Dabney!I24</f>
        <v>44726.70176082565</v>
      </c>
      <c r="D16" s="2">
        <f>Dabney!L24</f>
        <v>-120642.02876783296</v>
      </c>
    </row>
    <row r="17" spans="1:4" x14ac:dyDescent="0.25">
      <c r="A17">
        <f>Dabney!B26</f>
        <v>26</v>
      </c>
      <c r="B17" s="2">
        <f ca="1">Dabney!F25</f>
        <v>329988.1392130896</v>
      </c>
      <c r="C17" s="2">
        <f>Dabney!I25</f>
        <v>91006.858259084402</v>
      </c>
      <c r="D17" s="2">
        <f>Dabney!L25</f>
        <v>-79935.091114608251</v>
      </c>
    </row>
    <row r="18" spans="1:4" x14ac:dyDescent="0.25">
      <c r="A18">
        <f>Dabney!B27</f>
        <v>27</v>
      </c>
      <c r="B18" s="2">
        <f ca="1">Dabney!F26</f>
        <v>394485.93355625303</v>
      </c>
      <c r="C18" s="2">
        <f>Dabney!I26</f>
        <v>139514.47868960435</v>
      </c>
      <c r="D18" s="2">
        <f>Dabney!L26</f>
        <v>-37097.290924660148</v>
      </c>
    </row>
    <row r="19" spans="1:4" x14ac:dyDescent="0.25">
      <c r="A19">
        <f>Dabney!B28</f>
        <v>28</v>
      </c>
      <c r="B19" s="2">
        <f ca="1">Dabney!F27</f>
        <v>462182.25972990994</v>
      </c>
      <c r="C19" s="2">
        <f>Dabney!I27</f>
        <v>190243.2630596378</v>
      </c>
      <c r="D19" s="2">
        <f>Dabney!L27</f>
        <v>7882.6743791381741</v>
      </c>
    </row>
    <row r="20" spans="1:4" x14ac:dyDescent="0.25">
      <c r="A20">
        <f>Dabney!B29</f>
        <v>29</v>
      </c>
      <c r="B20" s="2">
        <f ca="1">Dabney!F28</f>
        <v>533080.03565255541</v>
      </c>
      <c r="C20" s="2">
        <f>Dabney!I28</f>
        <v>243178.242261924</v>
      </c>
      <c r="D20" s="2">
        <f>Dabney!L28</f>
        <v>55008.472889264849</v>
      </c>
    </row>
    <row r="21" spans="1:4" x14ac:dyDescent="0.25">
      <c r="A21">
        <f>Dabney!B30</f>
        <v>30</v>
      </c>
      <c r="B21" s="2">
        <f ca="1">Dabney!F29</f>
        <v>607170.43318835448</v>
      </c>
      <c r="C21" s="2">
        <f>Dabney!I29</f>
        <v>298295.73065672047</v>
      </c>
      <c r="D21" s="2">
        <f>Dabney!L29</f>
        <v>104275.97032556971</v>
      </c>
    </row>
    <row r="22" spans="1:4" x14ac:dyDescent="0.25">
      <c r="A22">
        <f>Dabney!B31</f>
        <v>31</v>
      </c>
      <c r="B22" s="2">
        <f ca="1">Dabney!F30</f>
        <v>684432.73967333848</v>
      </c>
      <c r="C22" s="2">
        <f>Dabney!I30</f>
        <v>355563.35227379797</v>
      </c>
      <c r="D22" s="2">
        <f>Dabney!L30</f>
        <v>155673.12539694019</v>
      </c>
    </row>
    <row r="23" spans="1:4" x14ac:dyDescent="0.25">
      <c r="A23">
        <f>Dabney!B32</f>
        <v>32</v>
      </c>
      <c r="B23" s="2">
        <f ca="1">Dabney!F31</f>
        <v>764834.31694112055</v>
      </c>
      <c r="C23" s="2">
        <f>Dabney!I31</f>
        <v>414940.14039503242</v>
      </c>
      <c r="D23" s="2">
        <f>Dabney!L31</f>
        <v>209179.94978496959</v>
      </c>
    </row>
    <row r="24" spans="1:4" x14ac:dyDescent="0.25">
      <c r="A24">
        <f>Dabney!B33</f>
        <v>33</v>
      </c>
      <c r="B24" s="2">
        <f ca="1">Dabney!F32</f>
        <v>848330.65838426352</v>
      </c>
      <c r="C24" s="2">
        <f>Dabney!I32</f>
        <v>476376.70929619251</v>
      </c>
      <c r="D24" s="2">
        <f>Dabney!L32</f>
        <v>264768.53326251952</v>
      </c>
    </row>
    <row r="25" spans="1:4" x14ac:dyDescent="0.25">
      <c r="A25">
        <f>Dabney!B34</f>
        <v>34</v>
      </c>
      <c r="B25" s="2">
        <f ca="1">Dabney!F33</f>
        <v>934865.5432953689</v>
      </c>
      <c r="C25" s="2">
        <f>Dabney!I33</f>
        <v>539815.49597784143</v>
      </c>
      <c r="D25" s="2">
        <f>Dabney!L33</f>
        <v>322403.13360192638</v>
      </c>
    </row>
    <row r="26" spans="1:4" x14ac:dyDescent="0.25">
      <c r="A26">
        <f>Dabney!B35</f>
        <v>35</v>
      </c>
      <c r="B26" s="2">
        <f ca="1">Dabney!F34</f>
        <v>1024371.2864696957</v>
      </c>
      <c r="C26" s="2">
        <f>Dabney!I34</f>
        <v>605191.06881688104</v>
      </c>
      <c r="D26" s="2">
        <f>Dabney!L34</f>
        <v>382040.33008652763</v>
      </c>
    </row>
    <row r="27" spans="1:4" x14ac:dyDescent="0.25">
      <c r="A27">
        <f>Dabney!B36</f>
        <v>36</v>
      </c>
      <c r="B27" s="2">
        <f ca="1">Dabney!F35</f>
        <v>1116769.0798411155</v>
      </c>
      <c r="C27" s="2">
        <f>Dabney!I35</f>
        <v>672430.49923756171</v>
      </c>
      <c r="D27" s="2">
        <f>Dabney!L35</f>
        <v>443629.23863018083</v>
      </c>
    </row>
    <row r="28" spans="1:4" x14ac:dyDescent="0.25">
      <c r="A28">
        <f>Dabney!B37</f>
        <v>37</v>
      </c>
      <c r="B28" s="2">
        <f ca="1">Dabney!F36</f>
        <v>1211969.4217861921</v>
      </c>
      <c r="C28" s="2">
        <f>Dabney!I36</f>
        <v>741453.79174730298</v>
      </c>
      <c r="D28" s="2">
        <f>Dabney!L36</f>
        <v>507111.78574643662</v>
      </c>
    </row>
    <row r="29" spans="1:4" x14ac:dyDescent="0.25">
      <c r="A29">
        <f>Dabney!B38</f>
        <v>38</v>
      </c>
      <c r="B29" s="2">
        <f ca="1">Dabney!F37</f>
        <v>1309872.6286857324</v>
      </c>
      <c r="C29" s="2">
        <f>Dabney!I37</f>
        <v>812174.36701985891</v>
      </c>
      <c r="D29" s="2">
        <f>Dabney!L37</f>
        <v>572423.03790455812</v>
      </c>
    </row>
    <row r="30" spans="1:4" x14ac:dyDescent="0.25">
      <c r="A30">
        <f>Dabney!B39</f>
        <v>39</v>
      </c>
      <c r="B30" s="2">
        <f ca="1">Dabney!F38</f>
        <v>1410369.4223953865</v>
      </c>
      <c r="C30" s="2">
        <f>Dabney!I38</f>
        <v>884499.59214534913</v>
      </c>
      <c r="D30" s="2">
        <f>Dabney!L38</f>
        <v>639491.58217459451</v>
      </c>
    </row>
    <row r="31" spans="1:4" x14ac:dyDescent="0.25">
      <c r="A31">
        <f>Dabney!B40</f>
        <v>40</v>
      </c>
      <c r="B31" s="2">
        <f ca="1">Dabney!F39</f>
        <v>1513341.5864600935</v>
      </c>
      <c r="C31" s="2">
        <f>Dabney!I39</f>
        <v>958331.35171020322</v>
      </c>
      <c r="D31" s="2">
        <f>Dabney!L39</f>
        <v>708239.95350734389</v>
      </c>
    </row>
    <row r="32" spans="1:4" x14ac:dyDescent="0.25">
      <c r="A32">
        <f>Dabney!B41</f>
        <v>41</v>
      </c>
      <c r="B32" s="2">
        <f ca="1">Dabney!F40</f>
        <v>1618662.6832217292</v>
      </c>
      <c r="C32" s="2">
        <f>Dabney!I40</f>
        <v>1033566.6530243852</v>
      </c>
      <c r="D32" s="2">
        <f>Dabney!L40</f>
        <v>778585.10352448036</v>
      </c>
    </row>
    <row r="33" spans="1:4" x14ac:dyDescent="0.25">
      <c r="A33">
        <f>Dabney!B42</f>
        <v>42</v>
      </c>
      <c r="B33" s="2">
        <f ca="1">Dabney!F41</f>
        <v>1726198.8234225044</v>
      </c>
      <c r="C33" s="2">
        <f>Dabney!I41</f>
        <v>1110098.2585802106</v>
      </c>
      <c r="D33" s="2">
        <f>Dabney!L41</f>
        <v>850438.9053145377</v>
      </c>
    </row>
    <row r="34" spans="1:4" x14ac:dyDescent="0.25">
      <c r="A34">
        <f>Dabney!B43</f>
        <v>43</v>
      </c>
      <c r="B34" s="2">
        <f ca="1">Dabney!F42</f>
        <v>1835809.4795026649</v>
      </c>
      <c r="C34" s="2">
        <f>Dabney!I42</f>
        <v>1187815.3387060957</v>
      </c>
      <c r="D34" s="2">
        <f>Dabney!L42</f>
        <v>923708.68844497425</v>
      </c>
    </row>
    <row r="35" spans="1:4" x14ac:dyDescent="0.25">
      <c r="A35">
        <f>Dabney!B44</f>
        <v>44</v>
      </c>
      <c r="B35" s="2">
        <f ca="1">Dabney!F43</f>
        <v>1947348.3335310267</v>
      </c>
      <c r="C35" s="2">
        <f>Dabney!I43</f>
        <v>1266604.1373669168</v>
      </c>
      <c r="D35" s="2">
        <f>Dabney!L43</f>
        <v>998297.79821030586</v>
      </c>
    </row>
    <row r="36" spans="1:4" x14ac:dyDescent="0.25">
      <c r="A36">
        <f>Dabney!B45</f>
        <v>45</v>
      </c>
      <c r="B36" s="2">
        <f ca="1">Dabney!F44</f>
        <v>2060664.1505890787</v>
      </c>
      <c r="C36" s="2">
        <f>Dabney!I44</f>
        <v>1346348.6441554937</v>
      </c>
      <c r="D36" s="2">
        <f>Dabney!L44</f>
        <v>1074106.1730404659</v>
      </c>
    </row>
    <row r="37" spans="1:4" x14ac:dyDescent="0.25">
      <c r="A37">
        <f>Dabney!B46</f>
        <v>46</v>
      </c>
      <c r="B37" s="2">
        <f ca="1">Dabney!F45</f>
        <v>2175601.6684493735</v>
      </c>
      <c r="C37" s="2">
        <f>Dabney!I45</f>
        <v>1426931.2657104186</v>
      </c>
      <c r="D37" s="2">
        <f>Dabney!L45</f>
        <v>1151030.933989509</v>
      </c>
    </row>
    <row r="38" spans="1:4" x14ac:dyDescent="0.25">
      <c r="A38">
        <f>Dabney!B47</f>
        <v>47</v>
      </c>
      <c r="B38" s="2">
        <f ca="1">Dabney!F46</f>
        <v>2292002.4945397689</v>
      </c>
      <c r="C38" s="2">
        <f>Dabney!I46</f>
        <v>1508233.490075829</v>
      </c>
      <c r="D38" s="2">
        <f>Dabney!L46</f>
        <v>1228966.9803082375</v>
      </c>
    </row>
    <row r="39" spans="1:4" x14ac:dyDescent="0.25">
      <c r="A39">
        <f>Dabney!B48</f>
        <v>48</v>
      </c>
      <c r="B39" s="2">
        <f ca="1">Dabney!F47</f>
        <v>2409706.001457741</v>
      </c>
      <c r="C39" s="2">
        <f>Dabney!I47</f>
        <v>1590136.5378792996</v>
      </c>
      <c r="D39" s="2">
        <f>Dabney!L47</f>
        <v>1307807.5852695527</v>
      </c>
    </row>
    <row r="40" spans="1:4" x14ac:dyDescent="0.25">
      <c r="A40">
        <f>Dabney!B49</f>
        <v>49</v>
      </c>
      <c r="B40" s="2">
        <f ca="1">Dabney!F48</f>
        <v>2528550.2126825629</v>
      </c>
      <c r="C40" s="2">
        <f>Dabney!I48</f>
        <v>1672521.9946343328</v>
      </c>
      <c r="D40" s="2">
        <f>Dabney!L48</f>
        <v>1387444.9866553422</v>
      </c>
    </row>
    <row r="41" spans="1:4" x14ac:dyDescent="0.25">
      <c r="A41">
        <f>Dabney!B50</f>
        <v>50</v>
      </c>
      <c r="B41" s="2">
        <f ca="1">Dabney!F49</f>
        <v>2648372.670615267</v>
      </c>
      <c r="C41" s="2">
        <f>Dabney!I49</f>
        <v>1755272.4189627909</v>
      </c>
      <c r="D41" s="2">
        <f>Dabney!L49</f>
        <v>1467770.9666204965</v>
      </c>
    </row>
    <row r="42" spans="1:4" x14ac:dyDescent="0.25">
      <c r="A42">
        <f>Dabney!B51</f>
        <v>51</v>
      </c>
      <c r="B42" s="2">
        <f ca="1">Dabney!F50</f>
        <v>2769011.2796435384</v>
      </c>
      <c r="C42" s="2">
        <f>Dabney!I50</f>
        <v>1838271.9220684774</v>
      </c>
      <c r="D42" s="2">
        <f>Dabney!L50</f>
        <v>1548677.4160144427</v>
      </c>
    </row>
    <row r="43" spans="1:4" x14ac:dyDescent="0.25">
      <c r="A43">
        <f>Dabney!B52</f>
        <v>52</v>
      </c>
      <c r="B43" s="2">
        <f ca="1">Dabney!F51</f>
        <v>2890305.1175667625</v>
      </c>
      <c r="C43" s="2">
        <f>Dabney!I51</f>
        <v>1921406.7143642262</v>
      </c>
      <c r="D43" s="2">
        <f>Dabney!L51</f>
        <v>1630056.8786540674</v>
      </c>
    </row>
    <row r="44" spans="1:4" x14ac:dyDescent="0.25">
      <c r="A44">
        <f>Dabney!B53</f>
        <v>53</v>
      </c>
      <c r="B44" s="2">
        <f ca="1">Dabney!F52</f>
        <v>3012095.2094108136</v>
      </c>
      <c r="C44" s="2">
        <f>Dabney!I52</f>
        <v>2004565.615749741</v>
      </c>
      <c r="D44" s="2">
        <f>Dabney!L52</f>
        <v>1711803.0714944797</v>
      </c>
    </row>
    <row r="45" spans="1:4" x14ac:dyDescent="0.25">
      <c r="A45">
        <f>Dabney!B54</f>
        <v>54</v>
      </c>
      <c r="B45" s="2">
        <f ca="1">Dabney!F53</f>
        <v>3134225.2583981333</v>
      </c>
      <c r="C45" s="2">
        <f>Dabney!I53</f>
        <v>2087640.5266448562</v>
      </c>
      <c r="D45" s="2">
        <f>Dabney!L53</f>
        <v>1793811.3771260316</v>
      </c>
    </row>
    <row r="46" spans="1:4" x14ac:dyDescent="0.25">
      <c r="A46">
        <f>Dabney!B55</f>
        <v>55</v>
      </c>
      <c r="B46" s="2">
        <f ca="1">Dabney!F54</f>
        <v>3256542.3296018206</v>
      </c>
      <c r="C46" s="2">
        <f>Dabney!I54</f>
        <v>2170526.8574922397</v>
      </c>
      <c r="D46" s="2">
        <f>Dabney!L54</f>
        <v>1875979.3055278475</v>
      </c>
    </row>
    <row r="47" spans="1:4" x14ac:dyDescent="0.25">
      <c r="A47">
        <f>Dabney!B56</f>
        <v>56</v>
      </c>
      <c r="B47" s="2">
        <f ca="1">Dabney!F55</f>
        <v>3378897.4825889757</v>
      </c>
      <c r="C47" s="2">
        <f>Dabney!I55</f>
        <v>2253123.9150449657</v>
      </c>
      <c r="D47" s="2">
        <f>Dabney!L55</f>
        <v>1958206.9225205488</v>
      </c>
    </row>
    <row r="48" spans="1:4" x14ac:dyDescent="0.25">
      <c r="A48">
        <f>Dabney!B57</f>
        <v>57</v>
      </c>
      <c r="B48" s="2">
        <f ca="1">Dabney!F56</f>
        <v>3501146.3501353278</v>
      </c>
      <c r="C48" s="2">
        <f>Dabney!I56</f>
        <v>2335335.2443389203</v>
      </c>
      <c r="D48" s="2">
        <f>Dabney!L56</f>
        <v>2040397.2428751898</v>
      </c>
    </row>
    <row r="49" spans="1:4" x14ac:dyDescent="0.25">
      <c r="A49">
        <f>Dabney!B58</f>
        <v>58</v>
      </c>
      <c r="B49" s="2">
        <f ca="1">Dabney!F57</f>
        <v>3623149.6608581441</v>
      </c>
      <c r="C49" s="2">
        <f>Dabney!I57</f>
        <v>2417068.9258096772</v>
      </c>
      <c r="D49" s="2">
        <f>Dabney!L57</f>
        <v>2122456.5865435009</v>
      </c>
    </row>
    <row r="50" spans="1:4" x14ac:dyDescent="0.25">
      <c r="A50">
        <f>Dabney!B59</f>
        <v>59</v>
      </c>
      <c r="B50" s="2">
        <f ca="1">Dabney!F58</f>
        <v>3744773.7043566285</v>
      </c>
      <c r="C50" s="2">
        <f>Dabney!I58</f>
        <v>2498237.827541471</v>
      </c>
      <c r="D50" s="2">
        <f>Dabney!L58</f>
        <v>2204294.8969690125</v>
      </c>
    </row>
    <row r="51" spans="1:4" x14ac:dyDescent="0.25">
      <c r="A51">
        <f>Dabney!B60</f>
        <v>60</v>
      </c>
      <c r="B51" s="2">
        <f ca="1">Dabney!F59</f>
        <v>3865890.7381588044</v>
      </c>
      <c r="C51" s="2">
        <f>Dabney!I59</f>
        <v>2578759.8131264625</v>
      </c>
      <c r="D51" s="2">
        <f>Dabney!L59</f>
        <v>2285826.0209129537</v>
      </c>
    </row>
    <row r="52" spans="1:4" x14ac:dyDescent="0.25">
      <c r="A52">
        <f>Dabney!B61</f>
        <v>61</v>
      </c>
      <c r="B52" s="2">
        <f ca="1">Dabney!F60</f>
        <v>3986379.3364429483</v>
      </c>
      <c r="C52" s="2">
        <f>Dabney!I60</f>
        <v>2658557.9060610449</v>
      </c>
      <c r="D52" s="2">
        <f>Dabney!L60</f>
        <v>2366967.9496773207</v>
      </c>
    </row>
    <row r="53" spans="1:4" x14ac:dyDescent="0.25">
      <c r="A53">
        <f>Dabney!B62</f>
        <v>62</v>
      </c>
      <c r="B53" s="2">
        <f ca="1">Dabney!F61</f>
        <v>4106124.6811231007</v>
      </c>
      <c r="C53" s="2">
        <f>Dabney!I61</f>
        <v>2737560.4120090697</v>
      </c>
      <c r="D53" s="2">
        <f>Dabney!L61</f>
        <v>2447643.0220254716</v>
      </c>
    </row>
    <row r="54" spans="1:4" x14ac:dyDescent="0.25">
      <c r="A54">
        <f>Dabney!B63</f>
        <v>63</v>
      </c>
      <c r="B54" s="2">
        <f ca="1">Dabney!F62</f>
        <v>4225018.7964565521</v>
      </c>
      <c r="C54" s="2">
        <f>Dabney!I62</f>
        <v>2815701.0006172014</v>
      </c>
      <c r="D54" s="2">
        <f>Dabney!L62</f>
        <v>2527778.0894842045</v>
      </c>
    </row>
    <row r="55" spans="1:4" x14ac:dyDescent="0.25">
      <c r="A55">
        <f>Dabney!B64</f>
        <v>64</v>
      </c>
      <c r="B55" s="2">
        <f ca="1">Dabney!F63</f>
        <v>4342960.728842387</v>
      </c>
      <c r="C55" s="2">
        <f>Dabney!I63</f>
        <v>2892918.7488738713</v>
      </c>
      <c r="D55" s="2">
        <f>Dabney!L63</f>
        <v>2607304.6450576545</v>
      </c>
    </row>
    <row r="56" spans="1:4" x14ac:dyDescent="0.25">
      <c r="A56">
        <f>Dabney!B65</f>
        <v>65</v>
      </c>
      <c r="B56" s="2">
        <f ca="1">Dabney!F64</f>
        <v>4459856.673931458</v>
      </c>
      <c r="C56" s="2">
        <f>Dabney!I64</f>
        <v>2969158.1482601292</v>
      </c>
      <c r="D56" s="2">
        <f>Dabney!L64</f>
        <v>2686158.9166904925</v>
      </c>
    </row>
    <row r="57" spans="1:4" x14ac:dyDescent="0.25">
      <c r="A57">
        <f>Dabney!B66</f>
        <v>66</v>
      </c>
      <c r="B57" s="2">
        <f ca="1">Dabney!F65</f>
        <v>4575620.0535580274</v>
      </c>
      <c r="C57" s="2">
        <f>Dabney!I65</f>
        <v>3044369.0781486663</v>
      </c>
      <c r="D57" s="2">
        <f>Dabney!L65</f>
        <v>2764281.9270847104</v>
      </c>
    </row>
    <row r="58" spans="1:4" x14ac:dyDescent="0.25">
      <c r="A58">
        <f>Dabney!B67</f>
        <v>67</v>
      </c>
      <c r="B58" s="2">
        <f ca="1">Dabney!F66</f>
        <v>4690171.5453315089</v>
      </c>
      <c r="C58" s="2">
        <f>Dabney!I66</f>
        <v>3118506.7480676938</v>
      </c>
      <c r="D58" s="2">
        <f>Dabney!L66</f>
        <v>2841619.5217003352</v>
      </c>
    </row>
    <row r="59" spans="1:4" x14ac:dyDescent="0.25">
      <c r="A59">
        <f>Dabney!B68</f>
        <v>68</v>
      </c>
      <c r="B59" s="2">
        <f ca="1">Dabney!F67</f>
        <v>4803439.067993978</v>
      </c>
      <c r="C59" s="2">
        <f>Dabney!I67</f>
        <v>3191531.6115612369</v>
      </c>
      <c r="D59" s="2">
        <f>Dabney!L67</f>
        <v>2918122.3669561441</v>
      </c>
    </row>
    <row r="60" spans="1:4" x14ac:dyDescent="0.25">
      <c r="A60">
        <f>Dabney!B69</f>
        <v>69</v>
      </c>
      <c r="B60" s="2">
        <f ca="1">Dabney!F68</f>
        <v>4915357.7258571284</v>
      </c>
      <c r="C60" s="2">
        <f>Dabney!I68</f>
        <v>3263409.2544492963</v>
      </c>
      <c r="D60" s="2">
        <f>Dabney!L68</f>
        <v>2993745.9207927831</v>
      </c>
    </row>
    <row r="61" spans="1:4" x14ac:dyDescent="0.25">
      <c r="A61">
        <f>Dabney!B70</f>
        <v>70</v>
      </c>
      <c r="B61" s="2">
        <f ca="1">Dabney!F69</f>
        <v>5025869.71578361</v>
      </c>
      <c r="C61" s="2">
        <f>Dabney!I69</f>
        <v>3334110.2603232781</v>
      </c>
      <c r="D61" s="2">
        <f>Dabney!L69</f>
        <v>3068450.3778692316</v>
      </c>
    </row>
    <row r="62" spans="1:4" x14ac:dyDescent="0.25">
      <c r="B62" s="2"/>
      <c r="C62" s="2"/>
      <c r="D62" s="2"/>
    </row>
    <row r="63" spans="1:4" x14ac:dyDescent="0.25">
      <c r="B63" s="2"/>
      <c r="C63" s="2"/>
      <c r="D63" s="2"/>
    </row>
    <row r="64" spans="1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4F95-2821-4197-906C-19004E6FA8E0}">
  <dimension ref="A1:D77"/>
  <sheetViews>
    <sheetView workbookViewId="0">
      <selection activeCell="D9" sqref="D9"/>
    </sheetView>
  </sheetViews>
  <sheetFormatPr defaultRowHeight="15" x14ac:dyDescent="0.25"/>
  <sheetData>
    <row r="1" spans="1:4" x14ac:dyDescent="0.25">
      <c r="B1" t="str">
        <f>Masters!E2</f>
        <v>Indiana</v>
      </c>
      <c r="C1" t="str">
        <f>Masters!H2</f>
        <v>UVA</v>
      </c>
      <c r="D1" t="str">
        <f>Masters!K2</f>
        <v>UoU</v>
      </c>
    </row>
    <row r="2" spans="1:4" x14ac:dyDescent="0.25">
      <c r="A2" t="s">
        <v>5</v>
      </c>
      <c r="B2" s="1">
        <f>Masters!E11</f>
        <v>26.623820327410009</v>
      </c>
      <c r="C2" s="1">
        <f>Masters!H11</f>
        <v>24.014780922352124</v>
      </c>
      <c r="D2" s="1">
        <f>Masters!K11</f>
        <v>40.865331336409987</v>
      </c>
    </row>
    <row r="4" spans="1:4" x14ac:dyDescent="0.25">
      <c r="B4" t="str">
        <f>B1</f>
        <v>Indiana</v>
      </c>
      <c r="C4" t="str">
        <f t="shared" ref="C4:D4" si="0">C1</f>
        <v>UVA</v>
      </c>
      <c r="D4" t="str">
        <f t="shared" si="0"/>
        <v>UoU</v>
      </c>
    </row>
    <row r="5" spans="1:4" x14ac:dyDescent="0.25">
      <c r="A5" t="s">
        <v>3</v>
      </c>
      <c r="B5" s="1">
        <f>Masters!E12</f>
        <v>0.68946562734301864</v>
      </c>
      <c r="C5" s="1">
        <f>Masters!H12</f>
        <v>0.33330848879093788</v>
      </c>
      <c r="D5" s="1">
        <f>Masters!K12</f>
        <v>0.95468062849527735</v>
      </c>
    </row>
    <row r="7" spans="1:4" x14ac:dyDescent="0.25">
      <c r="A7" t="s">
        <v>0</v>
      </c>
      <c r="B7" t="str">
        <f>B1</f>
        <v>Indiana</v>
      </c>
      <c r="C7" t="str">
        <f t="shared" ref="C7:D7" si="1">C1</f>
        <v>UVA</v>
      </c>
      <c r="D7" t="str">
        <f t="shared" si="1"/>
        <v>UoU</v>
      </c>
    </row>
    <row r="8" spans="1:4" x14ac:dyDescent="0.25">
      <c r="A8">
        <f>Masters!B17</f>
        <v>24</v>
      </c>
      <c r="B8" s="2">
        <f>Masters!F16</f>
        <v>0</v>
      </c>
      <c r="C8" s="2">
        <f>Masters!I16</f>
        <v>0</v>
      </c>
      <c r="D8" s="2">
        <f>Masters!L16</f>
        <v>0</v>
      </c>
    </row>
    <row r="9" spans="1:4" x14ac:dyDescent="0.25">
      <c r="A9">
        <f>Masters!B18</f>
        <v>25</v>
      </c>
      <c r="B9" s="2">
        <f>Masters!F17</f>
        <v>-24539</v>
      </c>
      <c r="C9" s="2">
        <f>Masters!I17</f>
        <v>-72808</v>
      </c>
      <c r="D9" s="2">
        <f>Masters!L17</f>
        <v>-23559</v>
      </c>
    </row>
    <row r="10" spans="1:4" x14ac:dyDescent="0.25">
      <c r="A10">
        <f>Masters!B19</f>
        <v>26</v>
      </c>
      <c r="B10" s="2">
        <f>Masters!F18</f>
        <v>-49078</v>
      </c>
      <c r="C10" s="2">
        <f>Masters!I18</f>
        <v>-145616</v>
      </c>
      <c r="D10" s="2">
        <f>Masters!L18</f>
        <v>-47118</v>
      </c>
    </row>
    <row r="11" spans="1:4" x14ac:dyDescent="0.25">
      <c r="A11">
        <f>Masters!B20</f>
        <v>27</v>
      </c>
      <c r="B11" s="2">
        <f>Masters!F19</f>
        <v>-6688</v>
      </c>
      <c r="C11" s="2">
        <f>Masters!I19</f>
        <v>-218424</v>
      </c>
      <c r="D11" s="2">
        <f>Masters!L19</f>
        <v>16052</v>
      </c>
    </row>
    <row r="12" spans="1:4" x14ac:dyDescent="0.25">
      <c r="A12">
        <f>Masters!B21</f>
        <v>28</v>
      </c>
      <c r="B12" s="2">
        <f>Masters!F20</f>
        <v>37856.628592999994</v>
      </c>
      <c r="C12" s="2">
        <f>Masters!I20</f>
        <v>-291232</v>
      </c>
      <c r="D12" s="2">
        <f>Masters!L20</f>
        <v>82366.602599999998</v>
      </c>
    </row>
    <row r="13" spans="1:4" x14ac:dyDescent="0.25">
      <c r="A13">
        <f>Masters!B22</f>
        <v>29</v>
      </c>
      <c r="B13" s="2">
        <f>Masters!F21</f>
        <v>84562.950103601092</v>
      </c>
      <c r="C13" s="2">
        <f>Masters!I21</f>
        <v>-150351</v>
      </c>
      <c r="D13" s="2">
        <f>Masters!L21</f>
        <v>151829.82253144798</v>
      </c>
    </row>
    <row r="14" spans="1:4" x14ac:dyDescent="0.25">
      <c r="A14">
        <f>Masters!B23</f>
        <v>30</v>
      </c>
      <c r="B14" s="2">
        <f>Masters!F22</f>
        <v>133430.31239227974</v>
      </c>
      <c r="C14" s="2">
        <f>Masters!I22</f>
        <v>-3099.3611800000072</v>
      </c>
      <c r="D14" s="2">
        <f>Masters!L22</f>
        <v>224434.16926819604</v>
      </c>
    </row>
    <row r="15" spans="1:4" x14ac:dyDescent="0.25">
      <c r="A15">
        <f>Masters!B24</f>
        <v>31</v>
      </c>
      <c r="B15" s="2">
        <f>Masters!F23</f>
        <v>184450.21846220369</v>
      </c>
      <c r="C15" s="2">
        <f>Masters!I23</f>
        <v>150484.09810925997</v>
      </c>
      <c r="D15" s="2">
        <f>Masters!L23</f>
        <v>300160.50291462429</v>
      </c>
    </row>
    <row r="16" spans="1:4" x14ac:dyDescent="0.25">
      <c r="A16">
        <f>Masters!B25</f>
        <v>32</v>
      </c>
      <c r="B16" s="2">
        <f>Masters!F24</f>
        <v>237606.26167339747</v>
      </c>
      <c r="C16" s="2">
        <f>Masters!I24</f>
        <v>310336.83420670754</v>
      </c>
      <c r="D16" s="2">
        <f>Masters!L24</f>
        <v>378977.98550049972</v>
      </c>
    </row>
    <row r="17" spans="1:4" x14ac:dyDescent="0.25">
      <c r="A17">
        <f>Masters!B26</f>
        <v>33</v>
      </c>
      <c r="B17" s="2">
        <f>Masters!F25</f>
        <v>292874.1253785158</v>
      </c>
      <c r="C17" s="2">
        <f>Masters!I25</f>
        <v>476372.67413640441</v>
      </c>
      <c r="D17" s="2">
        <f>Masters!L25</f>
        <v>460844.12831279682</v>
      </c>
    </row>
    <row r="18" spans="1:4" x14ac:dyDescent="0.25">
      <c r="A18">
        <f>Masters!B27</f>
        <v>34</v>
      </c>
      <c r="B18" s="2">
        <f>Masters!F26</f>
        <v>350221.64694663492</v>
      </c>
      <c r="C18" s="2">
        <f>Masters!I26</f>
        <v>648482.10509072954</v>
      </c>
      <c r="D18" s="2">
        <f>Masters!L26</f>
        <v>545704.93462916778</v>
      </c>
    </row>
    <row r="19" spans="1:4" x14ac:dyDescent="0.25">
      <c r="A19">
        <f>Masters!B28</f>
        <v>35</v>
      </c>
      <c r="B19" s="2">
        <f>Masters!F27</f>
        <v>409608.94530515402</v>
      </c>
      <c r="C19" s="2">
        <f>Masters!I27</f>
        <v>826532.75360159809</v>
      </c>
      <c r="D19" s="2">
        <f>Masters!L27</f>
        <v>633495.13597957988</v>
      </c>
    </row>
    <row r="20" spans="1:4" x14ac:dyDescent="0.25">
      <c r="A20">
        <f>Masters!B29</f>
        <v>36</v>
      </c>
      <c r="B20" s="2">
        <f>Masters!F28</f>
        <v>470988.61032011354</v>
      </c>
      <c r="C20" s="2">
        <f>Masters!I28</f>
        <v>1010370.0481890698</v>
      </c>
      <c r="D20" s="2">
        <f>Masters!L28</f>
        <v>724138.51887388038</v>
      </c>
    </row>
    <row r="21" spans="1:4" x14ac:dyDescent="0.25">
      <c r="A21">
        <f>Masters!B30</f>
        <v>37</v>
      </c>
      <c r="B21" s="2">
        <f>Masters!F29</f>
        <v>534305.95156603085</v>
      </c>
      <c r="C21" s="2">
        <f>Masters!I29</f>
        <v>1199818.0570073512</v>
      </c>
      <c r="D21" s="2">
        <f>Masters!L29</f>
        <v>817548.33781411487</v>
      </c>
    </row>
    <row r="22" spans="1:4" x14ac:dyDescent="0.25">
      <c r="A22">
        <f>Masters!B31</f>
        <v>38</v>
      </c>
      <c r="B22" s="2">
        <f>Masters!F30</f>
        <v>599499.30332052102</v>
      </c>
      <c r="C22" s="2">
        <f>Masters!I30</f>
        <v>1394680.489917659</v>
      </c>
      <c r="D22" s="2">
        <f>Masters!L30</f>
        <v>913627.80937966134</v>
      </c>
    </row>
    <row r="23" spans="1:4" x14ac:dyDescent="0.25">
      <c r="A23">
        <f>Masters!B32</f>
        <v>39</v>
      </c>
      <c r="B23" s="2">
        <f>Masters!F31</f>
        <v>666500.38196780591</v>
      </c>
      <c r="C23" s="2">
        <f>Masters!I31</f>
        <v>1594741.8525380138</v>
      </c>
      <c r="D23" s="2">
        <f>Masters!L31</f>
        <v>1012270.6812465766</v>
      </c>
    </row>
    <row r="24" spans="1:4" x14ac:dyDescent="0.25">
      <c r="A24">
        <f>Masters!B33</f>
        <v>40</v>
      </c>
      <c r="B24" s="2">
        <f>Masters!F32</f>
        <v>735234.69141829386</v>
      </c>
      <c r="C24" s="2">
        <f>Masters!I32</f>
        <v>1799768.7381786059</v>
      </c>
      <c r="D24" s="2">
        <f>Masters!L32</f>
        <v>1113361.8691932287</v>
      </c>
    </row>
    <row r="25" spans="1:4" x14ac:dyDescent="0.25">
      <c r="A25">
        <f>Masters!B34</f>
        <v>41</v>
      </c>
      <c r="B25" s="2">
        <f>Masters!F33</f>
        <v>805621.97165646369</v>
      </c>
      <c r="C25" s="2">
        <f>Masters!I33</f>
        <v>2009511.2421889317</v>
      </c>
      <c r="D25" s="2">
        <f>Masters!L33</f>
        <v>1216778.1544626537</v>
      </c>
    </row>
    <row r="26" spans="1:4" x14ac:dyDescent="0.25">
      <c r="A26">
        <f>Masters!B35</f>
        <v>42</v>
      </c>
      <c r="B26" s="2">
        <f>Masters!F34</f>
        <v>877576.68512207328</v>
      </c>
      <c r="C26" s="2">
        <f>Masters!I34</f>
        <v>2223704.4821343566</v>
      </c>
      <c r="D26" s="2">
        <f>Masters!L34</f>
        <v>1322388.9333054959</v>
      </c>
    </row>
    <row r="27" spans="1:4" x14ac:dyDescent="0.25">
      <c r="A27">
        <f>Masters!B36</f>
        <v>43</v>
      </c>
      <c r="B27" s="2">
        <f>Masters!F35</f>
        <v>951008.53531400429</v>
      </c>
      <c r="C27" s="2">
        <f>Masters!I35</f>
        <v>2442070.2063939185</v>
      </c>
      <c r="D27" s="2">
        <f>Masters!L35</f>
        <v>1430057.0101201967</v>
      </c>
    </row>
    <row r="28" spans="1:4" x14ac:dyDescent="0.25">
      <c r="A28">
        <f>Masters!B37</f>
        <v>44</v>
      </c>
      <c r="B28" s="2">
        <f>Masters!F36</f>
        <v>1025823.0117836441</v>
      </c>
      <c r="C28" s="2">
        <f>Masters!I36</f>
        <v>2664318.473230815</v>
      </c>
      <c r="D28" s="2">
        <f>Masters!L36</f>
        <v>1539639.4253406629</v>
      </c>
    </row>
    <row r="29" spans="1:4" x14ac:dyDescent="0.25">
      <c r="A29">
        <f>Masters!B38</f>
        <v>45</v>
      </c>
      <c r="B29" s="2">
        <f>Masters!F37</f>
        <v>1101921.9555554483</v>
      </c>
      <c r="C29" s="2">
        <f>Masters!I37</f>
        <v>2890149.3821291225</v>
      </c>
      <c r="D29" s="2">
        <f>Masters!L37</f>
        <v>1650988.309094483</v>
      </c>
    </row>
    <row r="30" spans="1:4" x14ac:dyDescent="0.25">
      <c r="A30">
        <f>Masters!B39</f>
        <v>46</v>
      </c>
      <c r="B30" s="2">
        <f>Masters!F38</f>
        <v>1179204.1389742771</v>
      </c>
      <c r="C30" s="2">
        <f>Masters!I38</f>
        <v>3119254.8392064553</v>
      </c>
      <c r="D30" s="2">
        <f>Masters!L38</f>
        <v>1763951.7516627335</v>
      </c>
    </row>
    <row r="31" spans="1:4" x14ac:dyDescent="0.25">
      <c r="A31">
        <f>Masters!B40</f>
        <v>47</v>
      </c>
      <c r="B31" s="2">
        <f>Masters!F39</f>
        <v>1257565.8540286284</v>
      </c>
      <c r="C31" s="2">
        <f>Masters!I39</f>
        <v>3351320.3387892274</v>
      </c>
      <c r="D31" s="2">
        <f>Masters!L39</f>
        <v>1878374.6819089658</v>
      </c>
    </row>
    <row r="32" spans="1:4" x14ac:dyDescent="0.25">
      <c r="A32">
        <f>Masters!B41</f>
        <v>48</v>
      </c>
      <c r="B32" s="2">
        <f>Masters!F40</f>
        <v>1336901.5033308759</v>
      </c>
      <c r="C32" s="2">
        <f>Masters!I40</f>
        <v>3586026.7437572517</v>
      </c>
      <c r="D32" s="2">
        <f>Masters!L40</f>
        <v>1994099.7451014002</v>
      </c>
    </row>
    <row r="33" spans="1:4" x14ac:dyDescent="0.25">
      <c r="A33">
        <f>Masters!B42</f>
        <v>49</v>
      </c>
      <c r="B33" s="2">
        <f>Masters!F41</f>
        <v>1417104.1881436529</v>
      </c>
      <c r="C33" s="2">
        <f>Masters!I41</f>
        <v>3823052.04800636</v>
      </c>
      <c r="D33" s="2">
        <f>Masters!L41</f>
        <v>2110968.1719181761</v>
      </c>
    </row>
    <row r="34" spans="1:4" x14ac:dyDescent="0.25">
      <c r="A34">
        <f>Masters!B43</f>
        <v>50</v>
      </c>
      <c r="B34" s="2">
        <f>Masters!F42</f>
        <v>1498066.2881181166</v>
      </c>
      <c r="C34" s="2">
        <f>Masters!I42</f>
        <v>4062073.1053172457</v>
      </c>
      <c r="D34" s="2">
        <f>Masters!L42</f>
        <v>2228820.6308887489</v>
      </c>
    </row>
    <row r="35" spans="1:4" x14ac:dyDescent="0.25">
      <c r="A35">
        <f>Masters!B44</f>
        <v>51</v>
      </c>
      <c r="B35" s="2">
        <f>Masters!F43</f>
        <v>1579680.0277466446</v>
      </c>
      <c r="C35" s="2">
        <f>Masters!I43</f>
        <v>4302767.3100293074</v>
      </c>
      <c r="D35" s="2">
        <f>Masters!L43</f>
        <v>2347498.0570721161</v>
      </c>
    </row>
    <row r="36" spans="1:4" x14ac:dyDescent="0.25">
      <c r="A36">
        <f>Masters!B45</f>
        <v>52</v>
      </c>
      <c r="B36" s="2">
        <f>Masters!F44</f>
        <v>1661838.0249206335</v>
      </c>
      <c r="C36" s="2">
        <f>Masters!I44</f>
        <v>4544814.2161718514</v>
      </c>
      <c r="D36" s="2">
        <f>Masters!L44</f>
        <v>2466842.4503906337</v>
      </c>
    </row>
    <row r="37" spans="1:4" x14ac:dyDescent="0.25">
      <c r="A37">
        <f>Masters!B46</f>
        <v>53</v>
      </c>
      <c r="B37" s="2">
        <f>Masters!F45</f>
        <v>1744433.8174141634</v>
      </c>
      <c r="C37" s="2">
        <f>Masters!I45</f>
        <v>4787897.0830726847</v>
      </c>
      <c r="D37" s="2">
        <f>Masters!L45</f>
        <v>2586697.6377125545</v>
      </c>
    </row>
    <row r="38" spans="1:4" x14ac:dyDescent="0.25">
      <c r="A38">
        <f>Masters!B47</f>
        <v>54</v>
      </c>
      <c r="B38" s="2">
        <f>Masters!F46</f>
        <v>1827362.3635769119</v>
      </c>
      <c r="C38" s="2">
        <f>Masters!I46</f>
        <v>5031704.3369168825</v>
      </c>
      <c r="D38" s="2">
        <f>Masters!L46</f>
        <v>2706909.9934926946</v>
      </c>
    </row>
    <row r="39" spans="1:4" x14ac:dyDescent="0.25">
      <c r="A39">
        <f>Masters!B48</f>
        <v>55</v>
      </c>
      <c r="B39" s="2">
        <f>Masters!F47</f>
        <v>1910520.5140054212</v>
      </c>
      <c r="C39" s="2">
        <f>Masters!I47</f>
        <v>5275930.9392376924</v>
      </c>
      <c r="D39" s="2">
        <f>Masters!L47</f>
        <v>2827329.1145247766</v>
      </c>
    </row>
    <row r="40" spans="1:4" x14ac:dyDescent="0.25">
      <c r="A40">
        <f>Masters!B49</f>
        <v>56</v>
      </c>
      <c r="B40" s="2">
        <f>Masters!F48</f>
        <v>1993807.4514614991</v>
      </c>
      <c r="C40" s="2">
        <f>Masters!I48</f>
        <v>5520279.654859663</v>
      </c>
      <c r="D40" s="2">
        <f>Masters!L48</f>
        <v>2947808.4451173744</v>
      </c>
    </row>
    <row r="41" spans="1:4" x14ac:dyDescent="0.25">
      <c r="A41">
        <f>Masters!B50</f>
        <v>57</v>
      </c>
      <c r="B41" s="2">
        <f>Masters!F49</f>
        <v>2077125.096811417</v>
      </c>
      <c r="C41" s="2">
        <f>Masters!I49</f>
        <v>5764462.2133550104</v>
      </c>
      <c r="D41" s="2">
        <f>Masters!L49</f>
        <v>3068205.8497651694</v>
      </c>
    </row>
    <row r="42" spans="1:4" x14ac:dyDescent="0.25">
      <c r="A42">
        <f>Masters!B51</f>
        <v>58</v>
      </c>
      <c r="B42" s="2">
        <f>Masters!F50</f>
        <v>2160378.4792614765</v>
      </c>
      <c r="C42" s="2">
        <f>Masters!I50</f>
        <v>6008200.3595938962</v>
      </c>
      <c r="D42" s="2">
        <f>Masters!L50</f>
        <v>3188384.1311365054</v>
      </c>
    </row>
    <row r="43" spans="1:4" x14ac:dyDescent="0.25">
      <c r="A43">
        <f>Masters!B52</f>
        <v>59</v>
      </c>
      <c r="B43" s="2">
        <f>Masters!F51</f>
        <v>2243476.0696569574</v>
      </c>
      <c r="C43" s="2">
        <f>Masters!I51</f>
        <v>6251226.7904457645</v>
      </c>
      <c r="D43" s="2">
        <f>Masters!L51</f>
        <v>3308211.491926237</v>
      </c>
    </row>
    <row r="44" spans="1:4" x14ac:dyDescent="0.25">
      <c r="A44">
        <f>Masters!B53</f>
        <v>60</v>
      </c>
      <c r="B44" s="2">
        <f>Masters!F52</f>
        <v>2326330.0760857118</v>
      </c>
      <c r="C44" s="2">
        <f>Masters!I52</f>
        <v>6493285.9761028429</v>
      </c>
      <c r="D44" s="2">
        <f>Masters!L52</f>
        <v>3427561.9398200256</v>
      </c>
    </row>
    <row r="45" spans="1:4" x14ac:dyDescent="0.25">
      <c r="A45">
        <f>Masters!B54</f>
        <v>61</v>
      </c>
      <c r="B45" s="2">
        <f>Masters!F53</f>
        <v>2408856.7014788645</v>
      </c>
      <c r="C45" s="2">
        <f>Masters!I53</f>
        <v>6734134.8658316359</v>
      </c>
      <c r="D45" s="2">
        <f>Masters!L53</f>
        <v>3546315.6354743452</v>
      </c>
    </row>
    <row r="46" spans="1:4" x14ac:dyDescent="0.25">
      <c r="A46">
        <f>Masters!B55</f>
        <v>62</v>
      </c>
      <c r="B46" s="2">
        <f>Masters!F54</f>
        <v>2490976.3633242161</v>
      </c>
      <c r="C46" s="2">
        <f>Masters!I54</f>
        <v>6973543.4791998509</v>
      </c>
      <c r="D46" s="2">
        <f>Masters!L54</f>
        <v>3664359.184028652</v>
      </c>
    </row>
    <row r="47" spans="1:4" x14ac:dyDescent="0.25">
      <c r="A47">
        <f>Masters!B56</f>
        <v>63</v>
      </c>
      <c r="B47" s="2">
        <f>Masters!F55</f>
        <v>2572613.8759989748</v>
      </c>
      <c r="C47" s="2">
        <f>Masters!I55</f>
        <v>7211295.3849635571</v>
      </c>
      <c r="D47" s="2">
        <f>Masters!L55</f>
        <v>3781585.8712269631</v>
      </c>
    </row>
    <row r="48" spans="1:4" x14ac:dyDescent="0.25">
      <c r="A48">
        <f>Masters!B57</f>
        <v>64</v>
      </c>
      <c r="B48" s="2">
        <f>Masters!F56</f>
        <v>2653698.5965841589</v>
      </c>
      <c r="C48" s="2">
        <f>Masters!I56</f>
        <v>7447188.0708241919</v>
      </c>
      <c r="D48" s="2">
        <f>Masters!L56</f>
        <v>3897895.8457313832</v>
      </c>
    </row>
    <row r="49" spans="1:4" x14ac:dyDescent="0.25">
      <c r="A49">
        <f>Masters!B58</f>
        <v>65</v>
      </c>
      <c r="B49" s="2">
        <f>Masters!F57</f>
        <v>2734164.5353411413</v>
      </c>
      <c r="C49" s="2">
        <f>Masters!I57</f>
        <v>7681033.2081715558</v>
      </c>
      <c r="D49" s="2">
        <f>Masters!L57</f>
        <v>4013196.2496571052</v>
      </c>
    </row>
    <row r="50" spans="1:4" x14ac:dyDescent="0.25">
      <c r="A50">
        <f>Masters!B59</f>
        <v>66</v>
      </c>
      <c r="B50" s="2">
        <f>Masters!F58</f>
        <v>2813950.4323099069</v>
      </c>
      <c r="C50" s="2">
        <f>Masters!I58</f>
        <v>7912656.8167141201</v>
      </c>
      <c r="D50" s="2">
        <f>Masters!L58</f>
        <v>4127401.2997455327</v>
      </c>
    </row>
    <row r="51" spans="1:4" x14ac:dyDescent="0.25">
      <c r="A51">
        <f>Masters!B60</f>
        <v>67</v>
      </c>
      <c r="B51" s="2">
        <f>Masters!F59</f>
        <v>2892999.8017279846</v>
      </c>
      <c r="C51" s="2">
        <f>Masters!I59</f>
        <v>8141899.3345608665</v>
      </c>
      <c r="D51" s="2">
        <f>Masters!L59</f>
        <v>4240432.321919051</v>
      </c>
    </row>
    <row r="52" spans="1:4" x14ac:dyDescent="0.25">
      <c r="A52">
        <f>Masters!B61</f>
        <v>68</v>
      </c>
      <c r="B52" s="2">
        <f>Masters!F60</f>
        <v>2971260.9461687841</v>
      </c>
      <c r="C52" s="2">
        <f>Masters!I60</f>
        <v>8368615.599860942</v>
      </c>
      <c r="D52" s="2">
        <f>Masters!L60</f>
        <v>4352217.7422282174</v>
      </c>
    </row>
    <row r="53" spans="1:4" x14ac:dyDescent="0.25">
      <c r="A53">
        <f>Masters!B62</f>
        <v>69</v>
      </c>
      <c r="B53" s="2">
        <f>Masters!F61</f>
        <v>3048686.9424589123</v>
      </c>
      <c r="C53" s="2">
        <f>Masters!I61</f>
        <v>8592674.7505317014</v>
      </c>
      <c r="D53" s="2">
        <f>Masters!L61</f>
        <v>4462693.0374113601</v>
      </c>
    </row>
    <row r="54" spans="1:4" x14ac:dyDescent="0.25">
      <c r="A54">
        <f>Masters!B63</f>
        <v>70</v>
      </c>
      <c r="B54" s="2">
        <f>Masters!F62</f>
        <v>3125235.6015572781</v>
      </c>
      <c r="C54" s="2">
        <f>Masters!I62</f>
        <v>8813960.0489171557</v>
      </c>
      <c r="D54" s="2">
        <f>Masters!L62</f>
        <v>4571800.6484401356</v>
      </c>
    </row>
    <row r="55" spans="1:4" x14ac:dyDescent="0.25">
      <c r="A55">
        <f>Masters!B64</f>
        <v>71</v>
      </c>
      <c r="B55" s="2">
        <f>Masters!F63</f>
        <v>3200869.4046661616</v>
      </c>
      <c r="C55" s="2">
        <f>Masters!I63</f>
        <v>9032368.6384235993</v>
      </c>
      <c r="D55" s="2">
        <f>Masters!L63</f>
        <v>4679489.8605255373</v>
      </c>
    </row>
    <row r="56" spans="1:4" x14ac:dyDescent="0.25">
      <c r="A56">
        <f>Masters!B65</f>
        <v>72</v>
      </c>
      <c r="B56" s="2">
        <f>Masters!F64</f>
        <v>3275555.4178981469</v>
      </c>
      <c r="C56" s="2">
        <f>Masters!I64</f>
        <v>9247811.2392845452</v>
      </c>
      <c r="D56" s="2">
        <f>Masters!L64</f>
        <v>4785716.6531108189</v>
      </c>
    </row>
    <row r="57" spans="1:4" x14ac:dyDescent="0.25">
      <c r="A57">
        <f>Masters!B66</f>
        <v>73</v>
      </c>
      <c r="B57" s="2">
        <f>Masters!F65</f>
        <v>3349265.1878453731</v>
      </c>
      <c r="C57" s="2">
        <f>Masters!I65</f>
        <v>9460211.7906213347</v>
      </c>
      <c r="D57" s="2">
        <f>Masters!L65</f>
        <v>4890443.5233847965</v>
      </c>
    </row>
    <row r="58" spans="1:4" x14ac:dyDescent="0.25">
      <c r="A58">
        <f>Masters!B67</f>
        <v>74</v>
      </c>
      <c r="B58" s="2">
        <f>Masters!F66</f>
        <v>3421974.6203917144</v>
      </c>
      <c r="C58" s="2">
        <f>Masters!I66</f>
        <v>9669507.0458975807</v>
      </c>
      <c r="D58" s="2">
        <f>Masters!L66</f>
        <v>4993639.2868153686</v>
      </c>
    </row>
    <row r="59" spans="1:4" x14ac:dyDescent="0.25">
      <c r="A59">
        <f>Masters!B68</f>
        <v>75</v>
      </c>
      <c r="B59" s="2">
        <f>Masters!F67</f>
        <v>3493663.8450771682</v>
      </c>
      <c r="C59" s="2">
        <f>Masters!I67</f>
        <v>9875646.1287242603</v>
      </c>
      <c r="D59" s="2">
        <f>Masters!L67</f>
        <v>5095278.8581334073</v>
      </c>
    </row>
    <row r="60" spans="1:4" x14ac:dyDescent="0.25">
      <c r="A60">
        <f>Masters!B69</f>
        <v>76</v>
      </c>
      <c r="B60" s="2">
        <f>Masters!F68</f>
        <v>3564317.067269925</v>
      </c>
      <c r="C60" s="2">
        <f>Masters!I68</f>
        <v>10078590.055767126</v>
      </c>
      <c r="D60" s="2">
        <f>Masters!L68</f>
        <v>5195343.0160960164</v>
      </c>
    </row>
    <row r="61" spans="1:4" x14ac:dyDescent="0.25">
      <c r="A61">
        <f>Masters!B70</f>
        <v>77</v>
      </c>
      <c r="B61" s="2">
        <f>Masters!F69</f>
        <v>3633922.4103283742</v>
      </c>
      <c r="C61" s="2">
        <f>Masters!I69</f>
        <v>10278311.233248552</v>
      </c>
      <c r="D61" s="2">
        <f>Masters!L69</f>
        <v>5293818.1552301794</v>
      </c>
    </row>
    <row r="62" spans="1:4" x14ac:dyDescent="0.25">
      <c r="B62" s="2"/>
      <c r="C62" s="2"/>
      <c r="D62" s="2"/>
    </row>
    <row r="63" spans="1:4" x14ac:dyDescent="0.25">
      <c r="B63" s="2"/>
      <c r="C63" s="2"/>
      <c r="D63" s="2"/>
    </row>
    <row r="64" spans="1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Dabney</vt:lpstr>
      <vt:lpstr>Masters</vt:lpstr>
      <vt:lpstr>Dabney Out</vt:lpstr>
      <vt:lpstr>Masters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Chapman</dc:creator>
  <cp:lastModifiedBy>Lynn Chapman</cp:lastModifiedBy>
  <dcterms:created xsi:type="dcterms:W3CDTF">2019-04-03T20:00:11Z</dcterms:created>
  <dcterms:modified xsi:type="dcterms:W3CDTF">2019-06-12T19:48:59Z</dcterms:modified>
</cp:coreProperties>
</file>