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lindz/BeeVirusDiet/tblshoot/LimmaParameters/"/>
    </mc:Choice>
  </mc:AlternateContent>
  <bookViews>
    <workbookView xWindow="6600" yWindow="460" windowWidth="16840" windowHeight="147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D22" i="1"/>
  <c r="D21" i="1"/>
  <c r="D19" i="1"/>
  <c r="D18" i="1"/>
  <c r="D16" i="1"/>
  <c r="D15" i="1"/>
  <c r="D14" i="1"/>
  <c r="D13" i="1"/>
  <c r="D11" i="1"/>
  <c r="D10" i="1"/>
  <c r="D7" i="1"/>
  <c r="D3" i="1"/>
  <c r="C29" i="1"/>
  <c r="C25" i="1"/>
  <c r="C22" i="1"/>
  <c r="C21" i="1"/>
  <c r="C19" i="1"/>
  <c r="C18" i="1"/>
  <c r="C17" i="1"/>
  <c r="C16" i="1"/>
  <c r="C15" i="1"/>
  <c r="C14" i="1"/>
  <c r="C13" i="1"/>
  <c r="C11" i="1"/>
  <c r="C10" i="1"/>
  <c r="C7" i="1"/>
  <c r="C3" i="1"/>
  <c r="B25" i="1"/>
  <c r="B22" i="1"/>
  <c r="B21" i="1"/>
  <c r="B19" i="1"/>
  <c r="B16" i="1"/>
  <c r="B15" i="1"/>
  <c r="B14" i="1"/>
  <c r="B13" i="1"/>
  <c r="B10" i="1"/>
  <c r="B7" i="1"/>
  <c r="B3" i="1"/>
</calcChain>
</file>

<file path=xl/sharedStrings.xml><?xml version="1.0" encoding="utf-8"?>
<sst xmlns="http://schemas.openxmlformats.org/spreadsheetml/2006/main" count="59" uniqueCount="31">
  <si>
    <t>NC_NP</t>
  </si>
  <si>
    <t>NC_NR</t>
  </si>
  <si>
    <t>NC_NS</t>
  </si>
  <si>
    <t>NC_VC</t>
  </si>
  <si>
    <t>NC_VP</t>
  </si>
  <si>
    <t>NC_VR</t>
  </si>
  <si>
    <t>NC_VS</t>
  </si>
  <si>
    <t>NP_NR</t>
  </si>
  <si>
    <t>NP_NS</t>
  </si>
  <si>
    <t>NP_VC</t>
  </si>
  <si>
    <t>NP_VP</t>
  </si>
  <si>
    <t>NP_VR</t>
  </si>
  <si>
    <t>NP_VS</t>
  </si>
  <si>
    <t>NR_NS</t>
  </si>
  <si>
    <t>NR_VC</t>
  </si>
  <si>
    <t>NR_VP</t>
  </si>
  <si>
    <t>NR_VR</t>
  </si>
  <si>
    <t>NR_VS</t>
  </si>
  <si>
    <t>NS_VC</t>
  </si>
  <si>
    <t>NS_VP</t>
  </si>
  <si>
    <t>NS_VR</t>
  </si>
  <si>
    <t>VC_VP</t>
  </si>
  <si>
    <t>VC_VR</t>
  </si>
  <si>
    <t>VC_VS</t>
  </si>
  <si>
    <t>VP_VR</t>
  </si>
  <si>
    <t>VP_VS</t>
  </si>
  <si>
    <t>VR_VS</t>
  </si>
  <si>
    <t>voomWQWRobustFalse</t>
  </si>
  <si>
    <t>NS_VS</t>
  </si>
  <si>
    <t>voomWQWRobustTrue</t>
  </si>
  <si>
    <t>voomRobustTrue (Normal)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</si>
</sst>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G8" sqref="G8"/>
    </sheetView>
  </sheetViews>
  <sheetFormatPr baseColWidth="10" defaultRowHeight="16" x14ac:dyDescent="0.2"/>
  <cols>
    <col min="1" max="1" width="6.83203125" bestFit="1" customWidth="1"/>
    <col min="2" max="2" width="22.83203125" bestFit="1" customWidth="1"/>
    <col min="3" max="3" width="20.33203125" bestFit="1" customWidth="1"/>
    <col min="4" max="4" width="20" bestFit="1" customWidth="1"/>
  </cols>
  <sheetData>
    <row r="1" spans="1:4" x14ac:dyDescent="0.2">
      <c r="B1" t="s">
        <v>30</v>
      </c>
      <c r="C1" t="s">
        <v>27</v>
      </c>
      <c r="D1" t="s">
        <v>29</v>
      </c>
    </row>
    <row r="2" spans="1:4" x14ac:dyDescent="0.2">
      <c r="A2" t="s">
        <v>0</v>
      </c>
      <c r="B2">
        <v>0</v>
      </c>
      <c r="C2">
        <v>2</v>
      </c>
      <c r="D2">
        <v>1</v>
      </c>
    </row>
    <row r="3" spans="1:4" x14ac:dyDescent="0.2">
      <c r="A3" t="s">
        <v>1</v>
      </c>
      <c r="B3">
        <f>279+321</f>
        <v>600</v>
      </c>
      <c r="C3">
        <f>524+632</f>
        <v>1156</v>
      </c>
      <c r="D3">
        <f>517+631</f>
        <v>1148</v>
      </c>
    </row>
    <row r="4" spans="1:4" x14ac:dyDescent="0.2">
      <c r="A4" t="s">
        <v>2</v>
      </c>
      <c r="B4">
        <v>0</v>
      </c>
      <c r="C4">
        <v>1</v>
      </c>
      <c r="D4">
        <v>1</v>
      </c>
    </row>
    <row r="5" spans="1:4" x14ac:dyDescent="0.2">
      <c r="A5" t="s">
        <v>3</v>
      </c>
      <c r="B5">
        <v>0</v>
      </c>
      <c r="C5">
        <v>0</v>
      </c>
      <c r="D5">
        <v>0</v>
      </c>
    </row>
    <row r="6" spans="1:4" x14ac:dyDescent="0.2">
      <c r="A6" t="s">
        <v>4</v>
      </c>
      <c r="B6">
        <v>3</v>
      </c>
      <c r="C6">
        <v>1</v>
      </c>
      <c r="D6">
        <v>1</v>
      </c>
    </row>
    <row r="7" spans="1:4" x14ac:dyDescent="0.2">
      <c r="A7" t="s">
        <v>5</v>
      </c>
      <c r="B7">
        <f>86+103</f>
        <v>189</v>
      </c>
      <c r="C7">
        <f>280+308</f>
        <v>588</v>
      </c>
      <c r="D7">
        <f>275+307</f>
        <v>582</v>
      </c>
    </row>
    <row r="8" spans="1:4" x14ac:dyDescent="0.2">
      <c r="A8" t="s">
        <v>6</v>
      </c>
      <c r="B8">
        <v>0</v>
      </c>
      <c r="C8">
        <v>0</v>
      </c>
      <c r="D8">
        <v>0</v>
      </c>
    </row>
    <row r="9" spans="1:4" x14ac:dyDescent="0.2">
      <c r="A9" t="s">
        <v>7</v>
      </c>
      <c r="B9">
        <v>0</v>
      </c>
      <c r="C9">
        <v>0</v>
      </c>
      <c r="D9">
        <v>0</v>
      </c>
    </row>
    <row r="10" spans="1:4" x14ac:dyDescent="0.2">
      <c r="A10" t="s">
        <v>8</v>
      </c>
      <c r="B10">
        <f>655+1088</f>
        <v>1743</v>
      </c>
      <c r="C10">
        <f>1040+1446</f>
        <v>2486</v>
      </c>
      <c r="D10">
        <f>1036+1443</f>
        <v>2479</v>
      </c>
    </row>
    <row r="11" spans="1:4" x14ac:dyDescent="0.2">
      <c r="A11" s="1" t="s">
        <v>9</v>
      </c>
      <c r="B11" s="1">
        <v>0</v>
      </c>
      <c r="C11" s="1">
        <f>90+145</f>
        <v>235</v>
      </c>
      <c r="D11" s="1">
        <f>90+142</f>
        <v>232</v>
      </c>
    </row>
    <row r="12" spans="1:4" x14ac:dyDescent="0.2">
      <c r="A12" t="s">
        <v>10</v>
      </c>
      <c r="B12">
        <v>0</v>
      </c>
      <c r="C12">
        <v>0</v>
      </c>
      <c r="D12">
        <v>0</v>
      </c>
    </row>
    <row r="13" spans="1:4" x14ac:dyDescent="0.2">
      <c r="A13" t="s">
        <v>11</v>
      </c>
      <c r="B13">
        <f>9+17</f>
        <v>26</v>
      </c>
      <c r="C13">
        <f>118+124</f>
        <v>242</v>
      </c>
      <c r="D13">
        <f>118+120</f>
        <v>238</v>
      </c>
    </row>
    <row r="14" spans="1:4" x14ac:dyDescent="0.2">
      <c r="A14" t="s">
        <v>12</v>
      </c>
      <c r="B14">
        <f>447+898</f>
        <v>1345</v>
      </c>
      <c r="C14">
        <f>792+1264</f>
        <v>2056</v>
      </c>
      <c r="D14">
        <f>792+1259</f>
        <v>2051</v>
      </c>
    </row>
    <row r="15" spans="1:4" x14ac:dyDescent="0.2">
      <c r="A15" t="s">
        <v>13</v>
      </c>
      <c r="B15">
        <f>1237+1314</f>
        <v>2551</v>
      </c>
      <c r="C15">
        <f>1604+1688</f>
        <v>3292</v>
      </c>
      <c r="D15">
        <f>1604+1688</f>
        <v>3292</v>
      </c>
    </row>
    <row r="16" spans="1:4" x14ac:dyDescent="0.2">
      <c r="A16" t="s">
        <v>14</v>
      </c>
      <c r="B16">
        <f>303+259</f>
        <v>562</v>
      </c>
      <c r="C16">
        <f>747+640</f>
        <v>1387</v>
      </c>
      <c r="D16">
        <f>744+631</f>
        <v>1375</v>
      </c>
    </row>
    <row r="17" spans="1:4" x14ac:dyDescent="0.2">
      <c r="A17" t="s">
        <v>15</v>
      </c>
      <c r="B17">
        <v>9</v>
      </c>
      <c r="C17">
        <f>18</f>
        <v>18</v>
      </c>
      <c r="D17">
        <v>14</v>
      </c>
    </row>
    <row r="18" spans="1:4" x14ac:dyDescent="0.2">
      <c r="A18" s="1" t="s">
        <v>16</v>
      </c>
      <c r="B18" s="1">
        <v>0</v>
      </c>
      <c r="C18" s="1">
        <f>196+74</f>
        <v>270</v>
      </c>
      <c r="D18" s="1">
        <f>195+74</f>
        <v>269</v>
      </c>
    </row>
    <row r="19" spans="1:4" x14ac:dyDescent="0.2">
      <c r="A19" t="s">
        <v>17</v>
      </c>
      <c r="B19">
        <f>871+952</f>
        <v>1823</v>
      </c>
      <c r="C19">
        <f>1289+1365</f>
        <v>2654</v>
      </c>
      <c r="D19">
        <f>1287+1362</f>
        <v>2649</v>
      </c>
    </row>
    <row r="20" spans="1:4" x14ac:dyDescent="0.2">
      <c r="A20" t="s">
        <v>18</v>
      </c>
      <c r="B20">
        <v>0</v>
      </c>
      <c r="C20">
        <v>0</v>
      </c>
      <c r="D20">
        <v>0</v>
      </c>
    </row>
    <row r="21" spans="1:4" x14ac:dyDescent="0.2">
      <c r="A21" t="s">
        <v>19</v>
      </c>
      <c r="B21">
        <f>98+89</f>
        <v>187</v>
      </c>
      <c r="C21">
        <f>278+180</f>
        <v>458</v>
      </c>
      <c r="D21">
        <f>276+182</f>
        <v>458</v>
      </c>
    </row>
    <row r="22" spans="1:4" x14ac:dyDescent="0.2">
      <c r="A22" t="s">
        <v>20</v>
      </c>
      <c r="B22">
        <f>669+534</f>
        <v>1203</v>
      </c>
      <c r="C22">
        <f>1171+944</f>
        <v>2115</v>
      </c>
      <c r="D22">
        <f>1166+940</f>
        <v>2106</v>
      </c>
    </row>
    <row r="23" spans="1:4" x14ac:dyDescent="0.2">
      <c r="A23" t="s">
        <v>28</v>
      </c>
      <c r="B23">
        <v>0</v>
      </c>
      <c r="C23">
        <v>0</v>
      </c>
      <c r="D23">
        <v>0</v>
      </c>
    </row>
    <row r="24" spans="1:4" x14ac:dyDescent="0.2">
      <c r="A24" t="s">
        <v>21</v>
      </c>
      <c r="B24">
        <v>1</v>
      </c>
      <c r="C24">
        <v>2</v>
      </c>
      <c r="D24">
        <v>2</v>
      </c>
    </row>
    <row r="25" spans="1:4" x14ac:dyDescent="0.2">
      <c r="A25" t="s">
        <v>22</v>
      </c>
      <c r="B25">
        <f>16+36</f>
        <v>52</v>
      </c>
      <c r="C25">
        <f>239+258</f>
        <v>497</v>
      </c>
      <c r="D25">
        <f>240+257</f>
        <v>497</v>
      </c>
    </row>
    <row r="26" spans="1:4" x14ac:dyDescent="0.2">
      <c r="A26" t="s">
        <v>23</v>
      </c>
      <c r="B26">
        <v>0</v>
      </c>
      <c r="C26">
        <v>0</v>
      </c>
      <c r="D26">
        <v>0</v>
      </c>
    </row>
    <row r="27" spans="1:4" x14ac:dyDescent="0.2">
      <c r="A27" t="s">
        <v>24</v>
      </c>
      <c r="B27">
        <v>0</v>
      </c>
      <c r="C27">
        <v>0</v>
      </c>
      <c r="D27">
        <v>0</v>
      </c>
    </row>
    <row r="28" spans="1:4" x14ac:dyDescent="0.2">
      <c r="A28" t="s">
        <v>25</v>
      </c>
      <c r="B28">
        <v>0</v>
      </c>
      <c r="C28">
        <v>0</v>
      </c>
      <c r="D28">
        <v>0</v>
      </c>
    </row>
    <row r="29" spans="1:4" x14ac:dyDescent="0.2">
      <c r="A29" t="s">
        <v>26</v>
      </c>
      <c r="B29">
        <v>50</v>
      </c>
      <c r="C29">
        <f>233+297</f>
        <v>530</v>
      </c>
      <c r="D29"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B28"/>
    </sheetView>
  </sheetViews>
  <sheetFormatPr baseColWidth="10" defaultRowHeight="16" x14ac:dyDescent="0.2"/>
  <sheetData>
    <row r="1" spans="1:2" x14ac:dyDescent="0.2">
      <c r="A1" s="4" t="s">
        <v>0</v>
      </c>
      <c r="B1" s="7">
        <v>0</v>
      </c>
    </row>
    <row r="2" spans="1:2" x14ac:dyDescent="0.2">
      <c r="A2" t="s">
        <v>1</v>
      </c>
      <c r="B2" s="2">
        <v>600</v>
      </c>
    </row>
    <row r="3" spans="1:2" x14ac:dyDescent="0.2">
      <c r="A3" t="s">
        <v>2</v>
      </c>
      <c r="B3" s="2">
        <v>0</v>
      </c>
    </row>
    <row r="4" spans="1:2" x14ac:dyDescent="0.2">
      <c r="A4" t="s">
        <v>3</v>
      </c>
      <c r="B4" s="2">
        <v>0</v>
      </c>
    </row>
    <row r="5" spans="1:2" x14ac:dyDescent="0.2">
      <c r="A5" t="s">
        <v>4</v>
      </c>
      <c r="B5" s="2">
        <v>3</v>
      </c>
    </row>
    <row r="6" spans="1:2" x14ac:dyDescent="0.2">
      <c r="A6" t="s">
        <v>5</v>
      </c>
      <c r="B6" s="2">
        <v>189</v>
      </c>
    </row>
    <row r="7" spans="1:2" x14ac:dyDescent="0.2">
      <c r="A7" s="3" t="s">
        <v>6</v>
      </c>
      <c r="B7" s="6">
        <v>0</v>
      </c>
    </row>
    <row r="8" spans="1:2" x14ac:dyDescent="0.2">
      <c r="A8" s="4" t="s">
        <v>7</v>
      </c>
      <c r="B8" s="7">
        <v>0</v>
      </c>
    </row>
    <row r="9" spans="1:2" x14ac:dyDescent="0.2">
      <c r="A9" s="4" t="s">
        <v>8</v>
      </c>
      <c r="B9" s="7">
        <v>1743</v>
      </c>
    </row>
    <row r="10" spans="1:2" x14ac:dyDescent="0.2">
      <c r="A10" s="4" t="s">
        <v>9</v>
      </c>
      <c r="B10" s="7">
        <v>0</v>
      </c>
    </row>
    <row r="11" spans="1:2" x14ac:dyDescent="0.2">
      <c r="A11" s="4" t="s">
        <v>10</v>
      </c>
      <c r="B11" s="7">
        <v>0</v>
      </c>
    </row>
    <row r="12" spans="1:2" x14ac:dyDescent="0.2">
      <c r="A12" s="4" t="s">
        <v>11</v>
      </c>
      <c r="B12" s="7">
        <v>26</v>
      </c>
    </row>
    <row r="13" spans="1:2" x14ac:dyDescent="0.2">
      <c r="A13" s="4" t="s">
        <v>12</v>
      </c>
      <c r="B13" s="7">
        <v>1345</v>
      </c>
    </row>
    <row r="14" spans="1:2" x14ac:dyDescent="0.2">
      <c r="A14" t="s">
        <v>13</v>
      </c>
      <c r="B14" s="2">
        <v>2551</v>
      </c>
    </row>
    <row r="15" spans="1:2" x14ac:dyDescent="0.2">
      <c r="A15" s="5" t="s">
        <v>14</v>
      </c>
      <c r="B15" s="2">
        <v>562</v>
      </c>
    </row>
    <row r="16" spans="1:2" x14ac:dyDescent="0.2">
      <c r="A16" s="5" t="s">
        <v>15</v>
      </c>
      <c r="B16" s="2">
        <v>9</v>
      </c>
    </row>
    <row r="17" spans="1:2" x14ac:dyDescent="0.2">
      <c r="A17" t="s">
        <v>16</v>
      </c>
      <c r="B17" s="2">
        <v>0</v>
      </c>
    </row>
    <row r="18" spans="1:2" x14ac:dyDescent="0.2">
      <c r="A18" s="3" t="s">
        <v>17</v>
      </c>
      <c r="B18" s="6">
        <v>1824</v>
      </c>
    </row>
    <row r="19" spans="1:2" x14ac:dyDescent="0.2">
      <c r="A19" t="s">
        <v>18</v>
      </c>
      <c r="B19" s="2">
        <v>0</v>
      </c>
    </row>
    <row r="20" spans="1:2" x14ac:dyDescent="0.2">
      <c r="A20" t="s">
        <v>19</v>
      </c>
      <c r="B20" s="2">
        <v>187</v>
      </c>
    </row>
    <row r="21" spans="1:2" x14ac:dyDescent="0.2">
      <c r="A21" t="s">
        <v>20</v>
      </c>
      <c r="B21" s="2">
        <v>1204</v>
      </c>
    </row>
    <row r="22" spans="1:2" x14ac:dyDescent="0.2">
      <c r="A22" s="3" t="s">
        <v>28</v>
      </c>
      <c r="B22" s="6">
        <v>0</v>
      </c>
    </row>
    <row r="23" spans="1:2" x14ac:dyDescent="0.2">
      <c r="A23" t="s">
        <v>21</v>
      </c>
      <c r="B23" s="2">
        <v>1</v>
      </c>
    </row>
    <row r="24" spans="1:2" x14ac:dyDescent="0.2">
      <c r="A24" t="s">
        <v>22</v>
      </c>
      <c r="B24" s="2">
        <v>52</v>
      </c>
    </row>
    <row r="25" spans="1:2" x14ac:dyDescent="0.2">
      <c r="A25" s="3" t="s">
        <v>23</v>
      </c>
      <c r="B25" s="6">
        <v>0</v>
      </c>
    </row>
    <row r="26" spans="1:2" x14ac:dyDescent="0.2">
      <c r="A26" t="s">
        <v>24</v>
      </c>
      <c r="B26" s="2">
        <v>0</v>
      </c>
    </row>
    <row r="27" spans="1:2" x14ac:dyDescent="0.2">
      <c r="A27" s="3" t="s">
        <v>25</v>
      </c>
      <c r="B27" s="6">
        <v>0</v>
      </c>
    </row>
    <row r="28" spans="1:2" x14ac:dyDescent="0.2">
      <c r="A28" s="3" t="s">
        <v>26</v>
      </c>
      <c r="B28" s="6">
        <v>50</v>
      </c>
    </row>
  </sheetData>
  <sortState ref="A1:B28">
    <sortCondition ref="A1:A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2017-08-31T01:54:30Z</dcterms:created>
  <dcterms:modified xsi:type="dcterms:W3CDTF">2017-08-31T02:13:18Z</dcterms:modified>
</cp:coreProperties>
</file>