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sers\libby\Documents\Ph.D\Manuscripts\2020_Wynny\2021-Wyn-Geochron-Manuscript-v2\2021-Wyn-Relative-Contributions\"/>
    </mc:Choice>
  </mc:AlternateContent>
  <xr:revisionPtr revIDLastSave="0" documentId="13_ncr:1_{C3A3E99F-A17C-4DF7-8CA5-B6B2998488E2}" xr6:coauthVersionLast="46" xr6:coauthVersionMax="46" xr10:uidLastSave="{00000000-0000-0000-0000-000000000000}"/>
  <bookViews>
    <workbookView xWindow="13950" yWindow="2850" windowWidth="21600" windowHeight="11385" xr2:uid="{00000000-000D-0000-FFFF-FFFF00000000}"/>
  </bookViews>
  <sheets>
    <sheet name="Summary" sheetId="2" r:id="rId1"/>
    <sheet name="Calculation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F45" i="2"/>
  <c r="E45" i="2"/>
  <c r="D45" i="2"/>
  <c r="C45" i="2"/>
  <c r="B45" i="2"/>
  <c r="G44" i="2"/>
  <c r="F44" i="2"/>
  <c r="E44" i="2"/>
  <c r="D44" i="2"/>
  <c r="C44" i="2"/>
  <c r="B44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B36" i="2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M68" i="1"/>
  <c r="L68" i="1"/>
  <c r="M67" i="1"/>
  <c r="L67" i="1"/>
  <c r="M66" i="1"/>
  <c r="L66" i="1"/>
  <c r="M65" i="1"/>
  <c r="L65" i="1"/>
  <c r="M64" i="1"/>
  <c r="L64" i="1"/>
  <c r="M62" i="1"/>
  <c r="L62" i="1"/>
  <c r="M61" i="1"/>
  <c r="L61" i="1"/>
  <c r="M60" i="1"/>
  <c r="L60" i="1"/>
  <c r="I68" i="1"/>
  <c r="H68" i="1"/>
  <c r="I67" i="1"/>
  <c r="H67" i="1"/>
  <c r="I66" i="1"/>
  <c r="H66" i="1"/>
  <c r="I65" i="1"/>
  <c r="H65" i="1"/>
  <c r="I64" i="1"/>
  <c r="H64" i="1"/>
  <c r="I62" i="1"/>
  <c r="H62" i="1"/>
  <c r="I61" i="1"/>
  <c r="H61" i="1"/>
  <c r="I60" i="1"/>
  <c r="H60" i="1"/>
  <c r="D64" i="1"/>
  <c r="E68" i="1"/>
  <c r="D68" i="1"/>
  <c r="E67" i="1"/>
  <c r="D67" i="1"/>
  <c r="E66" i="1"/>
  <c r="D66" i="1"/>
  <c r="E65" i="1"/>
  <c r="D65" i="1"/>
  <c r="E64" i="1"/>
  <c r="E62" i="1"/>
  <c r="D62" i="1"/>
  <c r="E60" i="1"/>
  <c r="D60" i="1"/>
  <c r="M50" i="1"/>
  <c r="L50" i="1"/>
  <c r="M48" i="1"/>
  <c r="L48" i="1"/>
  <c r="M47" i="1"/>
  <c r="L47" i="1"/>
  <c r="M46" i="1"/>
  <c r="L46" i="1"/>
  <c r="M45" i="1"/>
  <c r="L45" i="1"/>
  <c r="M44" i="1"/>
  <c r="L44" i="1"/>
  <c r="I50" i="1"/>
  <c r="H50" i="1"/>
  <c r="I48" i="1"/>
  <c r="H48" i="1"/>
  <c r="I47" i="1"/>
  <c r="H47" i="1"/>
  <c r="I46" i="1"/>
  <c r="H46" i="1"/>
  <c r="I45" i="1"/>
  <c r="H45" i="1"/>
  <c r="I44" i="1"/>
  <c r="H44" i="1"/>
  <c r="E50" i="1"/>
  <c r="D50" i="1"/>
  <c r="E48" i="1"/>
  <c r="D48" i="1"/>
  <c r="E47" i="1"/>
  <c r="D47" i="1"/>
  <c r="E46" i="1"/>
  <c r="D46" i="1"/>
  <c r="E45" i="1"/>
  <c r="D45" i="1"/>
  <c r="E44" i="1"/>
  <c r="D44" i="1"/>
  <c r="D28" i="1"/>
  <c r="M29" i="1"/>
  <c r="L29" i="1"/>
  <c r="M28" i="1"/>
  <c r="L28" i="1"/>
  <c r="I29" i="1"/>
  <c r="H29" i="1"/>
  <c r="I28" i="1"/>
  <c r="H28" i="1"/>
  <c r="E29" i="1"/>
  <c r="D29" i="1"/>
  <c r="E28" i="1"/>
  <c r="M11" i="1"/>
  <c r="L11" i="1"/>
  <c r="M10" i="1"/>
  <c r="L10" i="1"/>
  <c r="M9" i="1"/>
  <c r="L9" i="1"/>
  <c r="I11" i="1"/>
  <c r="H11" i="1"/>
  <c r="I10" i="1"/>
  <c r="H10" i="1"/>
  <c r="I9" i="1"/>
  <c r="H9" i="1"/>
  <c r="E11" i="1"/>
  <c r="D11" i="1"/>
  <c r="E10" i="1"/>
  <c r="D10" i="1"/>
  <c r="E9" i="1"/>
  <c r="D9" i="1"/>
  <c r="F40" i="2"/>
  <c r="G43" i="2"/>
  <c r="F43" i="2"/>
  <c r="G42" i="2"/>
  <c r="F42" i="2"/>
  <c r="G41" i="2"/>
  <c r="F41" i="2"/>
  <c r="G40" i="2"/>
  <c r="G39" i="2"/>
  <c r="F39" i="2"/>
  <c r="G38" i="2"/>
  <c r="F38" i="2"/>
  <c r="G37" i="2"/>
  <c r="F37" i="2"/>
  <c r="G36" i="2"/>
  <c r="F36" i="2"/>
  <c r="E36" i="2"/>
  <c r="D36" i="2"/>
  <c r="B3" i="2"/>
  <c r="B2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C36" i="2"/>
  <c r="H77" i="1"/>
  <c r="B74" i="1"/>
  <c r="B57" i="1"/>
  <c r="B40" i="1"/>
  <c r="B23" i="1"/>
  <c r="B6" i="1"/>
  <c r="D61" i="1" l="1"/>
  <c r="I77" i="1"/>
  <c r="E61" i="1"/>
  <c r="D77" i="1"/>
  <c r="E77" i="1"/>
</calcChain>
</file>

<file path=xl/sharedStrings.xml><?xml version="1.0" encoding="utf-8"?>
<sst xmlns="http://schemas.openxmlformats.org/spreadsheetml/2006/main" count="222" uniqueCount="31">
  <si>
    <t>Forest Conglomerate</t>
  </si>
  <si>
    <t>Arthur Lineament</t>
  </si>
  <si>
    <t>Crimson Creek Formation</t>
  </si>
  <si>
    <t>&gt; 1900 Ma</t>
  </si>
  <si>
    <t xml:space="preserve">No. of Wynyard Grains </t>
  </si>
  <si>
    <t>Percent Wynyard Sample</t>
  </si>
  <si>
    <t>Trial Number</t>
  </si>
  <si>
    <t>Age Range (Ma)</t>
  </si>
  <si>
    <t>Error</t>
  </si>
  <si>
    <t>Relative Contribution</t>
  </si>
  <si>
    <t>Normalized to Sample</t>
  </si>
  <si>
    <t>DZMic Step-Wise Results</t>
  </si>
  <si>
    <t>KS D-value</t>
  </si>
  <si>
    <t>Kuiper V-value</t>
  </si>
  <si>
    <t>Std Dev</t>
  </si>
  <si>
    <t>Normalized Relative Contribution</t>
  </si>
  <si>
    <t>DZMix Non Step-wise Model</t>
  </si>
  <si>
    <t>DZMix Step-wise Model</t>
  </si>
  <si>
    <t>Mount Read Volcanics</t>
  </si>
  <si>
    <t>Oonah Formation</t>
  </si>
  <si>
    <t>Sample Names</t>
  </si>
  <si>
    <t xml:space="preserve">   Relative Contribution</t>
  </si>
  <si>
    <t>Ordovician Granitoids</t>
  </si>
  <si>
    <t>Un-Modled Contributions</t>
  </si>
  <si>
    <t>Cross Correlation</t>
  </si>
  <si>
    <t>Relative Contributions</t>
  </si>
  <si>
    <t>Luina Group</t>
  </si>
  <si>
    <t>Success Creek Group</t>
  </si>
  <si>
    <t>Wings Sandstone</t>
  </si>
  <si>
    <t>Rock Cape Group</t>
  </si>
  <si>
    <t>Tyennan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</si>
</sst>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4" xfId="1" applyNumberFormat="1" applyFont="1" applyBorder="1"/>
    <xf numFmtId="10" fontId="0" fillId="0" borderId="0" xfId="1" applyNumberFormat="1" applyFont="1" applyBorder="1"/>
    <xf numFmtId="0" fontId="0" fillId="0" borderId="7" xfId="0" applyBorder="1" applyAlignment="1">
      <alignment horizontal="center"/>
    </xf>
    <xf numFmtId="10" fontId="0" fillId="0" borderId="7" xfId="1" applyNumberFormat="1" applyFont="1" applyBorder="1"/>
    <xf numFmtId="0" fontId="0" fillId="0" borderId="0" xfId="0" applyBorder="1" applyAlignment="1"/>
    <xf numFmtId="10" fontId="0" fillId="0" borderId="0" xfId="1" applyNumberFormat="1" applyFont="1" applyBorder="1" applyAlignment="1"/>
    <xf numFmtId="10" fontId="0" fillId="0" borderId="5" xfId="1" applyNumberFormat="1" applyFont="1" applyBorder="1"/>
    <xf numFmtId="0" fontId="0" fillId="0" borderId="9" xfId="0" applyBorder="1"/>
    <xf numFmtId="10" fontId="0" fillId="0" borderId="0" xfId="1" applyNumberFormat="1" applyFont="1"/>
    <xf numFmtId="10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7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10" fontId="0" fillId="0" borderId="10" xfId="0" applyNumberFormat="1" applyBorder="1"/>
    <xf numFmtId="0" fontId="0" fillId="0" borderId="12" xfId="0" applyBorder="1"/>
    <xf numFmtId="0" fontId="0" fillId="0" borderId="12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265-BE89-4C86-A875-7503B83EB99E}">
  <dimension ref="A1:G45"/>
  <sheetViews>
    <sheetView tabSelected="1" topLeftCell="B1" workbookViewId="0">
      <selection activeCell="A8" sqref="A8:G17"/>
    </sheetView>
  </sheetViews>
  <sheetFormatPr defaultRowHeight="15" x14ac:dyDescent="0.25"/>
  <cols>
    <col min="1" max="1" width="30.42578125" bestFit="1" customWidth="1"/>
    <col min="2" max="2" width="31.42578125" bestFit="1" customWidth="1"/>
    <col min="3" max="3" width="7.7109375" bestFit="1" customWidth="1"/>
    <col min="4" max="4" width="31.42578125" bestFit="1" customWidth="1"/>
    <col min="5" max="5" width="7.7109375" bestFit="1" customWidth="1"/>
    <col min="6" max="6" width="31.42578125" bestFit="1" customWidth="1"/>
  </cols>
  <sheetData>
    <row r="1" spans="1:7" x14ac:dyDescent="0.25">
      <c r="A1" t="s">
        <v>23</v>
      </c>
    </row>
    <row r="2" spans="1:7" x14ac:dyDescent="0.25">
      <c r="A2" t="s">
        <v>22</v>
      </c>
      <c r="B2" s="13">
        <f>29/583</f>
        <v>4.974271012006861E-2</v>
      </c>
    </row>
    <row r="3" spans="1:7" x14ac:dyDescent="0.25">
      <c r="A3" t="s">
        <v>3</v>
      </c>
      <c r="B3" s="13">
        <f>59/583</f>
        <v>0.10120068610634649</v>
      </c>
    </row>
    <row r="4" spans="1:7" s="12" customFormat="1" ht="15.75" thickBot="1" x14ac:dyDescent="0.3"/>
    <row r="5" spans="1:7" x14ac:dyDescent="0.25">
      <c r="A5" t="s">
        <v>17</v>
      </c>
    </row>
    <row r="6" spans="1:7" x14ac:dyDescent="0.25">
      <c r="B6" s="18" t="s">
        <v>13</v>
      </c>
      <c r="C6" s="18"/>
      <c r="D6" s="18" t="s">
        <v>12</v>
      </c>
      <c r="E6" s="18"/>
      <c r="F6" s="19" t="s">
        <v>24</v>
      </c>
      <c r="G6" s="19"/>
    </row>
    <row r="7" spans="1:7" x14ac:dyDescent="0.25">
      <c r="B7" s="3" t="s">
        <v>15</v>
      </c>
      <c r="C7" s="3" t="s">
        <v>14</v>
      </c>
      <c r="D7" s="3" t="s">
        <v>15</v>
      </c>
      <c r="E7" s="3" t="s">
        <v>14</v>
      </c>
      <c r="F7" s="3" t="s">
        <v>15</v>
      </c>
      <c r="G7" s="3" t="s">
        <v>14</v>
      </c>
    </row>
    <row r="8" spans="1:7" x14ac:dyDescent="0.25">
      <c r="A8" t="s">
        <v>18</v>
      </c>
      <c r="B8" s="14">
        <f>Calculations!D9+Calculations!D26+Calculations!D43+Calculations!D60+Calculations!D77</f>
        <v>5.9904541201948103E-2</v>
      </c>
      <c r="C8" s="14">
        <f>SQRT((Calculations!E9^2)+(Calculations!E26^2)+(Calculations!E43^2)+(Calculations!E60^2)+(Calculations!E77^2))</f>
        <v>1.4326696045869463E-2</v>
      </c>
      <c r="D8" s="14">
        <f>Calculations!H9+Calculations!H26+Calculations!H43+Calculations!H60+Calculations!H77</f>
        <v>2.9095389917609429E-2</v>
      </c>
      <c r="E8" s="14">
        <f>SQRT((Calculations!I9^2)+(Calculations!I26^2)+(Calculations!I43^2)+(Calculations!I60^2)+(Calculations!I77^2))</f>
        <v>1.9175423344361269E-2</v>
      </c>
      <c r="F8" s="14">
        <f>Calculations!L9+Calculations!L26+Calculations!L43+Calculations!L60+Calculations!L77</f>
        <v>2.6560510606166737E-2</v>
      </c>
      <c r="G8" s="14">
        <f>SQRT((Calculations!M9^2)+(Calculations!M26^2)+(Calculations!M43^2)+(Calculations!M60^2)+(Calculations!M77^2))</f>
        <v>1.9297407988457835E-2</v>
      </c>
    </row>
    <row r="9" spans="1:7" x14ac:dyDescent="0.25">
      <c r="A9" t="s">
        <v>19</v>
      </c>
      <c r="B9" s="14">
        <f>Calculations!D10+Calculations!D27+Calculations!D44+Calculations!D61+Calculations!D78</f>
        <v>0.23963822272143978</v>
      </c>
      <c r="C9" s="14">
        <f>SQRT((Calculations!E10^2)+(Calculations!E27^2)+(Calculations!E44^2)+(Calculations!E61^2)+(Calculations!E78^2))</f>
        <v>4.1495451186022894E-2</v>
      </c>
      <c r="D9" s="14">
        <f>Calculations!H10+Calculations!H27+Calculations!H44+Calculations!H61+Calculations!H78</f>
        <v>0.27438194793239112</v>
      </c>
      <c r="E9" s="14">
        <f>SQRT((Calculations!I10^2)+(Calculations!I27^2)+(Calculations!I44^2)+(Calculations!I61^2)+(Calculations!I78^2))</f>
        <v>3.8611678548949951E-2</v>
      </c>
      <c r="F9" s="14">
        <f>Calculations!L10+Calculations!L27+Calculations!L44+Calculations!L61+Calculations!L78</f>
        <v>0.29825172853337711</v>
      </c>
      <c r="G9" s="14">
        <f>SQRT((Calculations!M10^2)+(Calculations!M27^2)+(Calculations!M44^2)+(Calculations!M61^2)+(Calculations!M78^2))</f>
        <v>4.2920131362955291E-2</v>
      </c>
    </row>
    <row r="10" spans="1:7" x14ac:dyDescent="0.25">
      <c r="A10" t="s">
        <v>26</v>
      </c>
      <c r="B10" s="14">
        <f>Calculations!D11+Calculations!D28+Calculations!D45+Calculations!D62+Calculations!D79</f>
        <v>0.2064972850967027</v>
      </c>
      <c r="C10" s="14">
        <f>SQRT((Calculations!E11^2)+(Calculations!E28^2)+(Calculations!E45^2)+(Calculations!E62^2)+(Calculations!E79^2))</f>
        <v>3.8207881283917076E-2</v>
      </c>
      <c r="D10" s="14">
        <f>Calculations!H11+Calculations!H28+Calculations!H45+Calculations!H62+Calculations!H79</f>
        <v>0.25572450420816306</v>
      </c>
      <c r="E10" s="14">
        <f>SQRT((Calculations!I11^2)+(Calculations!I28^2)+(Calculations!I45^2)+(Calculations!I62^2)+(Calculations!I79^2))</f>
        <v>3.5365024091196004E-2</v>
      </c>
      <c r="F10" s="14">
        <f>Calculations!L11+Calculations!L28+Calculations!L45+Calculations!L62+Calculations!L79</f>
        <v>0.15660111982128841</v>
      </c>
      <c r="G10" s="14">
        <f>SQRT((Calculations!M11^2)+(Calculations!M28^2)+(Calculations!M45^2)+(Calculations!M62^2)+(Calculations!M79^2))</f>
        <v>3.1473636584956541E-2</v>
      </c>
    </row>
    <row r="11" spans="1:7" x14ac:dyDescent="0.25">
      <c r="A11" t="s">
        <v>2</v>
      </c>
      <c r="B11" s="14">
        <f>Calculations!D12+Calculations!D29+Calculations!D46+Calculations!D63+Calculations!D80</f>
        <v>4.6653246398200267E-2</v>
      </c>
      <c r="C11" s="14">
        <f>SQRT((Calculations!E12^2)+(Calculations!E29^2)+(Calculations!E46^2)+(Calculations!E63^2)+(Calculations!E80^2))</f>
        <v>1.4225235054173165E-2</v>
      </c>
      <c r="D11" s="14">
        <f>Calculations!H12+Calculations!H29+Calculations!H46+Calculations!H63+Calculations!H80</f>
        <v>2.6277110675085282E-2</v>
      </c>
      <c r="E11" s="14">
        <f>SQRT((Calculations!I12^2)+(Calculations!I29^2)+(Calculations!I46^2)+(Calculations!I63^2)+(Calculations!I80^2))</f>
        <v>2.0796677343397442E-2</v>
      </c>
      <c r="F11" s="14">
        <f>Calculations!L12+Calculations!L29+Calculations!L46+Calculations!L63+Calculations!L80</f>
        <v>3.2395564988146996E-2</v>
      </c>
      <c r="G11" s="14">
        <f>SQRT((Calculations!M12^2)+(Calculations!M29^2)+(Calculations!M46^2)+(Calculations!M63^2)+(Calculations!M80^2))</f>
        <v>1.5015695242279354E-2</v>
      </c>
    </row>
    <row r="12" spans="1:7" x14ac:dyDescent="0.25">
      <c r="A12" t="s">
        <v>27</v>
      </c>
      <c r="B12" s="14">
        <f>Calculations!D13+Calculations!D30+Calculations!D47+Calculations!D64+Calculations!D81</f>
        <v>3.3331935709590269E-2</v>
      </c>
      <c r="C12" s="14">
        <f>SQRT((Calculations!E13^2)+(Calculations!E30^2)+(Calculations!E47^2)+(Calculations!E64^2)+(Calculations!E81^2))</f>
        <v>1.7361926214520769E-2</v>
      </c>
      <c r="D12" s="14">
        <f>Calculations!H13+Calculations!H30+Calculations!H47+Calculations!H64+Calculations!H81</f>
        <v>3.2457158295674506E-2</v>
      </c>
      <c r="E12" s="14">
        <f>SQRT((Calculations!I13^2)+(Calculations!I30^2)+(Calculations!I47^2)+(Calculations!I64^2)+(Calculations!I81^2))</f>
        <v>1.88500300113662E-2</v>
      </c>
      <c r="F12" s="14">
        <f>Calculations!L13+Calculations!L30+Calculations!L47+Calculations!L64+Calculations!L81</f>
        <v>6.22019459156734E-2</v>
      </c>
      <c r="G12" s="14">
        <f>SQRT((Calculations!M13^2)+(Calculations!M30^2)+(Calculations!M47^2)+(Calculations!M64^2)+(Calculations!M81^2))</f>
        <v>2.5520034709805222E-2</v>
      </c>
    </row>
    <row r="13" spans="1:7" x14ac:dyDescent="0.25">
      <c r="A13" t="s">
        <v>1</v>
      </c>
      <c r="B13" s="14">
        <f>Calculations!D14+Calculations!D31+Calculations!D48+Calculations!D65+Calculations!D82</f>
        <v>1.9622340193554536E-2</v>
      </c>
      <c r="C13" s="14">
        <f>SQRT((Calculations!E14^2)+(Calculations!E31^2)+(Calculations!E48^2)+(Calculations!E65^2)+(Calculations!E82^2))</f>
        <v>1.5900886223253859E-2</v>
      </c>
      <c r="D13" s="14">
        <f>Calculations!H14+Calculations!H31+Calculations!H48+Calculations!H65+Calculations!H82</f>
        <v>2.5568866659955562E-2</v>
      </c>
      <c r="E13" s="14">
        <f>SQRT((Calculations!I14^2)+(Calculations!I31^2)+(Calculations!I48^2)+(Calculations!I65^2)+(Calculations!I82^2))</f>
        <v>2.1547655523227988E-2</v>
      </c>
      <c r="F13" s="14">
        <f>Calculations!L14+Calculations!L31+Calculations!L48+Calculations!L65+Calculations!L82</f>
        <v>3.9260291506843077E-2</v>
      </c>
      <c r="G13" s="14">
        <f>SQRT((Calculations!M14^2)+(Calculations!M31^2)+(Calculations!M48^2)+(Calculations!M65^2)+(Calculations!M82^2))</f>
        <v>2.6843071174546419E-2</v>
      </c>
    </row>
    <row r="14" spans="1:7" x14ac:dyDescent="0.25">
      <c r="A14" t="s">
        <v>28</v>
      </c>
      <c r="B14" s="14">
        <f>Calculations!D15+Calculations!D32+Calculations!D49+Calculations!D66+Calculations!D83</f>
        <v>7.4196851382739917E-2</v>
      </c>
      <c r="C14" s="14">
        <f>SQRT((Calculations!E15^2)+(Calculations!E32^2)+(Calculations!E49^2)+(Calculations!E66^2)+(Calculations!E83^2))</f>
        <v>6.0178893545200424E-2</v>
      </c>
      <c r="D14" s="14">
        <f>Calculations!H15+Calculations!H32+Calculations!H49+Calculations!H66+Calculations!H83</f>
        <v>4.8553254263865919E-2</v>
      </c>
      <c r="E14" s="14">
        <f>SQRT((Calculations!I15^2)+(Calculations!I32^2)+(Calculations!I49^2)+(Calculations!I66^2)+(Calculations!I83^2))</f>
        <v>4.9514721805069682E-2</v>
      </c>
      <c r="F14" s="14">
        <f>Calculations!L15+Calculations!L32+Calculations!L49+Calculations!L66+Calculations!L83</f>
        <v>0.11165584399098823</v>
      </c>
      <c r="G14" s="14">
        <f>SQRT((Calculations!M15^2)+(Calculations!M32^2)+(Calculations!M49^2)+(Calculations!M66^2)+(Calculations!M83^2))</f>
        <v>7.0795256783481156E-2</v>
      </c>
    </row>
    <row r="15" spans="1:7" x14ac:dyDescent="0.25">
      <c r="A15" t="s">
        <v>0</v>
      </c>
      <c r="B15" s="14">
        <f>Calculations!D16+Calculations!D33+Calculations!D50+Calculations!D67+Calculations!D84</f>
        <v>0.1257570041801491</v>
      </c>
      <c r="C15" s="14">
        <f>SQRT((Calculations!E16^2)+(Calculations!E33^2)+(Calculations!E50^2)+(Calculations!E67^2)+(Calculations!E84^2))</f>
        <v>5.1067380008557615E-2</v>
      </c>
      <c r="D15" s="14">
        <f>Calculations!H16+Calculations!H33+Calculations!H50+Calculations!H67+Calculations!H84</f>
        <v>0.1097815432287285</v>
      </c>
      <c r="E15" s="14">
        <f>SQRT((Calculations!I16^2)+(Calculations!I33^2)+(Calculations!I50^2)+(Calculations!I67^2)+(Calculations!I84^2))</f>
        <v>6.2763626360774552E-2</v>
      </c>
      <c r="F15" s="14">
        <f>Calculations!L16+Calculations!L33+Calculations!L50+Calculations!L67+Calculations!L84</f>
        <v>2.3416605862403028E-2</v>
      </c>
      <c r="G15" s="14">
        <f>SQRT((Calculations!M16^2)+(Calculations!M33^2)+(Calculations!M50^2)+(Calculations!M67^2)+(Calculations!M84^2))</f>
        <v>1.4558468888352336E-2</v>
      </c>
    </row>
    <row r="16" spans="1:7" x14ac:dyDescent="0.25">
      <c r="A16" t="s">
        <v>29</v>
      </c>
      <c r="B16" s="14">
        <f>Calculations!D17+Calculations!D34+Calculations!D51+Calculations!D68+Calculations!D85</f>
        <v>3.1222092326684513E-2</v>
      </c>
      <c r="C16" s="14">
        <f>SQRT((Calculations!E17^2)+(Calculations!E34^2)+(Calculations!E51^2)+(Calculations!E68^2)+(Calculations!E85^2))</f>
        <v>3.1381879243154005E-2</v>
      </c>
      <c r="D16" s="14">
        <f>Calculations!H17+Calculations!H34+Calculations!H51+Calculations!H68+Calculations!H85</f>
        <v>2.1214514048869388E-2</v>
      </c>
      <c r="E16" s="14">
        <f>SQRT((Calculations!I17^2)+(Calculations!I34^2)+(Calculations!I51^2)+(Calculations!I68^2)+(Calculations!I85^2))</f>
        <v>2.1129907772139217E-2</v>
      </c>
      <c r="F16" s="14">
        <f>Calculations!L17+Calculations!L34+Calculations!L51+Calculations!L68+Calculations!L85</f>
        <v>2.5891119310953527E-2</v>
      </c>
      <c r="G16" s="14">
        <f>SQRT((Calculations!M17^2)+(Calculations!M34^2)+(Calculations!M51^2)+(Calculations!M68^2)+(Calculations!M85^2))</f>
        <v>2.3215201325114919E-2</v>
      </c>
    </row>
    <row r="17" spans="1:7" x14ac:dyDescent="0.25">
      <c r="A17" t="s">
        <v>30</v>
      </c>
      <c r="B17" s="14">
        <f>Calculations!D18+Calculations!D35+Calculations!D52+Calculations!D69+Calculations!D86</f>
        <v>4.4823136020551657E-2</v>
      </c>
      <c r="C17" s="14">
        <f>SQRT((Calculations!E18^2)+(Calculations!E35^2)+(Calculations!E52^2)+(Calculations!E69^2)+(Calculations!E86^2))</f>
        <v>4.3338738466208296E-2</v>
      </c>
      <c r="D17" s="14">
        <f>Calculations!H18+Calculations!H35+Calculations!H52+Calculations!H69+Calculations!H86</f>
        <v>5.8592366001218206E-2</v>
      </c>
      <c r="E17" s="14">
        <f>SQRT((Calculations!I18^2)+(Calculations!I35^2)+(Calculations!I52^2)+(Calculations!I69^2)+(Calculations!I86^2))</f>
        <v>5.344412748784523E-2</v>
      </c>
      <c r="F17" s="14">
        <f>Calculations!L18+Calculations!L35+Calculations!L52+Calculations!L69+Calculations!L86</f>
        <v>0.10541192469572046</v>
      </c>
      <c r="G17" s="14">
        <f>SQRT((Calculations!M18^2)+(Calculations!M35^2)+(Calculations!M52^2)+(Calculations!M69^2)+(Calculations!M86^2))</f>
        <v>3.231377723096799E-2</v>
      </c>
    </row>
    <row r="18" spans="1:7" s="12" customFormat="1" ht="15.75" thickBot="1" x14ac:dyDescent="0.3"/>
    <row r="19" spans="1:7" x14ac:dyDescent="0.25">
      <c r="A19" t="s">
        <v>16</v>
      </c>
    </row>
    <row r="21" spans="1:7" x14ac:dyDescent="0.25">
      <c r="A21" t="s">
        <v>16</v>
      </c>
      <c r="B21" s="18" t="s">
        <v>13</v>
      </c>
      <c r="C21" s="18"/>
      <c r="D21" s="18" t="s">
        <v>12</v>
      </c>
      <c r="E21" s="18"/>
      <c r="F21" s="19" t="s">
        <v>24</v>
      </c>
      <c r="G21" s="19"/>
    </row>
    <row r="22" spans="1:7" x14ac:dyDescent="0.25">
      <c r="A22" t="s">
        <v>20</v>
      </c>
      <c r="B22" s="1" t="s">
        <v>21</v>
      </c>
      <c r="C22" s="3" t="s">
        <v>14</v>
      </c>
      <c r="D22" s="1" t="s">
        <v>21</v>
      </c>
      <c r="E22" s="3" t="s">
        <v>14</v>
      </c>
      <c r="F22" s="15" t="s">
        <v>25</v>
      </c>
      <c r="G22" s="16" t="s">
        <v>14</v>
      </c>
    </row>
    <row r="23" spans="1:7" x14ac:dyDescent="0.25">
      <c r="A23" t="s">
        <v>18</v>
      </c>
      <c r="B23" s="13">
        <v>5.3220283526338959E-2</v>
      </c>
      <c r="C23" s="13">
        <v>5.039067898030259E-2</v>
      </c>
      <c r="D23" s="13">
        <v>7.6767126853283033E-2</v>
      </c>
      <c r="E23" s="13">
        <v>7.7002637628510451E-2</v>
      </c>
      <c r="F23" s="13">
        <v>2.9273981226134921E-2</v>
      </c>
      <c r="G23" s="13">
        <v>2.9468238294353202E-2</v>
      </c>
    </row>
    <row r="24" spans="1:7" x14ac:dyDescent="0.25">
      <c r="A24" t="s">
        <v>19</v>
      </c>
      <c r="B24" s="13">
        <v>5.8671308472096478E-2</v>
      </c>
      <c r="C24" s="13">
        <v>5.9057004221661998E-2</v>
      </c>
      <c r="D24" s="13">
        <v>4.3238161543633531E-2</v>
      </c>
      <c r="E24" s="13">
        <v>5.2606254535752781E-2</v>
      </c>
      <c r="F24" s="13">
        <v>6.0037288816413598E-2</v>
      </c>
      <c r="G24" s="13">
        <v>6.7671854281354762E-2</v>
      </c>
    </row>
    <row r="25" spans="1:7" x14ac:dyDescent="0.25">
      <c r="A25" t="s">
        <v>26</v>
      </c>
      <c r="B25" s="13">
        <v>0.55949551202099368</v>
      </c>
      <c r="C25" s="13">
        <v>0.15449269565042492</v>
      </c>
      <c r="D25" s="13">
        <v>0.567607327919324</v>
      </c>
      <c r="E25" s="13">
        <v>0.22368576991935754</v>
      </c>
      <c r="F25" s="13">
        <v>0.67785722575496843</v>
      </c>
      <c r="G25" s="13">
        <v>0.12088566666667376</v>
      </c>
    </row>
    <row r="26" spans="1:7" x14ac:dyDescent="0.25">
      <c r="A26" t="s">
        <v>2</v>
      </c>
      <c r="B26" s="13">
        <v>8.1753981837175221E-2</v>
      </c>
      <c r="C26" s="13">
        <v>6.5718791852847513E-2</v>
      </c>
      <c r="D26" s="13">
        <v>9.5126034279511551E-2</v>
      </c>
      <c r="E26" s="13">
        <v>8.0862210023098444E-2</v>
      </c>
      <c r="F26" s="13">
        <v>1.2833108624303442E-2</v>
      </c>
      <c r="G26" s="13">
        <v>1.388855798780818E-2</v>
      </c>
    </row>
    <row r="27" spans="1:7" x14ac:dyDescent="0.25">
      <c r="A27" t="s">
        <v>27</v>
      </c>
      <c r="B27" s="13">
        <v>3.3808848899728475E-2</v>
      </c>
      <c r="C27" s="13">
        <v>4.2168800546730403E-2</v>
      </c>
      <c r="D27" s="13">
        <v>2.5821343403359842E-2</v>
      </c>
      <c r="E27" s="13">
        <v>2.9640048016462445E-2</v>
      </c>
      <c r="F27" s="13">
        <v>2.8338479839624949E-2</v>
      </c>
      <c r="G27" s="13">
        <v>3.5266048844765009E-2</v>
      </c>
    </row>
    <row r="28" spans="1:7" x14ac:dyDescent="0.25">
      <c r="A28" t="s">
        <v>1</v>
      </c>
      <c r="B28" s="13">
        <v>3.2369257467923768E-2</v>
      </c>
      <c r="C28" s="13">
        <v>3.8486889781013257E-2</v>
      </c>
      <c r="D28" s="13">
        <v>3.3654430696874009E-2</v>
      </c>
      <c r="E28" s="13">
        <v>4.5595940822088843E-2</v>
      </c>
      <c r="F28" s="13">
        <v>1.9537827108225662E-2</v>
      </c>
      <c r="G28" s="13">
        <v>2.3141210895189265E-2</v>
      </c>
    </row>
    <row r="29" spans="1:7" x14ac:dyDescent="0.25">
      <c r="A29" t="s">
        <v>28</v>
      </c>
      <c r="B29" s="13">
        <v>8.2307808400249038E-2</v>
      </c>
      <c r="C29" s="13">
        <v>6.0528539812117081E-2</v>
      </c>
      <c r="D29" s="13">
        <v>7.7161704765300473E-2</v>
      </c>
      <c r="E29" s="13">
        <v>8.8905843708331059E-2</v>
      </c>
      <c r="F29" s="13">
        <v>6.1205340818811405E-2</v>
      </c>
      <c r="G29" s="13">
        <v>6.5251835412645232E-2</v>
      </c>
    </row>
    <row r="30" spans="1:7" x14ac:dyDescent="0.25">
      <c r="A30" t="s">
        <v>0</v>
      </c>
      <c r="B30" s="13">
        <v>4.087722185982421E-2</v>
      </c>
      <c r="C30" s="13">
        <v>4.8132405072456544E-2</v>
      </c>
      <c r="D30" s="13">
        <v>2.9505833663475253E-2</v>
      </c>
      <c r="E30" s="13">
        <v>3.8347303530224336E-2</v>
      </c>
      <c r="F30" s="13">
        <v>4.6411407838111263E-2</v>
      </c>
      <c r="G30" s="13">
        <v>6.242473131446491E-2</v>
      </c>
    </row>
    <row r="31" spans="1:7" x14ac:dyDescent="0.25">
      <c r="A31" t="s">
        <v>29</v>
      </c>
      <c r="B31" s="13">
        <v>2.9268496362078684E-2</v>
      </c>
      <c r="C31" s="13">
        <v>3.5330086841666039E-2</v>
      </c>
      <c r="D31" s="13">
        <v>2.5909364380593197E-2</v>
      </c>
      <c r="E31" s="13">
        <v>3.4559349605436419E-2</v>
      </c>
      <c r="F31" s="13">
        <v>3.0933394693182095E-2</v>
      </c>
      <c r="G31" s="13">
        <v>3.8763269586035445E-2</v>
      </c>
    </row>
    <row r="32" spans="1:7" x14ac:dyDescent="0.25">
      <c r="A32" t="s">
        <v>30</v>
      </c>
      <c r="B32" s="13">
        <v>2.8227281153591525E-2</v>
      </c>
      <c r="C32" s="13">
        <v>3.1007758171565616E-2</v>
      </c>
      <c r="D32" s="13">
        <v>2.5208672494645298E-2</v>
      </c>
      <c r="E32" s="13">
        <v>3.0495939957781888E-2</v>
      </c>
      <c r="F32" s="13">
        <v>3.3571945280223926E-2</v>
      </c>
      <c r="G32" s="13">
        <v>4.706196288315518E-2</v>
      </c>
    </row>
    <row r="33" spans="1:7" x14ac:dyDescent="0.25">
      <c r="B33" s="6"/>
      <c r="C33" s="6"/>
      <c r="D33" s="6"/>
      <c r="E33" s="6"/>
      <c r="F33" s="17"/>
      <c r="G33" s="17"/>
    </row>
    <row r="34" spans="1:7" x14ac:dyDescent="0.25">
      <c r="B34" s="6"/>
      <c r="C34" s="6"/>
      <c r="D34" s="6"/>
      <c r="E34" s="6"/>
      <c r="F34" s="17"/>
      <c r="G34" s="17"/>
    </row>
    <row r="35" spans="1:7" x14ac:dyDescent="0.25">
      <c r="B35" s="3" t="s">
        <v>15</v>
      </c>
      <c r="C35" s="3" t="s">
        <v>14</v>
      </c>
      <c r="D35" s="3" t="s">
        <v>15</v>
      </c>
      <c r="E35" s="3" t="s">
        <v>14</v>
      </c>
      <c r="F35" s="3" t="s">
        <v>15</v>
      </c>
      <c r="G35" s="3" t="s">
        <v>14</v>
      </c>
    </row>
    <row r="36" spans="1:7" x14ac:dyDescent="0.25">
      <c r="A36" t="s">
        <v>18</v>
      </c>
      <c r="B36" s="6">
        <f>B23*(495/583)</f>
        <v>4.518703318274063E-2</v>
      </c>
      <c r="C36" s="6">
        <f t="shared" ref="C36" si="0">C23*(495/583)</f>
        <v>4.2784538756860689E-2</v>
      </c>
      <c r="D36" s="6">
        <f>D23*(495/583)</f>
        <v>6.5179636007504468E-2</v>
      </c>
      <c r="E36" s="6">
        <f>E23*(495/583)</f>
        <v>6.5379597986471139E-2</v>
      </c>
      <c r="F36" s="6">
        <f>F23*(495/583)</f>
        <v>2.4855267078793802E-2</v>
      </c>
      <c r="G36" s="6">
        <f>G23*(495/583)</f>
        <v>2.5020202325394231E-2</v>
      </c>
    </row>
    <row r="37" spans="1:7" x14ac:dyDescent="0.25">
      <c r="A37" t="s">
        <v>19</v>
      </c>
      <c r="B37" s="6">
        <f t="shared" ref="B37:E37" si="1">B24*(495/583)</f>
        <v>4.9815261910270595E-2</v>
      </c>
      <c r="C37" s="6">
        <f t="shared" si="1"/>
        <v>5.0142739433486606E-2</v>
      </c>
      <c r="D37" s="6">
        <f t="shared" si="1"/>
        <v>3.6711646593651115E-2</v>
      </c>
      <c r="E37" s="6">
        <f t="shared" si="1"/>
        <v>4.4665687813375002E-2</v>
      </c>
      <c r="F37" s="6">
        <f t="shared" ref="F37:G37" si="2">F24*(495/583)</f>
        <v>5.0975056542237961E-2</v>
      </c>
      <c r="G37" s="6">
        <f t="shared" si="2"/>
        <v>5.745723476718801E-2</v>
      </c>
    </row>
    <row r="38" spans="1:7" x14ac:dyDescent="0.25">
      <c r="A38" t="s">
        <v>26</v>
      </c>
      <c r="B38" s="6">
        <f t="shared" ref="B38:E38" si="3">B25*(495/583)</f>
        <v>0.47504335926310787</v>
      </c>
      <c r="C38" s="6">
        <f t="shared" si="3"/>
        <v>0.13117304347677589</v>
      </c>
      <c r="D38" s="6">
        <f t="shared" si="3"/>
        <v>0.48193075012018077</v>
      </c>
      <c r="E38" s="6">
        <f t="shared" si="3"/>
        <v>0.18992188012020925</v>
      </c>
      <c r="F38" s="6">
        <f t="shared" ref="F38:G38" si="4">F25*(495/583)</f>
        <v>0.57553915394289779</v>
      </c>
      <c r="G38" s="6">
        <f t="shared" si="4"/>
        <v>0.10263877358491169</v>
      </c>
    </row>
    <row r="39" spans="1:7" x14ac:dyDescent="0.25">
      <c r="A39" t="s">
        <v>2</v>
      </c>
      <c r="B39" s="6">
        <f t="shared" ref="B39:E39" si="5">B26*(495/583)</f>
        <v>6.9413758163639344E-2</v>
      </c>
      <c r="C39" s="6">
        <f t="shared" si="5"/>
        <v>5.579897421468185E-2</v>
      </c>
      <c r="D39" s="6">
        <f t="shared" si="5"/>
        <v>8.0767387595811702E-2</v>
      </c>
      <c r="E39" s="6">
        <f t="shared" si="5"/>
        <v>6.865659341583831E-2</v>
      </c>
      <c r="F39" s="6">
        <f t="shared" ref="F39:G39" si="6">F26*(495/583)</f>
        <v>1.0896035624408582E-2</v>
      </c>
      <c r="G39" s="6">
        <f t="shared" si="6"/>
        <v>1.1792171876440908E-2</v>
      </c>
    </row>
    <row r="40" spans="1:7" x14ac:dyDescent="0.25">
      <c r="A40" t="s">
        <v>27</v>
      </c>
      <c r="B40" s="6">
        <f t="shared" ref="B40:E40" si="7">B27*(495/583)</f>
        <v>2.8705626424297762E-2</v>
      </c>
      <c r="C40" s="6">
        <f t="shared" si="7"/>
        <v>3.5803698577412606E-2</v>
      </c>
      <c r="D40" s="6">
        <f t="shared" si="7"/>
        <v>2.1923782134928169E-2</v>
      </c>
      <c r="E40" s="6">
        <f t="shared" si="7"/>
        <v>2.5166078504543585E-2</v>
      </c>
      <c r="F40" s="6">
        <f>F27*(495/583)</f>
        <v>2.4060973448738164E-2</v>
      </c>
      <c r="G40" s="6">
        <f t="shared" ref="G40" si="8">G27*(495/583)</f>
        <v>2.9942871660649538E-2</v>
      </c>
    </row>
    <row r="41" spans="1:7" x14ac:dyDescent="0.25">
      <c r="A41" t="s">
        <v>1</v>
      </c>
      <c r="B41" s="6">
        <f t="shared" ref="B41:E41" si="9">B28*(495/583)</f>
        <v>2.7483331812388104E-2</v>
      </c>
      <c r="C41" s="6">
        <f t="shared" si="9"/>
        <v>3.267754792727541E-2</v>
      </c>
      <c r="D41" s="6">
        <f t="shared" si="9"/>
        <v>2.8574516629421329E-2</v>
      </c>
      <c r="E41" s="6">
        <f t="shared" si="9"/>
        <v>3.8713534660264115E-2</v>
      </c>
      <c r="F41" s="6">
        <f t="shared" ref="F41:G41" si="10">F28*(495/583)</f>
        <v>1.6588721129625561E-2</v>
      </c>
      <c r="G41" s="6">
        <f t="shared" si="10"/>
        <v>1.9648197929877678E-2</v>
      </c>
    </row>
    <row r="42" spans="1:7" x14ac:dyDescent="0.25">
      <c r="A42" t="s">
        <v>28</v>
      </c>
      <c r="B42" s="6">
        <f t="shared" ref="B42:E42" si="11">B29*(495/583)</f>
        <v>6.9883988264362387E-2</v>
      </c>
      <c r="C42" s="6">
        <f t="shared" si="11"/>
        <v>5.1392156444250353E-2</v>
      </c>
      <c r="D42" s="6">
        <f t="shared" si="11"/>
        <v>6.5514654989406063E-2</v>
      </c>
      <c r="E42" s="6">
        <f t="shared" si="11"/>
        <v>7.5486093714620714E-2</v>
      </c>
      <c r="F42" s="6">
        <f t="shared" ref="F42:G42" si="12">F29*(495/583)</f>
        <v>5.196679880842478E-2</v>
      </c>
      <c r="G42" s="6">
        <f t="shared" si="12"/>
        <v>5.5402501765453499E-2</v>
      </c>
    </row>
    <row r="43" spans="1:7" x14ac:dyDescent="0.25">
      <c r="A43" t="s">
        <v>0</v>
      </c>
      <c r="B43" s="6">
        <f t="shared" ref="B43:E43" si="13">B30*(495/583)</f>
        <v>3.4707075164001691E-2</v>
      </c>
      <c r="C43" s="6">
        <f t="shared" si="13"/>
        <v>4.0867136382274426E-2</v>
      </c>
      <c r="D43" s="6">
        <f t="shared" si="13"/>
        <v>2.5052122921818611E-2</v>
      </c>
      <c r="E43" s="6">
        <f t="shared" si="13"/>
        <v>3.2559031299247081E-2</v>
      </c>
      <c r="F43" s="6">
        <f t="shared" ref="F43:G43" si="14">F30*(495/583)</f>
        <v>3.9405912315377489E-2</v>
      </c>
      <c r="G43" s="6">
        <f t="shared" si="14"/>
        <v>5.3002130361338134E-2</v>
      </c>
    </row>
    <row r="44" spans="1:7" x14ac:dyDescent="0.25">
      <c r="A44" t="s">
        <v>29</v>
      </c>
      <c r="B44" s="6">
        <f t="shared" ref="B44:G44" si="15">B31*(495/583)</f>
        <v>2.4850610118746053E-2</v>
      </c>
      <c r="C44" s="6">
        <f t="shared" si="15"/>
        <v>2.999724354481079E-2</v>
      </c>
      <c r="D44" s="6">
        <f t="shared" si="15"/>
        <v>2.1998516926918753E-2</v>
      </c>
      <c r="E44" s="6">
        <f t="shared" si="15"/>
        <v>2.9342844004615828E-2</v>
      </c>
      <c r="F44" s="6">
        <f t="shared" si="15"/>
        <v>2.6264203041381023E-2</v>
      </c>
      <c r="G44" s="6">
        <f t="shared" si="15"/>
        <v>3.291221002587915E-2</v>
      </c>
    </row>
    <row r="45" spans="1:7" s="1" customFormat="1" x14ac:dyDescent="0.25">
      <c r="A45" s="1" t="s">
        <v>30</v>
      </c>
      <c r="B45" s="6">
        <f t="shared" ref="B45:G45" si="16">B32*(495/583)</f>
        <v>2.3966559470030541E-2</v>
      </c>
      <c r="C45" s="6">
        <f t="shared" si="16"/>
        <v>2.6327341843782128E-2</v>
      </c>
      <c r="D45" s="6">
        <f t="shared" si="16"/>
        <v>2.1403589853944121E-2</v>
      </c>
      <c r="E45" s="6">
        <f t="shared" si="16"/>
        <v>2.5892779209437455E-2</v>
      </c>
      <c r="F45" s="6">
        <f t="shared" si="16"/>
        <v>2.8504481841699562E-2</v>
      </c>
      <c r="G45" s="6">
        <f t="shared" si="16"/>
        <v>3.9958270372490251E-2</v>
      </c>
    </row>
  </sheetData>
  <mergeCells count="6">
    <mergeCell ref="B6:C6"/>
    <mergeCell ref="D6:E6"/>
    <mergeCell ref="B21:C21"/>
    <mergeCell ref="D21:E21"/>
    <mergeCell ref="F21:G21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opLeftCell="G55" workbookViewId="0">
      <selection activeCell="M78" sqref="M78"/>
    </sheetView>
  </sheetViews>
  <sheetFormatPr defaultRowHeight="15" x14ac:dyDescent="0.25"/>
  <cols>
    <col min="1" max="1" width="30.42578125" bestFit="1" customWidth="1"/>
    <col min="2" max="2" width="20.28515625" style="1" bestFit="1" customWidth="1"/>
    <col min="3" max="3" width="13.140625" style="1" customWidth="1"/>
    <col min="4" max="4" width="20.28515625" style="1" bestFit="1" customWidth="1"/>
    <col min="5" max="5" width="18.85546875" style="1" customWidth="1"/>
    <col min="6" max="6" width="20.28515625" style="1" bestFit="1" customWidth="1"/>
    <col min="7" max="7" width="16.28515625" style="1" customWidth="1"/>
    <col min="8" max="8" width="20.28515625" bestFit="1" customWidth="1"/>
    <col min="9" max="9" width="12" customWidth="1"/>
    <col min="10" max="10" width="20.28515625" bestFit="1" customWidth="1"/>
    <col min="11" max="11" width="12" customWidth="1"/>
    <col min="12" max="12" width="20.28515625" bestFit="1" customWidth="1"/>
  </cols>
  <sheetData>
    <row r="1" spans="1:13" x14ac:dyDescent="0.25">
      <c r="A1" t="s">
        <v>11</v>
      </c>
    </row>
    <row r="3" spans="1:13" x14ac:dyDescent="0.25">
      <c r="A3" t="s">
        <v>6</v>
      </c>
      <c r="B3" s="9">
        <v>3</v>
      </c>
      <c r="C3" s="9"/>
      <c r="D3" s="9"/>
      <c r="E3" s="9"/>
      <c r="F3" s="9"/>
      <c r="G3" s="9"/>
    </row>
    <row r="4" spans="1:13" x14ac:dyDescent="0.25">
      <c r="A4" t="s">
        <v>7</v>
      </c>
      <c r="B4" s="9">
        <v>430</v>
      </c>
      <c r="C4" s="9">
        <v>600</v>
      </c>
      <c r="E4" s="9"/>
    </row>
    <row r="5" spans="1:13" x14ac:dyDescent="0.25">
      <c r="A5" t="s">
        <v>4</v>
      </c>
      <c r="B5" s="9">
        <v>130</v>
      </c>
      <c r="C5" s="9"/>
      <c r="D5" s="9"/>
      <c r="E5" s="9"/>
    </row>
    <row r="6" spans="1:13" ht="15.75" thickBot="1" x14ac:dyDescent="0.3">
      <c r="A6" t="s">
        <v>5</v>
      </c>
      <c r="B6" s="10">
        <f>B5/583</f>
        <v>0.22298456260720412</v>
      </c>
      <c r="C6" s="10"/>
      <c r="D6" s="10"/>
      <c r="E6" s="10"/>
    </row>
    <row r="7" spans="1:13" x14ac:dyDescent="0.25">
      <c r="B7" s="20" t="s">
        <v>13</v>
      </c>
      <c r="C7" s="21"/>
      <c r="D7" s="22" t="s">
        <v>10</v>
      </c>
      <c r="E7" s="23"/>
      <c r="F7" s="20" t="s">
        <v>12</v>
      </c>
      <c r="G7" s="21"/>
      <c r="H7" s="22" t="s">
        <v>10</v>
      </c>
      <c r="I7" s="23"/>
      <c r="J7" s="20" t="s">
        <v>24</v>
      </c>
      <c r="K7" s="21"/>
      <c r="L7" s="22" t="s">
        <v>10</v>
      </c>
      <c r="M7" s="23"/>
    </row>
    <row r="8" spans="1:13" x14ac:dyDescent="0.25">
      <c r="B8" s="2" t="s">
        <v>9</v>
      </c>
      <c r="C8" s="3" t="s">
        <v>14</v>
      </c>
      <c r="D8" s="7" t="s">
        <v>9</v>
      </c>
      <c r="E8" s="4" t="s">
        <v>8</v>
      </c>
      <c r="F8" s="2" t="s">
        <v>9</v>
      </c>
      <c r="G8" s="3" t="s">
        <v>8</v>
      </c>
      <c r="H8" s="7" t="s">
        <v>9</v>
      </c>
      <c r="I8" s="4" t="s">
        <v>8</v>
      </c>
      <c r="J8" s="2" t="s">
        <v>9</v>
      </c>
      <c r="K8" s="3" t="s">
        <v>8</v>
      </c>
      <c r="L8" s="7" t="s">
        <v>9</v>
      </c>
      <c r="M8" s="4" t="s">
        <v>8</v>
      </c>
    </row>
    <row r="9" spans="1:13" x14ac:dyDescent="0.25">
      <c r="A9" t="s">
        <v>18</v>
      </c>
      <c r="B9" s="24">
        <v>0.19928194923248843</v>
      </c>
      <c r="C9" s="17">
        <v>2.0842053436571424E-2</v>
      </c>
      <c r="D9" s="8">
        <f>B9*$B$6</f>
        <v>4.4436798285117492E-2</v>
      </c>
      <c r="E9" s="11">
        <f>C9*$B$6</f>
        <v>4.647456169389854E-3</v>
      </c>
      <c r="F9" s="25">
        <v>4.2596484879122577E-2</v>
      </c>
      <c r="G9" s="14">
        <v>2.6786982722972939E-2</v>
      </c>
      <c r="H9" s="8">
        <f>F9*$B$6</f>
        <v>9.4983585493755313E-3</v>
      </c>
      <c r="I9" s="11">
        <f>G9*$B$6</f>
        <v>5.9730836260488548E-3</v>
      </c>
      <c r="J9" s="25">
        <v>1.9938694221836108E-2</v>
      </c>
      <c r="K9" s="14">
        <v>1.0733367793920187E-2</v>
      </c>
      <c r="L9" s="8">
        <f>J9*$B$6</f>
        <v>4.446021010014913E-3</v>
      </c>
      <c r="M9" s="11">
        <f>K9*$B$6</f>
        <v>2.3933753228295444E-3</v>
      </c>
    </row>
    <row r="10" spans="1:13" x14ac:dyDescent="0.25">
      <c r="A10" t="s">
        <v>19</v>
      </c>
      <c r="B10" s="25">
        <v>0.41826836372598442</v>
      </c>
      <c r="C10" s="14">
        <v>8.6035586081370671E-2</v>
      </c>
      <c r="D10" s="8">
        <f>B10*$B$6</f>
        <v>9.3267388137869597E-2</v>
      </c>
      <c r="E10" s="11">
        <f t="shared" ref="E10" si="0">C10*$B$6</f>
        <v>1.9184607531008896E-2</v>
      </c>
      <c r="F10" s="25">
        <v>0.4468958964900166</v>
      </c>
      <c r="G10" s="14">
        <v>9.2281068882789724E-2</v>
      </c>
      <c r="H10" s="8">
        <f>F10*$B$6</f>
        <v>9.9650886009780712E-2</v>
      </c>
      <c r="I10" s="11">
        <f t="shared" ref="I10" si="1">G10*$B$6</f>
        <v>2.0577253781754141E-2</v>
      </c>
      <c r="J10" s="25">
        <v>0.87720491544550627</v>
      </c>
      <c r="K10" s="14">
        <v>3.1285577425535421E-2</v>
      </c>
      <c r="L10" s="8">
        <f>J10*$B$6</f>
        <v>0.1956031543875057</v>
      </c>
      <c r="M10" s="11">
        <f t="shared" ref="M10" si="2">K10*$B$6</f>
        <v>6.9762007981468352E-3</v>
      </c>
    </row>
    <row r="11" spans="1:13" x14ac:dyDescent="0.25">
      <c r="A11" t="s">
        <v>26</v>
      </c>
      <c r="B11" s="25">
        <v>0.38244968704152704</v>
      </c>
      <c r="C11" s="14">
        <v>6.6294972631764815E-2</v>
      </c>
      <c r="D11" s="8">
        <f>B11*$B$6</f>
        <v>8.5280376184217008E-2</v>
      </c>
      <c r="E11" s="11">
        <f>C11*$B$6</f>
        <v>1.4782755475350644E-2</v>
      </c>
      <c r="F11" s="25">
        <v>0.51050761863086092</v>
      </c>
      <c r="G11" s="14">
        <v>6.6584241794201054E-2</v>
      </c>
      <c r="H11" s="8">
        <f>F11*$B$6</f>
        <v>0.11383531804804789</v>
      </c>
      <c r="I11" s="11">
        <f>G11*$B$6</f>
        <v>1.4847258033012243E-2</v>
      </c>
      <c r="J11" s="25">
        <v>0.10285639033265781</v>
      </c>
      <c r="K11" s="14">
        <v>2.6091781116002563E-2</v>
      </c>
      <c r="L11" s="8">
        <f>J11*$B$6</f>
        <v>2.293538720968356E-2</v>
      </c>
      <c r="M11" s="11">
        <f>K11*$B$6</f>
        <v>5.8180643997947394E-3</v>
      </c>
    </row>
    <row r="12" spans="1:13" x14ac:dyDescent="0.25">
      <c r="A12" t="s">
        <v>2</v>
      </c>
      <c r="B12" s="5"/>
      <c r="C12" s="6"/>
      <c r="D12" s="8"/>
      <c r="E12" s="11"/>
      <c r="F12" s="5"/>
      <c r="G12" s="6"/>
      <c r="H12" s="8"/>
      <c r="I12" s="11"/>
      <c r="J12" s="13"/>
      <c r="K12" s="13"/>
      <c r="L12" s="8"/>
      <c r="M12" s="11"/>
    </row>
    <row r="13" spans="1:13" x14ac:dyDescent="0.25">
      <c r="A13" t="s">
        <v>27</v>
      </c>
      <c r="B13" s="5"/>
      <c r="C13" s="6"/>
      <c r="D13" s="8"/>
      <c r="E13" s="11"/>
      <c r="F13" s="5"/>
      <c r="G13" s="6"/>
      <c r="H13" s="8"/>
      <c r="I13" s="11"/>
      <c r="J13" s="13"/>
      <c r="K13" s="13"/>
      <c r="L13" s="8"/>
      <c r="M13" s="11"/>
    </row>
    <row r="14" spans="1:13" x14ac:dyDescent="0.25">
      <c r="A14" t="s">
        <v>1</v>
      </c>
      <c r="B14" s="25"/>
      <c r="C14" s="14"/>
      <c r="D14" s="24"/>
      <c r="E14" s="26"/>
      <c r="F14" s="25"/>
      <c r="G14" s="14"/>
      <c r="H14" s="24"/>
      <c r="I14" s="26"/>
      <c r="J14" s="25"/>
      <c r="K14" s="14"/>
      <c r="L14" s="24"/>
      <c r="M14" s="26"/>
    </row>
    <row r="15" spans="1:13" x14ac:dyDescent="0.25">
      <c r="A15" t="s">
        <v>28</v>
      </c>
      <c r="B15" s="25"/>
      <c r="C15" s="14"/>
      <c r="D15" s="24"/>
      <c r="E15" s="26"/>
      <c r="F15" s="25"/>
      <c r="G15" s="14"/>
      <c r="H15" s="24"/>
      <c r="I15" s="26"/>
      <c r="J15" s="25"/>
      <c r="K15" s="14"/>
      <c r="L15" s="24"/>
      <c r="M15" s="26"/>
    </row>
    <row r="16" spans="1:13" x14ac:dyDescent="0.25">
      <c r="A16" t="s">
        <v>0</v>
      </c>
      <c r="B16" s="25"/>
      <c r="C16" s="14"/>
      <c r="D16" s="24"/>
      <c r="E16" s="26"/>
      <c r="F16" s="25"/>
      <c r="G16" s="14"/>
      <c r="H16" s="24"/>
      <c r="I16" s="26"/>
      <c r="J16" s="25"/>
      <c r="K16" s="14"/>
      <c r="L16" s="24"/>
      <c r="M16" s="26"/>
    </row>
    <row r="17" spans="1:13" x14ac:dyDescent="0.25">
      <c r="A17" t="s">
        <v>29</v>
      </c>
      <c r="B17" s="25"/>
      <c r="C17" s="14"/>
      <c r="D17" s="24"/>
      <c r="E17" s="26"/>
      <c r="F17" s="25"/>
      <c r="G17" s="14"/>
      <c r="H17" s="24"/>
      <c r="I17" s="26"/>
      <c r="J17" s="25"/>
      <c r="K17" s="14"/>
      <c r="L17" s="24"/>
      <c r="M17" s="26"/>
    </row>
    <row r="18" spans="1:13" ht="15.75" thickBot="1" x14ac:dyDescent="0.3">
      <c r="A18" t="s">
        <v>30</v>
      </c>
      <c r="B18" s="27"/>
      <c r="C18" s="28"/>
      <c r="D18" s="29"/>
      <c r="E18" s="30"/>
      <c r="F18" s="27"/>
      <c r="G18" s="28"/>
      <c r="H18" s="29"/>
      <c r="I18" s="30"/>
      <c r="J18" s="27"/>
      <c r="K18" s="28"/>
      <c r="L18" s="29"/>
      <c r="M18" s="30"/>
    </row>
    <row r="20" spans="1:13" s="31" customFormat="1" x14ac:dyDescent="0.25">
      <c r="A20" s="31" t="s">
        <v>6</v>
      </c>
      <c r="B20" s="32">
        <v>4</v>
      </c>
      <c r="C20" s="32"/>
      <c r="D20" s="32"/>
      <c r="E20" s="32"/>
      <c r="F20" s="32"/>
      <c r="G20" s="32"/>
    </row>
    <row r="21" spans="1:13" x14ac:dyDescent="0.25">
      <c r="A21" t="s">
        <v>7</v>
      </c>
      <c r="B21" s="9">
        <v>600</v>
      </c>
      <c r="C21" s="9">
        <v>700</v>
      </c>
      <c r="E21" s="9"/>
    </row>
    <row r="22" spans="1:13" x14ac:dyDescent="0.25">
      <c r="A22" t="s">
        <v>4</v>
      </c>
      <c r="B22" s="9">
        <v>54</v>
      </c>
      <c r="C22" s="9"/>
      <c r="D22" s="9"/>
      <c r="E22" s="9"/>
    </row>
    <row r="23" spans="1:13" x14ac:dyDescent="0.25">
      <c r="A23" t="s">
        <v>5</v>
      </c>
      <c r="B23" s="10">
        <f>B22/583</f>
        <v>9.2624356775300176E-2</v>
      </c>
      <c r="C23" s="10"/>
      <c r="D23" s="10"/>
      <c r="E23" s="10"/>
    </row>
    <row r="24" spans="1:13" x14ac:dyDescent="0.25">
      <c r="B24" s="18" t="s">
        <v>13</v>
      </c>
      <c r="C24" s="18"/>
      <c r="D24" s="18" t="s">
        <v>10</v>
      </c>
      <c r="E24" s="18"/>
      <c r="F24" s="18" t="s">
        <v>12</v>
      </c>
      <c r="G24" s="18"/>
      <c r="H24" s="18" t="s">
        <v>10</v>
      </c>
      <c r="I24" s="18"/>
      <c r="J24" s="18" t="s">
        <v>24</v>
      </c>
      <c r="K24" s="18"/>
      <c r="L24" s="18" t="s">
        <v>10</v>
      </c>
      <c r="M24" s="18"/>
    </row>
    <row r="25" spans="1:13" x14ac:dyDescent="0.25">
      <c r="B25" s="3" t="s">
        <v>9</v>
      </c>
      <c r="C25" s="3" t="s">
        <v>14</v>
      </c>
      <c r="D25" s="3" t="s">
        <v>9</v>
      </c>
      <c r="E25" s="3" t="s">
        <v>8</v>
      </c>
      <c r="F25" s="3" t="s">
        <v>9</v>
      </c>
      <c r="G25" s="3" t="s">
        <v>8</v>
      </c>
      <c r="H25" s="3" t="s">
        <v>9</v>
      </c>
      <c r="I25" s="3" t="s">
        <v>8</v>
      </c>
      <c r="J25" s="3" t="s">
        <v>9</v>
      </c>
      <c r="K25" s="3" t="s">
        <v>8</v>
      </c>
      <c r="L25" s="3" t="s">
        <v>9</v>
      </c>
      <c r="M25" s="3" t="s">
        <v>8</v>
      </c>
    </row>
    <row r="26" spans="1:13" x14ac:dyDescent="0.25">
      <c r="A26" t="s">
        <v>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t="s">
        <v>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25">
      <c r="A28" t="s">
        <v>26</v>
      </c>
      <c r="B28" s="13">
        <v>0.65711669639834791</v>
      </c>
      <c r="C28" s="13">
        <v>3.018802487739735E-3</v>
      </c>
      <c r="D28" s="6">
        <f>B28*$B$23</f>
        <v>6.0865011330207185E-2</v>
      </c>
      <c r="E28" s="6">
        <f>C28*$B$23</f>
        <v>2.7961463865856892E-4</v>
      </c>
      <c r="F28" s="13">
        <v>0.99408770325813323</v>
      </c>
      <c r="G28" s="13">
        <v>3.8788858590978882E-3</v>
      </c>
      <c r="H28" s="6">
        <f>F28*$B$23</f>
        <v>9.2076734092520068E-2</v>
      </c>
      <c r="I28" s="6">
        <f>G28*$B$23</f>
        <v>3.5927930770374952E-4</v>
      </c>
      <c r="J28" s="13">
        <v>0.97781622966462689</v>
      </c>
      <c r="K28" s="13">
        <v>3.0623482213195377E-3</v>
      </c>
      <c r="L28" s="6">
        <f>J28*$B$23</f>
        <v>9.0569599317135263E-2</v>
      </c>
      <c r="M28" s="6">
        <f>K28*$B$23</f>
        <v>2.8364803422170675E-4</v>
      </c>
    </row>
    <row r="29" spans="1:13" x14ac:dyDescent="0.25">
      <c r="A29" t="s">
        <v>2</v>
      </c>
      <c r="B29" s="13">
        <v>0.34288330360165248</v>
      </c>
      <c r="C29" s="13">
        <v>3.0188024877397359E-3</v>
      </c>
      <c r="D29" s="6">
        <f>B29*$B$23</f>
        <v>3.1759345445093026E-2</v>
      </c>
      <c r="E29" s="6">
        <f>C29*$B$23</f>
        <v>2.7961463865856903E-4</v>
      </c>
      <c r="F29" s="13">
        <v>5.9122967418671303E-3</v>
      </c>
      <c r="G29" s="13">
        <v>3.8788858590978878E-3</v>
      </c>
      <c r="H29" s="6">
        <f>F29*$B$23</f>
        <v>5.4762268278014589E-4</v>
      </c>
      <c r="I29" s="6">
        <f>G29*$B$23</f>
        <v>3.5927930770374947E-4</v>
      </c>
      <c r="J29" s="13">
        <v>2.2183770335373058E-2</v>
      </c>
      <c r="K29" s="13">
        <v>3.0623482213195385E-3</v>
      </c>
      <c r="L29" s="6">
        <f>J29*$B$23</f>
        <v>2.0547574581649144E-3</v>
      </c>
      <c r="M29" s="6">
        <f>K29*$B$23</f>
        <v>2.8364803422170685E-4</v>
      </c>
    </row>
    <row r="30" spans="1:13" x14ac:dyDescent="0.25">
      <c r="A30" t="s">
        <v>27</v>
      </c>
      <c r="B30" s="6"/>
      <c r="C30" s="6"/>
      <c r="F30" s="6"/>
      <c r="G30" s="6"/>
      <c r="L30" s="6"/>
      <c r="M30" s="6"/>
    </row>
    <row r="31" spans="1:13" x14ac:dyDescent="0.25">
      <c r="A31" t="s">
        <v>1</v>
      </c>
      <c r="B31" s="6"/>
      <c r="C31" s="6"/>
      <c r="F31" s="6"/>
      <c r="G31" s="6"/>
      <c r="L31" s="6"/>
      <c r="M31" s="6"/>
    </row>
    <row r="32" spans="1:13" x14ac:dyDescent="0.25">
      <c r="A32" t="s"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5">
      <c r="A33" t="s">
        <v>0</v>
      </c>
      <c r="B33" s="6"/>
      <c r="C33" s="6"/>
      <c r="D33" s="6"/>
      <c r="E33" s="6"/>
      <c r="F33" s="6"/>
      <c r="G33" s="6"/>
      <c r="H33" s="6"/>
      <c r="I33" s="6"/>
    </row>
    <row r="34" spans="1:13" x14ac:dyDescent="0.25">
      <c r="A34" t="s">
        <v>29</v>
      </c>
      <c r="B34" s="6"/>
      <c r="C34" s="6"/>
      <c r="D34" s="6"/>
      <c r="E34" s="6"/>
      <c r="F34" s="6"/>
      <c r="G34" s="6"/>
      <c r="H34" s="6"/>
      <c r="I34" s="6"/>
    </row>
    <row r="35" spans="1:13" x14ac:dyDescent="0.25">
      <c r="A35" t="s">
        <v>30</v>
      </c>
    </row>
    <row r="37" spans="1:13" s="31" customFormat="1" x14ac:dyDescent="0.25">
      <c r="A37" s="31" t="s">
        <v>6</v>
      </c>
      <c r="B37" s="32">
        <v>5</v>
      </c>
      <c r="C37" s="32"/>
      <c r="D37" s="32"/>
      <c r="E37" s="32"/>
      <c r="F37" s="32"/>
      <c r="G37" s="32"/>
    </row>
    <row r="38" spans="1:13" x14ac:dyDescent="0.25">
      <c r="A38" t="s">
        <v>7</v>
      </c>
      <c r="B38" s="9">
        <v>700</v>
      </c>
      <c r="C38" s="9">
        <v>925</v>
      </c>
      <c r="E38" s="9"/>
    </row>
    <row r="39" spans="1:13" x14ac:dyDescent="0.25">
      <c r="A39" t="s">
        <v>4</v>
      </c>
      <c r="B39" s="9">
        <v>30</v>
      </c>
      <c r="C39" s="9"/>
      <c r="D39" s="9"/>
      <c r="E39" s="9"/>
    </row>
    <row r="40" spans="1:13" x14ac:dyDescent="0.25">
      <c r="A40" t="s">
        <v>5</v>
      </c>
      <c r="B40" s="10">
        <f>B39/583</f>
        <v>5.1457975986277875E-2</v>
      </c>
      <c r="C40" s="10"/>
      <c r="D40" s="10"/>
      <c r="E40" s="10"/>
    </row>
    <row r="41" spans="1:13" x14ac:dyDescent="0.25">
      <c r="B41" s="18" t="s">
        <v>13</v>
      </c>
      <c r="C41" s="18"/>
      <c r="D41" s="18" t="s">
        <v>10</v>
      </c>
      <c r="E41" s="18"/>
      <c r="F41" s="18" t="s">
        <v>12</v>
      </c>
      <c r="G41" s="18"/>
      <c r="H41" s="18" t="s">
        <v>10</v>
      </c>
      <c r="I41" s="18"/>
      <c r="J41" s="18" t="s">
        <v>24</v>
      </c>
      <c r="K41" s="18"/>
      <c r="L41" s="18" t="s">
        <v>10</v>
      </c>
      <c r="M41" s="18"/>
    </row>
    <row r="42" spans="1:13" x14ac:dyDescent="0.25">
      <c r="B42" s="3" t="s">
        <v>9</v>
      </c>
      <c r="C42" s="3" t="s">
        <v>14</v>
      </c>
      <c r="D42" s="3" t="s">
        <v>9</v>
      </c>
      <c r="E42" s="3" t="s">
        <v>8</v>
      </c>
      <c r="F42" s="3" t="s">
        <v>9</v>
      </c>
      <c r="G42" s="3" t="s">
        <v>8</v>
      </c>
      <c r="H42" s="3" t="s">
        <v>9</v>
      </c>
      <c r="I42" s="3" t="s">
        <v>8</v>
      </c>
      <c r="J42" s="3" t="s">
        <v>9</v>
      </c>
      <c r="K42" s="3" t="s">
        <v>8</v>
      </c>
      <c r="L42" s="3" t="s">
        <v>9</v>
      </c>
      <c r="M42" s="3" t="s">
        <v>8</v>
      </c>
    </row>
    <row r="43" spans="1:13" x14ac:dyDescent="0.25">
      <c r="A43" t="s">
        <v>18</v>
      </c>
      <c r="B43" s="6"/>
      <c r="C43" s="6"/>
      <c r="D43" s="6"/>
      <c r="E43" s="6"/>
      <c r="F43" s="6"/>
      <c r="G43" s="6"/>
      <c r="H43" s="6"/>
      <c r="I43" s="6"/>
    </row>
    <row r="44" spans="1:13" x14ac:dyDescent="0.25">
      <c r="A44" t="s">
        <v>19</v>
      </c>
      <c r="B44" s="13">
        <v>0.51871711703442602</v>
      </c>
      <c r="C44" s="13">
        <v>0.13617168270926636</v>
      </c>
      <c r="D44" s="6">
        <f>B44*$B$40</f>
        <v>2.6692132952028783E-2</v>
      </c>
      <c r="E44" s="6">
        <f t="shared" ref="E44:E45" si="3">C44*$B$40</f>
        <v>7.0071191788644779E-3</v>
      </c>
      <c r="F44" s="13">
        <v>0.51740429226582096</v>
      </c>
      <c r="G44" s="13">
        <v>0.1853736206447657</v>
      </c>
      <c r="H44" s="6">
        <f>F44*$B$40</f>
        <v>2.6624577646611716E-2</v>
      </c>
      <c r="I44" s="6">
        <f t="shared" ref="I44:I48" si="4">G44*$B$40</f>
        <v>9.5389513196277378E-3</v>
      </c>
      <c r="J44" s="13">
        <v>7.7160822171833343E-2</v>
      </c>
      <c r="K44" s="13">
        <v>0.12332526156584019</v>
      </c>
      <c r="L44" s="6">
        <f>J44*$B$40</f>
        <v>3.9705397343996578E-3</v>
      </c>
      <c r="M44" s="6">
        <f t="shared" ref="M44:M48" si="5">K44*$B$40</f>
        <v>6.3460683481564419E-3</v>
      </c>
    </row>
    <row r="45" spans="1:13" x14ac:dyDescent="0.25">
      <c r="A45" t="s">
        <v>26</v>
      </c>
      <c r="B45" s="13">
        <v>4.1784279040780331E-2</v>
      </c>
      <c r="C45" s="13">
        <v>3.9068464847168284E-2</v>
      </c>
      <c r="D45" s="6">
        <f t="shared" ref="D45" si="6">B45*$B$40</f>
        <v>2.1501344274844083E-3</v>
      </c>
      <c r="E45" s="6">
        <f t="shared" si="3"/>
        <v>2.0103841259263267E-3</v>
      </c>
      <c r="F45" s="13">
        <v>3.3433166839813996E-2</v>
      </c>
      <c r="G45" s="13">
        <v>3.3765838392328565E-2</v>
      </c>
      <c r="H45" s="6">
        <f t="shared" ref="H45" si="7">F45*$B$40</f>
        <v>1.7204030963883703E-3</v>
      </c>
      <c r="I45" s="6">
        <f t="shared" si="4"/>
        <v>1.7375217011489827E-3</v>
      </c>
      <c r="J45" s="13">
        <v>3.8055364669973696E-2</v>
      </c>
      <c r="K45" s="13">
        <v>5.4184742306615422E-2</v>
      </c>
      <c r="L45" s="6">
        <f t="shared" ref="L45" si="8">J45*$B$40</f>
        <v>1.9582520413365537E-3</v>
      </c>
      <c r="M45" s="6">
        <f t="shared" si="5"/>
        <v>2.7882371684364712E-3</v>
      </c>
    </row>
    <row r="46" spans="1:13" x14ac:dyDescent="0.25">
      <c r="A46" t="s">
        <v>2</v>
      </c>
      <c r="B46" s="13">
        <v>2.8012731976421814E-2</v>
      </c>
      <c r="C46" s="13">
        <v>3.2167609869565593E-2</v>
      </c>
      <c r="D46" s="6">
        <f>B46*$B$40</f>
        <v>1.4414784893527521E-3</v>
      </c>
      <c r="E46" s="6">
        <f t="shared" ref="E46:E47" si="9">C46*$B$40</f>
        <v>1.6552800962040615E-3</v>
      </c>
      <c r="F46" s="13">
        <v>2.9288201351629298E-2</v>
      </c>
      <c r="G46" s="13">
        <v>3.1798679879076072E-2</v>
      </c>
      <c r="H46" s="6">
        <f>F46*$B$40</f>
        <v>1.5071115618334116E-3</v>
      </c>
      <c r="I46" s="6">
        <f t="shared" si="4"/>
        <v>1.6362957056128339E-3</v>
      </c>
      <c r="J46" s="13">
        <v>1.984178603087975E-3</v>
      </c>
      <c r="K46" s="13">
        <v>1.8632876729459688E-3</v>
      </c>
      <c r="L46" s="6">
        <f>J46*$B$40</f>
        <v>1.021018149101874E-4</v>
      </c>
      <c r="M46" s="6">
        <f t="shared" si="5"/>
        <v>9.5881012329981246E-5</v>
      </c>
    </row>
    <row r="47" spans="1:13" x14ac:dyDescent="0.25">
      <c r="A47" t="s">
        <v>27</v>
      </c>
      <c r="B47" s="13">
        <v>0.26389629617363447</v>
      </c>
      <c r="C47" s="13">
        <v>5.6155592206342399E-2</v>
      </c>
      <c r="D47" s="6">
        <f t="shared" ref="D47" si="10">B47*$B$40</f>
        <v>1.3579569271370556E-2</v>
      </c>
      <c r="E47" s="6">
        <f t="shared" si="9"/>
        <v>2.8896531152491803E-3</v>
      </c>
      <c r="F47" s="13">
        <v>0.22504480178490247</v>
      </c>
      <c r="G47" s="13">
        <v>7.2682840091813375E-2</v>
      </c>
      <c r="H47" s="6">
        <f t="shared" ref="H47:H48" si="11">F47*$B$40</f>
        <v>1.1580350006084175E-2</v>
      </c>
      <c r="I47" s="6">
        <f t="shared" si="4"/>
        <v>3.7401118400590076E-3</v>
      </c>
      <c r="J47" s="13">
        <v>0.67729108060548326</v>
      </c>
      <c r="K47" s="13">
        <v>0.30317524479509877</v>
      </c>
      <c r="L47" s="6">
        <f t="shared" ref="L47:L48" si="12">J47*$B$40</f>
        <v>3.4852028161517147E-2</v>
      </c>
      <c r="M47" s="6">
        <f t="shared" si="5"/>
        <v>1.5600784466300109E-2</v>
      </c>
    </row>
    <row r="48" spans="1:13" x14ac:dyDescent="0.25">
      <c r="A48" t="s">
        <v>1</v>
      </c>
      <c r="B48" s="13">
        <v>5.3052957876752328E-2</v>
      </c>
      <c r="C48" s="13">
        <v>5.5207213968777417E-2</v>
      </c>
      <c r="D48" s="6">
        <f t="shared" ref="D48" si="13">B48*$B$40</f>
        <v>2.7299978324229327E-3</v>
      </c>
      <c r="E48" s="6">
        <f t="shared" ref="E48" si="14">C48*$B$40</f>
        <v>2.840851490674653E-3</v>
      </c>
      <c r="F48" s="13">
        <v>0.12288764460085747</v>
      </c>
      <c r="G48" s="13">
        <v>8.4548988464317174E-2</v>
      </c>
      <c r="H48" s="6">
        <f t="shared" si="11"/>
        <v>6.323549464881173E-3</v>
      </c>
      <c r="I48" s="6">
        <f t="shared" si="4"/>
        <v>4.3507198180609179E-3</v>
      </c>
      <c r="J48" s="13">
        <v>0.18702532460106625</v>
      </c>
      <c r="K48" s="13">
        <v>0.33242753552286297</v>
      </c>
      <c r="L48" s="6">
        <f t="shared" si="12"/>
        <v>9.6239446621474919E-3</v>
      </c>
      <c r="M48" s="6">
        <f t="shared" si="5"/>
        <v>1.7106048140113017E-2</v>
      </c>
    </row>
    <row r="49" spans="1:13" x14ac:dyDescent="0.25">
      <c r="A49" t="s">
        <v>28</v>
      </c>
      <c r="B49" s="13"/>
      <c r="C49" s="13"/>
      <c r="D49" s="6"/>
      <c r="E49" s="6"/>
      <c r="F49" s="13"/>
      <c r="G49" s="13"/>
      <c r="H49" s="6"/>
      <c r="I49" s="6"/>
      <c r="J49" s="13"/>
      <c r="K49" s="13"/>
      <c r="L49" s="6"/>
      <c r="M49" s="6"/>
    </row>
    <row r="50" spans="1:13" x14ac:dyDescent="0.25">
      <c r="A50" t="s">
        <v>0</v>
      </c>
      <c r="B50" s="13">
        <v>9.4536617897984954E-2</v>
      </c>
      <c r="C50" s="13">
        <v>0.10265028674343772</v>
      </c>
      <c r="D50" s="6">
        <f t="shared" ref="D50" si="15">B50*$B$40</f>
        <v>4.8646630136184371E-3</v>
      </c>
      <c r="E50" s="6">
        <f t="shared" ref="E50" si="16">C50*$B$40</f>
        <v>5.282175990228356E-3</v>
      </c>
      <c r="F50" s="13">
        <v>7.1941893156975925E-2</v>
      </c>
      <c r="G50" s="13">
        <v>7.6727363358806006E-2</v>
      </c>
      <c r="H50" s="6">
        <f t="shared" ref="H50" si="17">F50*$B$40</f>
        <v>3.7019842104790359E-3</v>
      </c>
      <c r="I50" s="6">
        <f t="shared" ref="I50" si="18">G50*$B$40</f>
        <v>3.9482348212078562E-3</v>
      </c>
      <c r="J50" s="13">
        <v>1.8483229348555619E-2</v>
      </c>
      <c r="K50" s="13">
        <v>2.5474838368531635E-2</v>
      </c>
      <c r="L50" s="6">
        <f t="shared" ref="L50" si="19">J50*$B$40</f>
        <v>9.5110957196684151E-4</v>
      </c>
      <c r="M50" s="6">
        <f t="shared" ref="M50" si="20">K50*$B$40</f>
        <v>1.3108836210222112E-3</v>
      </c>
    </row>
    <row r="51" spans="1:13" x14ac:dyDescent="0.25">
      <c r="A51" t="s">
        <v>29</v>
      </c>
      <c r="B51" s="6"/>
      <c r="C51" s="6"/>
      <c r="D51" s="6"/>
      <c r="E51" s="6"/>
      <c r="F51" s="6"/>
      <c r="G51" s="6"/>
      <c r="H51" s="6"/>
      <c r="I51" s="6"/>
    </row>
    <row r="52" spans="1:13" x14ac:dyDescent="0.25">
      <c r="A52" t="s">
        <v>30</v>
      </c>
    </row>
    <row r="54" spans="1:13" s="31" customFormat="1" x14ac:dyDescent="0.25">
      <c r="A54" s="31" t="s">
        <v>6</v>
      </c>
      <c r="B54" s="32">
        <v>6</v>
      </c>
      <c r="C54" s="32"/>
      <c r="D54" s="32"/>
      <c r="E54" s="32"/>
      <c r="F54" s="32"/>
      <c r="G54" s="32"/>
    </row>
    <row r="55" spans="1:13" x14ac:dyDescent="0.25">
      <c r="A55" t="s">
        <v>7</v>
      </c>
      <c r="B55" s="9">
        <v>925</v>
      </c>
      <c r="C55" s="9">
        <v>1300</v>
      </c>
      <c r="E55" s="9"/>
    </row>
    <row r="56" spans="1:13" x14ac:dyDescent="0.25">
      <c r="A56" t="s">
        <v>4</v>
      </c>
      <c r="B56" s="9">
        <v>155</v>
      </c>
      <c r="C56" s="9"/>
      <c r="D56" s="9"/>
      <c r="E56" s="9"/>
    </row>
    <row r="57" spans="1:13" x14ac:dyDescent="0.25">
      <c r="A57" t="s">
        <v>5</v>
      </c>
      <c r="B57" s="10">
        <f>B56/583</f>
        <v>0.2658662092624357</v>
      </c>
      <c r="C57" s="10"/>
      <c r="D57" s="10"/>
      <c r="E57" s="10"/>
    </row>
    <row r="58" spans="1:13" x14ac:dyDescent="0.25">
      <c r="B58" s="18" t="s">
        <v>13</v>
      </c>
      <c r="C58" s="18"/>
      <c r="D58" s="18" t="s">
        <v>10</v>
      </c>
      <c r="E58" s="18"/>
      <c r="F58" s="18" t="s">
        <v>12</v>
      </c>
      <c r="G58" s="18"/>
      <c r="H58" s="18" t="s">
        <v>10</v>
      </c>
      <c r="I58" s="18"/>
      <c r="J58" s="18" t="s">
        <v>24</v>
      </c>
      <c r="K58" s="18"/>
      <c r="L58" s="18" t="s">
        <v>10</v>
      </c>
      <c r="M58" s="18"/>
    </row>
    <row r="59" spans="1:13" x14ac:dyDescent="0.25">
      <c r="B59" s="3" t="s">
        <v>9</v>
      </c>
      <c r="C59" s="3" t="s">
        <v>14</v>
      </c>
      <c r="D59" s="3" t="s">
        <v>9</v>
      </c>
      <c r="E59" s="3" t="s">
        <v>8</v>
      </c>
      <c r="F59" s="3" t="s">
        <v>9</v>
      </c>
      <c r="G59" s="3" t="s">
        <v>8</v>
      </c>
      <c r="H59" s="3" t="s">
        <v>9</v>
      </c>
      <c r="I59" s="3" t="s">
        <v>8</v>
      </c>
      <c r="J59" s="3" t="s">
        <v>9</v>
      </c>
      <c r="K59" s="3" t="s">
        <v>8</v>
      </c>
      <c r="L59" s="3" t="s">
        <v>9</v>
      </c>
      <c r="M59" s="3" t="s">
        <v>8</v>
      </c>
    </row>
    <row r="60" spans="1:13" x14ac:dyDescent="0.25">
      <c r="A60" t="s">
        <v>18</v>
      </c>
      <c r="B60" s="13">
        <v>3.9831458414703196E-2</v>
      </c>
      <c r="C60" s="13">
        <v>4.5799534988913405E-2</v>
      </c>
      <c r="D60" s="6">
        <f>B60*$B$57</f>
        <v>1.0589838858111485E-2</v>
      </c>
      <c r="E60" s="6">
        <f t="shared" ref="E60" si="21">C60*$B$57</f>
        <v>1.2176548753484697E-2</v>
      </c>
      <c r="F60">
        <v>5.840173845442452E-2</v>
      </c>
      <c r="G60">
        <v>6.5588727928939536E-2</v>
      </c>
      <c r="H60" s="6">
        <f>F60*$B$57</f>
        <v>1.5527048817214067E-2</v>
      </c>
      <c r="I60" s="6">
        <f t="shared" ref="I60:I62" si="22">G60*$B$57</f>
        <v>1.74378264648124E-2</v>
      </c>
      <c r="J60">
        <v>5.7447338064038213E-2</v>
      </c>
      <c r="K60">
        <v>6.5636835966395607E-2</v>
      </c>
      <c r="L60" s="6">
        <f>J60*$B$57</f>
        <v>1.5273306003303471E-2</v>
      </c>
      <c r="M60" s="6">
        <f t="shared" ref="M60:M62" si="23">K60*$B$57</f>
        <v>1.74506167663659E-2</v>
      </c>
    </row>
    <row r="61" spans="1:13" x14ac:dyDescent="0.25">
      <c r="A61" t="s">
        <v>19</v>
      </c>
      <c r="B61" s="13">
        <v>0.41509628250515745</v>
      </c>
      <c r="C61" s="13">
        <v>0.12848720682424286</v>
      </c>
      <c r="D61" s="6">
        <f>B61*$B$57</f>
        <v>0.11036007510857532</v>
      </c>
      <c r="E61" s="6">
        <f t="shared" ref="E61:E62" si="24">C61*$B$57</f>
        <v>3.4160406617080009E-2</v>
      </c>
      <c r="F61">
        <v>0.50458993837287791</v>
      </c>
      <c r="G61">
        <v>9.9438090901068601E-2</v>
      </c>
      <c r="H61" s="6">
        <f>F61*$B$57</f>
        <v>0.13415341414716309</v>
      </c>
      <c r="I61" s="6">
        <f t="shared" si="22"/>
        <v>2.6437228284160608E-2</v>
      </c>
      <c r="J61">
        <v>0.32894067170552505</v>
      </c>
      <c r="K61">
        <v>0.15205445279888902</v>
      </c>
      <c r="L61" s="6">
        <f>J61*$B$57</f>
        <v>8.7454209458587284E-2</v>
      </c>
      <c r="M61" s="6">
        <f t="shared" si="23"/>
        <v>4.0426140967114582E-2</v>
      </c>
    </row>
    <row r="62" spans="1:13" x14ac:dyDescent="0.25">
      <c r="A62" t="s">
        <v>26</v>
      </c>
      <c r="B62" s="13">
        <v>0.19034167770669491</v>
      </c>
      <c r="C62" s="13">
        <v>0.12779854402652929</v>
      </c>
      <c r="D62" s="6">
        <f>B62*$B$57</f>
        <v>5.0605420316531244E-2</v>
      </c>
      <c r="E62" s="6">
        <f t="shared" ref="E62" si="25">C62*$B$57</f>
        <v>3.3977314449591837E-2</v>
      </c>
      <c r="F62">
        <v>0.14929446943249652</v>
      </c>
      <c r="G62">
        <v>0.1142215712498079</v>
      </c>
      <c r="H62" s="6">
        <f>F62*$B$57</f>
        <v>3.969235465186443E-2</v>
      </c>
      <c r="I62" s="6">
        <f t="shared" si="22"/>
        <v>3.0367656164185637E-2</v>
      </c>
      <c r="J62">
        <v>0.12026684471989067</v>
      </c>
      <c r="K62">
        <v>0.10988372820380983</v>
      </c>
      <c r="L62" s="6">
        <f>J62*$B$57</f>
        <v>3.1974890105631315E-2</v>
      </c>
      <c r="M62" s="6">
        <f t="shared" si="23"/>
        <v>2.9214370277170713E-2</v>
      </c>
    </row>
    <row r="63" spans="1:13" x14ac:dyDescent="0.25">
      <c r="A63" t="s">
        <v>2</v>
      </c>
      <c r="B63" s="6"/>
      <c r="C63" s="6"/>
      <c r="D63" s="6"/>
      <c r="E63" s="6"/>
      <c r="H63" s="6"/>
      <c r="I63" s="6"/>
      <c r="L63" s="6"/>
      <c r="M63" s="6"/>
    </row>
    <row r="64" spans="1:13" x14ac:dyDescent="0.25">
      <c r="A64" t="s">
        <v>27</v>
      </c>
      <c r="B64" s="13">
        <v>2.9322865567373849E-2</v>
      </c>
      <c r="C64" s="13">
        <v>3.6006460498623181E-2</v>
      </c>
      <c r="D64" s="6">
        <f>B64*$B$57</f>
        <v>7.7959591131096864E-3</v>
      </c>
      <c r="E64" s="6">
        <f t="shared" ref="E64:E68" si="26">C64*$B$57</f>
        <v>9.5729011617265766E-3</v>
      </c>
      <c r="F64">
        <v>3.1890420284683023E-2</v>
      </c>
      <c r="G64">
        <v>3.9446779460726389E-2</v>
      </c>
      <c r="H64" s="6">
        <f>F64*$B$57</f>
        <v>8.4785851528745605E-3</v>
      </c>
      <c r="I64" s="6">
        <f t="shared" ref="I64:I68" si="27">G64*$B$57</f>
        <v>1.0487565722834633E-2</v>
      </c>
      <c r="J64">
        <v>2.2933411813598044E-2</v>
      </c>
      <c r="K64">
        <v>3.0058694168696609E-2</v>
      </c>
      <c r="L64" s="6">
        <f>J64*$B$57</f>
        <v>6.0972192643356724E-3</v>
      </c>
      <c r="M64" s="6">
        <f t="shared" ref="M64:M68" si="28">K64*$B$57</f>
        <v>7.9915910740102486E-3</v>
      </c>
    </row>
    <row r="65" spans="1:13" x14ac:dyDescent="0.25">
      <c r="A65" t="s">
        <v>1</v>
      </c>
      <c r="B65" s="13">
        <v>2.7769086608588608E-2</v>
      </c>
      <c r="C65" s="13">
        <v>3.9674474791170769E-2</v>
      </c>
      <c r="D65" s="6">
        <f t="shared" ref="D64:D68" si="29">B65*$B$57</f>
        <v>7.3828617913057198E-3</v>
      </c>
      <c r="E65" s="6">
        <f t="shared" si="26"/>
        <v>1.0548102217206638E-2</v>
      </c>
      <c r="F65">
        <v>5.269045622077697E-2</v>
      </c>
      <c r="G65">
        <v>7.5774062021384037E-2</v>
      </c>
      <c r="H65" s="6">
        <f t="shared" ref="H65:H68" si="30">F65*$B$57</f>
        <v>1.4008611859726298E-2</v>
      </c>
      <c r="I65" s="6">
        <f t="shared" si="27"/>
        <v>2.0145762630042072E-2</v>
      </c>
      <c r="J65">
        <v>3.2304009282082727E-2</v>
      </c>
      <c r="K65">
        <v>4.0623274463864184E-2</v>
      </c>
      <c r="L65" s="6">
        <f t="shared" ref="L65:L68" si="31">J65*$B$57</f>
        <v>8.5885444918058721E-3</v>
      </c>
      <c r="M65" s="6">
        <f t="shared" si="28"/>
        <v>1.0800355989535076E-2</v>
      </c>
    </row>
    <row r="66" spans="1:13" x14ac:dyDescent="0.25">
      <c r="A66" t="s">
        <v>28</v>
      </c>
      <c r="B66" s="13">
        <v>0.26070428174573479</v>
      </c>
      <c r="C66" s="13">
        <v>0.22526382902550124</v>
      </c>
      <c r="D66" s="6">
        <f t="shared" si="29"/>
        <v>6.9312459126224524E-2</v>
      </c>
      <c r="E66" s="6">
        <f t="shared" si="26"/>
        <v>5.9890040306951449E-2</v>
      </c>
      <c r="F66">
        <v>0.17203028733375497</v>
      </c>
      <c r="G66">
        <v>0.18581164136131822</v>
      </c>
      <c r="H66" s="6">
        <f t="shared" si="30"/>
        <v>4.5737040371753045E-2</v>
      </c>
      <c r="I66" s="6">
        <f t="shared" si="27"/>
        <v>4.9401036725564881E-2</v>
      </c>
      <c r="J66">
        <v>0.40360327296666992</v>
      </c>
      <c r="K66">
        <v>0.26576710249940388</v>
      </c>
      <c r="L66" s="6">
        <f t="shared" si="31"/>
        <v>0.10730447222956062</v>
      </c>
      <c r="M66" s="6">
        <f t="shared" si="28"/>
        <v>7.0658492088177718E-2</v>
      </c>
    </row>
    <row r="67" spans="1:13" x14ac:dyDescent="0.25">
      <c r="A67" t="s">
        <v>0</v>
      </c>
      <c r="B67" s="13">
        <v>1.9889533498099056E-2</v>
      </c>
      <c r="C67" s="13">
        <v>3.1564116131676097E-2</v>
      </c>
      <c r="D67" s="6">
        <f t="shared" si="29"/>
        <v>5.2879548751378286E-3</v>
      </c>
      <c r="E67" s="6">
        <f t="shared" si="26"/>
        <v>8.3918319046480203E-3</v>
      </c>
      <c r="F67">
        <v>1.8034025091753197E-2</v>
      </c>
      <c r="G67">
        <v>2.1026609584809373E-2</v>
      </c>
      <c r="H67" s="6">
        <f t="shared" si="30"/>
        <v>4.7946378888880717E-3</v>
      </c>
      <c r="I67" s="6">
        <f t="shared" si="27"/>
        <v>5.590264983954465E-3</v>
      </c>
      <c r="J67">
        <v>2.1827194065241518E-2</v>
      </c>
      <c r="K67">
        <v>2.9134618058532603E-2</v>
      </c>
      <c r="L67" s="6">
        <f t="shared" si="31"/>
        <v>5.803113344961296E-3</v>
      </c>
      <c r="M67" s="6">
        <f t="shared" si="28"/>
        <v>7.745910461530967E-3</v>
      </c>
    </row>
    <row r="68" spans="1:13" x14ac:dyDescent="0.25">
      <c r="A68" t="s">
        <v>29</v>
      </c>
      <c r="B68" s="13">
        <v>1.7044813953647986E-2</v>
      </c>
      <c r="C68" s="13">
        <v>2.0196884022973548E-2</v>
      </c>
      <c r="D68" s="6">
        <f t="shared" si="29"/>
        <v>4.5316400734398592E-3</v>
      </c>
      <c r="E68" s="6">
        <f t="shared" si="26"/>
        <v>5.36966899410103E-3</v>
      </c>
      <c r="F68">
        <v>1.306866480923281E-2</v>
      </c>
      <c r="G68">
        <v>1.6012244757121059E-2</v>
      </c>
      <c r="H68" s="6">
        <f t="shared" si="30"/>
        <v>3.4745163729521197E-3</v>
      </c>
      <c r="I68" s="6">
        <f t="shared" si="27"/>
        <v>4.2571148153580859E-3</v>
      </c>
      <c r="J68">
        <v>1.2677257382953772E-2</v>
      </c>
      <c r="K68">
        <v>1.4795388380451724E-2</v>
      </c>
      <c r="L68" s="6">
        <f t="shared" si="31"/>
        <v>3.3704543642501454E-3</v>
      </c>
      <c r="M68" s="6">
        <f t="shared" si="28"/>
        <v>3.9335938232761877E-3</v>
      </c>
    </row>
    <row r="69" spans="1:13" x14ac:dyDescent="0.25">
      <c r="A69" t="s">
        <v>30</v>
      </c>
    </row>
    <row r="71" spans="1:13" s="31" customFormat="1" x14ac:dyDescent="0.25">
      <c r="A71" s="31" t="s">
        <v>6</v>
      </c>
      <c r="B71" s="32">
        <v>7</v>
      </c>
      <c r="C71" s="32"/>
      <c r="D71" s="32"/>
      <c r="E71" s="32"/>
      <c r="F71" s="32"/>
      <c r="G71" s="32"/>
    </row>
    <row r="72" spans="1:13" x14ac:dyDescent="0.25">
      <c r="A72" t="s">
        <v>7</v>
      </c>
      <c r="B72" s="9">
        <v>1300</v>
      </c>
      <c r="C72" s="9">
        <v>1900</v>
      </c>
      <c r="E72" s="9"/>
    </row>
    <row r="73" spans="1:13" x14ac:dyDescent="0.25">
      <c r="A73" t="s">
        <v>4</v>
      </c>
      <c r="B73" s="9">
        <v>145</v>
      </c>
      <c r="C73" s="9"/>
      <c r="D73" s="9"/>
      <c r="E73" s="9"/>
    </row>
    <row r="74" spans="1:13" x14ac:dyDescent="0.25">
      <c r="A74" t="s">
        <v>5</v>
      </c>
      <c r="B74" s="10">
        <f>B73/583</f>
        <v>0.24871355060034306</v>
      </c>
      <c r="C74" s="10"/>
      <c r="D74" s="10"/>
      <c r="E74" s="10"/>
    </row>
    <row r="75" spans="1:13" x14ac:dyDescent="0.25">
      <c r="B75" s="18" t="s">
        <v>13</v>
      </c>
      <c r="C75" s="18"/>
      <c r="D75" s="18" t="s">
        <v>10</v>
      </c>
      <c r="E75" s="18"/>
      <c r="F75" s="18" t="s">
        <v>12</v>
      </c>
      <c r="G75" s="18"/>
      <c r="H75" s="18" t="s">
        <v>10</v>
      </c>
      <c r="I75" s="18"/>
      <c r="J75" s="18" t="s">
        <v>24</v>
      </c>
      <c r="K75" s="18"/>
      <c r="L75" s="18" t="s">
        <v>10</v>
      </c>
      <c r="M75" s="18"/>
    </row>
    <row r="76" spans="1:13" x14ac:dyDescent="0.25">
      <c r="B76" s="3" t="s">
        <v>9</v>
      </c>
      <c r="C76" s="3" t="s">
        <v>14</v>
      </c>
      <c r="D76" s="3" t="s">
        <v>9</v>
      </c>
      <c r="E76" s="3" t="s">
        <v>8</v>
      </c>
      <c r="F76" s="3" t="s">
        <v>9</v>
      </c>
      <c r="G76" s="3" t="s">
        <v>8</v>
      </c>
      <c r="H76" s="3" t="s">
        <v>9</v>
      </c>
      <c r="I76" s="3" t="s">
        <v>8</v>
      </c>
      <c r="J76" s="3" t="s">
        <v>9</v>
      </c>
      <c r="K76" s="3" t="s">
        <v>8</v>
      </c>
      <c r="L76" s="3" t="s">
        <v>9</v>
      </c>
      <c r="M76" s="3" t="s">
        <v>8</v>
      </c>
    </row>
    <row r="77" spans="1:13" x14ac:dyDescent="0.25">
      <c r="A77" t="s">
        <v>18</v>
      </c>
      <c r="B77">
        <v>1.9612538387815535E-2</v>
      </c>
      <c r="C77">
        <v>2.3917876385569883E-2</v>
      </c>
      <c r="D77" s="6">
        <f>B77*$B$74</f>
        <v>4.87790405871913E-3</v>
      </c>
      <c r="E77" s="6">
        <f>C77*$B$74</f>
        <v>5.9486999586751852E-3</v>
      </c>
      <c r="F77">
        <v>1.636413673961766E-2</v>
      </c>
      <c r="G77">
        <v>2.125319232673234E-2</v>
      </c>
      <c r="H77" s="6">
        <f t="shared" ref="H77:H79" si="32">F77*$B$74</f>
        <v>4.0699825510198302E-3</v>
      </c>
      <c r="I77" s="6">
        <f t="shared" ref="I77:I79" si="33">G77*$B$74</f>
        <v>5.2859569251735667E-3</v>
      </c>
      <c r="J77">
        <v>2.7506276100900617E-2</v>
      </c>
      <c r="K77">
        <v>3.1694075197084566E-2</v>
      </c>
      <c r="L77" s="6">
        <f t="shared" ref="L77:L86" si="34">J77*$B$74</f>
        <v>6.8411835928483527E-3</v>
      </c>
      <c r="M77" s="6">
        <f t="shared" ref="M77:M86" si="35">K77*$B$74</f>
        <v>7.8827459752611705E-3</v>
      </c>
    </row>
    <row r="78" spans="1:13" x14ac:dyDescent="0.25">
      <c r="A78" t="s">
        <v>19</v>
      </c>
      <c r="B78">
        <v>3.7467305261305046E-2</v>
      </c>
      <c r="C78">
        <v>4.7196492395306079E-2</v>
      </c>
      <c r="D78" s="6">
        <f t="shared" ref="D78:D86" si="36">B78*$B$74</f>
        <v>9.3186265229660923E-3</v>
      </c>
      <c r="E78" s="6">
        <f t="shared" ref="E78:E86" si="37">C78*$B$74</f>
        <v>1.1738407199518665E-2</v>
      </c>
      <c r="F78">
        <v>5.6100964724904646E-2</v>
      </c>
      <c r="G78">
        <v>6.6980359375038295E-2</v>
      </c>
      <c r="H78" s="6">
        <f t="shared" ref="H78:H86" si="38">F78*$B$74</f>
        <v>1.3953070128835633E-2</v>
      </c>
      <c r="I78" s="6">
        <f t="shared" ref="I78:I86" si="39">G78*$B$74</f>
        <v>1.6658923000652751E-2</v>
      </c>
      <c r="J78">
        <v>4.5127516879528679E-2</v>
      </c>
      <c r="K78">
        <v>4.3846692983004053E-2</v>
      </c>
      <c r="L78" s="6">
        <f t="shared" si="34"/>
        <v>1.1223824952884492E-2</v>
      </c>
      <c r="M78" s="6">
        <f t="shared" si="35"/>
        <v>1.0905266693886086E-2</v>
      </c>
    </row>
    <row r="79" spans="1:13" x14ac:dyDescent="0.25">
      <c r="A79" t="s">
        <v>26</v>
      </c>
      <c r="B79">
        <v>3.0542537066946499E-2</v>
      </c>
      <c r="C79">
        <v>3.6571616445438701E-2</v>
      </c>
      <c r="D79" s="6">
        <f t="shared" si="36"/>
        <v>7.5963428382628513E-3</v>
      </c>
      <c r="E79" s="6">
        <f t="shared" si="37"/>
        <v>9.0958565773389573E-3</v>
      </c>
      <c r="F79">
        <v>3.3772564056390141E-2</v>
      </c>
      <c r="G79">
        <v>4.1180431387690085E-2</v>
      </c>
      <c r="H79" s="6">
        <f t="shared" si="38"/>
        <v>8.3996943193423157E-3</v>
      </c>
      <c r="I79" s="6">
        <f t="shared" si="39"/>
        <v>1.0242131305686214E-2</v>
      </c>
      <c r="J79">
        <v>3.6841543717196536E-2</v>
      </c>
      <c r="K79">
        <v>3.9272439570178043E-2</v>
      </c>
      <c r="L79" s="6">
        <f t="shared" si="34"/>
        <v>9.162991147501711E-3</v>
      </c>
      <c r="M79" s="6">
        <f t="shared" si="35"/>
        <v>9.767587886236391E-3</v>
      </c>
    </row>
    <row r="80" spans="1:13" x14ac:dyDescent="0.25">
      <c r="A80" t="s">
        <v>2</v>
      </c>
      <c r="B80">
        <v>5.4088015837026673E-2</v>
      </c>
      <c r="C80">
        <v>5.6795593155508424E-2</v>
      </c>
      <c r="D80" s="6">
        <f t="shared" si="36"/>
        <v>1.345242246375449E-2</v>
      </c>
      <c r="E80" s="6">
        <f t="shared" si="37"/>
        <v>1.4125833632159043E-2</v>
      </c>
      <c r="F80">
        <v>9.7390658337689756E-2</v>
      </c>
      <c r="G80">
        <v>8.3345244613738517E-2</v>
      </c>
      <c r="H80" s="6">
        <f t="shared" si="38"/>
        <v>2.4222376430471725E-2</v>
      </c>
      <c r="I80" s="6">
        <f t="shared" si="39"/>
        <v>2.0729091713537026E-2</v>
      </c>
      <c r="J80">
        <v>0.1215804512543925</v>
      </c>
      <c r="K80">
        <v>6.0361446814099967E-2</v>
      </c>
      <c r="L80" s="6">
        <f t="shared" si="34"/>
        <v>3.0238705715071892E-2</v>
      </c>
      <c r="M80" s="6">
        <f t="shared" si="35"/>
        <v>1.5012709756508568E-2</v>
      </c>
    </row>
    <row r="81" spans="1:13" x14ac:dyDescent="0.25">
      <c r="A81" t="s">
        <v>27</v>
      </c>
      <c r="B81">
        <v>4.8073003245097549E-2</v>
      </c>
      <c r="C81">
        <v>5.7066314151754734E-2</v>
      </c>
      <c r="D81" s="6">
        <f t="shared" si="36"/>
        <v>1.1956407325110026E-2</v>
      </c>
      <c r="E81" s="6">
        <f t="shared" si="37"/>
        <v>1.4193165612357525E-2</v>
      </c>
      <c r="F81">
        <v>4.984940750831237E-2</v>
      </c>
      <c r="G81">
        <v>6.1154961938323857E-2</v>
      </c>
      <c r="H81" s="6">
        <f t="shared" si="38"/>
        <v>1.2398223136715771E-2</v>
      </c>
      <c r="I81" s="6">
        <f t="shared" si="39"/>
        <v>1.5210067720509365E-2</v>
      </c>
      <c r="J81">
        <v>8.5450504962519991E-2</v>
      </c>
      <c r="K81">
        <v>7.4575086635145935E-2</v>
      </c>
      <c r="L81" s="6">
        <f t="shared" si="34"/>
        <v>2.125269848982058E-2</v>
      </c>
      <c r="M81" s="6">
        <f t="shared" si="35"/>
        <v>1.8547834583355335E-2</v>
      </c>
    </row>
    <row r="82" spans="1:13" x14ac:dyDescent="0.25">
      <c r="A82" t="s">
        <v>1</v>
      </c>
      <c r="B82">
        <v>3.8234670153161995E-2</v>
      </c>
      <c r="C82">
        <v>4.6456852419723561E-2</v>
      </c>
      <c r="D82" s="6">
        <f t="shared" si="36"/>
        <v>9.5094805698258816E-3</v>
      </c>
      <c r="E82" s="6">
        <f t="shared" si="37"/>
        <v>1.1554448715025586E-2</v>
      </c>
      <c r="F82">
        <v>2.1055166969020253E-2</v>
      </c>
      <c r="G82">
        <v>2.5276340986043998E-2</v>
      </c>
      <c r="H82" s="6">
        <f t="shared" si="38"/>
        <v>5.2367053353480908E-3</v>
      </c>
      <c r="I82" s="6">
        <f t="shared" si="39"/>
        <v>6.2865685128239788E-3</v>
      </c>
      <c r="J82">
        <v>8.4626681184377259E-2</v>
      </c>
      <c r="K82">
        <v>7.0938218150805948E-2</v>
      </c>
      <c r="L82" s="6">
        <f t="shared" si="34"/>
        <v>2.1047802352889715E-2</v>
      </c>
      <c r="M82" s="6">
        <f t="shared" si="35"/>
        <v>1.7643296109548651E-2</v>
      </c>
    </row>
    <row r="83" spans="1:13" x14ac:dyDescent="0.25">
      <c r="A83" t="s">
        <v>28</v>
      </c>
      <c r="B83">
        <v>1.9638625417575665E-2</v>
      </c>
      <c r="C83">
        <v>2.3678517068207616E-2</v>
      </c>
      <c r="D83" s="6">
        <f t="shared" si="36"/>
        <v>4.8843922565153883E-3</v>
      </c>
      <c r="E83" s="6">
        <f t="shared" si="37"/>
        <v>5.8891680529847418E-3</v>
      </c>
      <c r="F83">
        <v>1.1323122062771069E-2</v>
      </c>
      <c r="G83">
        <v>1.3482953300422481E-2</v>
      </c>
      <c r="H83" s="6">
        <f t="shared" si="38"/>
        <v>2.8162138921128733E-3</v>
      </c>
      <c r="I83" s="6">
        <f t="shared" si="39"/>
        <v>3.3533931879266891E-3</v>
      </c>
      <c r="J83">
        <v>1.7495515426981353E-2</v>
      </c>
      <c r="K83">
        <v>1.7684581407466843E-2</v>
      </c>
      <c r="L83" s="6">
        <f t="shared" si="34"/>
        <v>4.351371761427609E-3</v>
      </c>
      <c r="M83" s="6">
        <f t="shared" si="35"/>
        <v>4.3983950327318904E-3</v>
      </c>
    </row>
    <row r="84" spans="1:13" x14ac:dyDescent="0.25">
      <c r="A84" t="s">
        <v>0</v>
      </c>
      <c r="B84">
        <v>0.46480936005435874</v>
      </c>
      <c r="C84">
        <v>0.20141821602439983</v>
      </c>
      <c r="D84" s="6">
        <f t="shared" si="36"/>
        <v>0.11560438629139283</v>
      </c>
      <c r="E84" s="6">
        <f t="shared" si="37"/>
        <v>5.0095439663015398E-2</v>
      </c>
      <c r="F84">
        <v>0.40723523460977717</v>
      </c>
      <c r="G84">
        <v>0.2508482843746746</v>
      </c>
      <c r="H84" s="6">
        <f t="shared" si="38"/>
        <v>0.1012849211293614</v>
      </c>
      <c r="I84" s="6">
        <f t="shared" si="39"/>
        <v>6.2389367468829879E-2</v>
      </c>
      <c r="J84">
        <v>6.6994270739392139E-2</v>
      </c>
      <c r="K84">
        <v>4.9281170371108171E-2</v>
      </c>
      <c r="L84" s="6">
        <f t="shared" si="34"/>
        <v>1.6662382945474889E-2</v>
      </c>
      <c r="M84" s="6">
        <f t="shared" si="35"/>
        <v>1.225689486073874E-2</v>
      </c>
    </row>
    <row r="85" spans="1:13" x14ac:dyDescent="0.25">
      <c r="A85" t="s">
        <v>29</v>
      </c>
      <c r="B85">
        <v>0.10731402526649403</v>
      </c>
      <c r="C85">
        <v>0.12431599205265745</v>
      </c>
      <c r="D85" s="6">
        <f t="shared" si="36"/>
        <v>2.6690452253244654E-2</v>
      </c>
      <c r="E85" s="6">
        <f t="shared" si="37"/>
        <v>3.0919071779820465E-2</v>
      </c>
      <c r="F85">
        <v>7.1327025138343214E-2</v>
      </c>
      <c r="G85">
        <v>8.3214675876072064E-2</v>
      </c>
      <c r="H85" s="6">
        <f t="shared" si="38"/>
        <v>1.7739997675917267E-2</v>
      </c>
      <c r="I85" s="6">
        <f t="shared" si="39"/>
        <v>2.0696617499194596E-2</v>
      </c>
      <c r="J85">
        <v>9.0548604578814279E-2</v>
      </c>
      <c r="K85">
        <v>9.1991447338055865E-2</v>
      </c>
      <c r="L85" s="6">
        <f t="shared" si="34"/>
        <v>2.2520664946703382E-2</v>
      </c>
      <c r="M85" s="6">
        <f t="shared" si="35"/>
        <v>2.2879519492312352E-2</v>
      </c>
    </row>
    <row r="86" spans="1:13" x14ac:dyDescent="0.25">
      <c r="A86" t="s">
        <v>30</v>
      </c>
      <c r="B86">
        <v>0.18021991931021805</v>
      </c>
      <c r="C86">
        <v>0.17425161741930645</v>
      </c>
      <c r="D86" s="6">
        <f t="shared" si="36"/>
        <v>4.4823136020551657E-2</v>
      </c>
      <c r="E86" s="6">
        <f t="shared" si="37"/>
        <v>4.3338738466208296E-2</v>
      </c>
      <c r="F86">
        <v>0.23558171985317389</v>
      </c>
      <c r="G86">
        <v>0.21488225052009496</v>
      </c>
      <c r="H86" s="6">
        <f t="shared" si="38"/>
        <v>5.8592366001218206E-2</v>
      </c>
      <c r="I86" s="6">
        <f t="shared" si="39"/>
        <v>5.344412748784523E-2</v>
      </c>
      <c r="J86">
        <v>0.42382863515589675</v>
      </c>
      <c r="K86">
        <v>0.12992366983209888</v>
      </c>
      <c r="L86" s="6">
        <f t="shared" si="34"/>
        <v>0.10541192469572046</v>
      </c>
      <c r="M86" s="6">
        <f t="shared" si="35"/>
        <v>3.231377723096799E-2</v>
      </c>
    </row>
  </sheetData>
  <mergeCells count="30">
    <mergeCell ref="B75:C75"/>
    <mergeCell ref="D75:E75"/>
    <mergeCell ref="F75:G75"/>
    <mergeCell ref="H75:I75"/>
    <mergeCell ref="B41:C41"/>
    <mergeCell ref="D41:E41"/>
    <mergeCell ref="F41:G41"/>
    <mergeCell ref="H41:I41"/>
    <mergeCell ref="B58:C58"/>
    <mergeCell ref="D58:E58"/>
    <mergeCell ref="F58:G58"/>
    <mergeCell ref="H58:I58"/>
    <mergeCell ref="D7:E7"/>
    <mergeCell ref="H7:I7"/>
    <mergeCell ref="B24:C24"/>
    <mergeCell ref="D24:E24"/>
    <mergeCell ref="F24:G24"/>
    <mergeCell ref="H24:I24"/>
    <mergeCell ref="B7:C7"/>
    <mergeCell ref="F7:G7"/>
    <mergeCell ref="J58:K58"/>
    <mergeCell ref="L58:M58"/>
    <mergeCell ref="J75:K75"/>
    <mergeCell ref="L75:M75"/>
    <mergeCell ref="J7:K7"/>
    <mergeCell ref="L7:M7"/>
    <mergeCell ref="J24:K24"/>
    <mergeCell ref="L24:M24"/>
    <mergeCell ref="J41:K41"/>
    <mergeCell ref="L41:M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Libby Ives</dc:creator>
  <cp:lastModifiedBy>Libby Ives</cp:lastModifiedBy>
  <dcterms:created xsi:type="dcterms:W3CDTF">2015-06-05T18:17:20Z</dcterms:created>
  <dcterms:modified xsi:type="dcterms:W3CDTF">2021-02-14T23:05:40Z</dcterms:modified>
</cp:coreProperties>
</file>