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tpl-my.sharepoint.com/personal/lsquinones_utpl_edu_ec/Documents/GIT/CursoR/Tareas/TrabajoGrupal/info/"/>
    </mc:Choice>
  </mc:AlternateContent>
  <xr:revisionPtr revIDLastSave="47" documentId="11_718936EC9BABE8690130A8DE4A9F7261D151C057" xr6:coauthVersionLast="45" xr6:coauthVersionMax="45" xr10:uidLastSave="{39B7AA28-F94E-42AB-A540-B633371A6E4E}"/>
  <bookViews>
    <workbookView minimized="1" xWindow="0" yWindow="0" windowWidth="20490" windowHeight="10920" xr2:uid="{00000000-000D-0000-FFFF-FFFF00000000}"/>
  </bookViews>
  <sheets>
    <sheet name="Ejemplo est. santa ana 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2" l="1"/>
  <c r="F7" i="2"/>
  <c r="F9" i="2"/>
  <c r="F39" i="2" l="1"/>
  <c r="D39" i="2"/>
  <c r="E39" i="2" s="1"/>
  <c r="F38" i="2"/>
  <c r="D38" i="2"/>
  <c r="E38" i="2" s="1"/>
  <c r="F37" i="2"/>
  <c r="E37" i="2"/>
  <c r="D37" i="2"/>
  <c r="F36" i="2"/>
  <c r="D36" i="2"/>
  <c r="E36" i="2" s="1"/>
  <c r="F35" i="2"/>
  <c r="D35" i="2"/>
  <c r="E35" i="2" s="1"/>
  <c r="F34" i="2"/>
  <c r="D34" i="2"/>
  <c r="E34" i="2" s="1"/>
  <c r="F33" i="2"/>
  <c r="E33" i="2"/>
  <c r="D33" i="2"/>
  <c r="F32" i="2"/>
  <c r="D32" i="2"/>
  <c r="E32" i="2" s="1"/>
  <c r="F31" i="2"/>
  <c r="D31" i="2"/>
  <c r="E31" i="2" s="1"/>
  <c r="F30" i="2"/>
  <c r="D30" i="2"/>
  <c r="E30" i="2" s="1"/>
  <c r="F29" i="2"/>
  <c r="D29" i="2"/>
  <c r="E29" i="2" s="1"/>
  <c r="F28" i="2"/>
  <c r="D28" i="2"/>
  <c r="E28" i="2" s="1"/>
  <c r="F27" i="2"/>
  <c r="D27" i="2"/>
  <c r="E27" i="2" s="1"/>
  <c r="F26" i="2"/>
  <c r="D26" i="2"/>
  <c r="E26" i="2" s="1"/>
  <c r="F25" i="2"/>
  <c r="E25" i="2"/>
  <c r="D25" i="2"/>
  <c r="F24" i="2"/>
  <c r="D24" i="2"/>
  <c r="E24" i="2" s="1"/>
  <c r="F23" i="2"/>
  <c r="D23" i="2"/>
  <c r="E23" i="2" s="1"/>
  <c r="F22" i="2"/>
  <c r="D22" i="2"/>
  <c r="E22" i="2" s="1"/>
  <c r="F21" i="2"/>
  <c r="D21" i="2"/>
  <c r="E21" i="2" s="1"/>
  <c r="F20" i="2"/>
  <c r="D20" i="2"/>
  <c r="E20" i="2" s="1"/>
  <c r="F19" i="2"/>
  <c r="D19" i="2"/>
  <c r="E19" i="2" s="1"/>
  <c r="F18" i="2"/>
  <c r="E18" i="2"/>
  <c r="D18" i="2"/>
  <c r="F17" i="2"/>
  <c r="D17" i="2"/>
  <c r="E17" i="2" s="1"/>
  <c r="F16" i="2"/>
  <c r="D16" i="2"/>
  <c r="E16" i="2" s="1"/>
  <c r="F15" i="2"/>
  <c r="D15" i="2"/>
  <c r="E15" i="2" s="1"/>
  <c r="F14" i="2"/>
  <c r="D14" i="2"/>
  <c r="E14" i="2" s="1"/>
  <c r="B7" i="2"/>
  <c r="B6" i="2"/>
  <c r="B8" i="2" l="1"/>
  <c r="G27" i="2" l="1"/>
  <c r="H27" i="2" s="1"/>
  <c r="G30" i="2"/>
  <c r="H30" i="2" s="1"/>
  <c r="G19" i="2"/>
  <c r="H19" i="2" s="1"/>
  <c r="G26" i="2"/>
  <c r="H26" i="2" s="1"/>
  <c r="G35" i="2"/>
  <c r="H35" i="2" s="1"/>
  <c r="G15" i="2"/>
  <c r="H15" i="2" s="1"/>
  <c r="G22" i="2"/>
  <c r="H22" i="2" s="1"/>
  <c r="G31" i="2"/>
  <c r="H31" i="2" s="1"/>
  <c r="G38" i="2"/>
  <c r="H38" i="2" s="1"/>
  <c r="H14" i="2"/>
  <c r="G36" i="2"/>
  <c r="H36" i="2" s="1"/>
  <c r="G28" i="2"/>
  <c r="H28" i="2" s="1"/>
  <c r="G20" i="2"/>
  <c r="H20" i="2" s="1"/>
  <c r="G16" i="2"/>
  <c r="H16" i="2" s="1"/>
  <c r="G37" i="2"/>
  <c r="H37" i="2" s="1"/>
  <c r="G33" i="2"/>
  <c r="H33" i="2" s="1"/>
  <c r="G29" i="2"/>
  <c r="H29" i="2" s="1"/>
  <c r="G25" i="2"/>
  <c r="H25" i="2" s="1"/>
  <c r="G21" i="2"/>
  <c r="H21" i="2" s="1"/>
  <c r="G17" i="2"/>
  <c r="H17" i="2" s="1"/>
  <c r="I6" i="2"/>
  <c r="G32" i="2"/>
  <c r="H32" i="2" s="1"/>
  <c r="G24" i="2"/>
  <c r="H24" i="2" s="1"/>
  <c r="G23" i="2"/>
  <c r="H23" i="2" s="1"/>
  <c r="G34" i="2"/>
  <c r="H34" i="2" s="1"/>
  <c r="G18" i="2"/>
  <c r="H18" i="2" s="1"/>
  <c r="G39" i="2"/>
  <c r="H39" i="2" s="1"/>
  <c r="B10" i="2" l="1"/>
</calcChain>
</file>

<file path=xl/sharedStrings.xml><?xml version="1.0" encoding="utf-8"?>
<sst xmlns="http://schemas.openxmlformats.org/spreadsheetml/2006/main" count="34" uniqueCount="33">
  <si>
    <t>Log a</t>
  </si>
  <si>
    <t>n</t>
  </si>
  <si>
    <t>log a</t>
  </si>
  <si>
    <t>a</t>
  </si>
  <si>
    <t xml:space="preserve">ho  </t>
  </si>
  <si>
    <t>Y=b+ax</t>
  </si>
  <si>
    <t xml:space="preserve">R= </t>
  </si>
  <si>
    <t>X</t>
  </si>
  <si>
    <t>Y</t>
  </si>
  <si>
    <t>No</t>
  </si>
  <si>
    <t>Caudal m3/s)</t>
  </si>
  <si>
    <t>(h-ho)</t>
  </si>
  <si>
    <t>Log (h-ho)</t>
  </si>
  <si>
    <t>Log Q</t>
  </si>
  <si>
    <t>Q calc.</t>
  </si>
  <si>
    <t>Residuos</t>
  </si>
  <si>
    <t>Q=55.21*(H-0.23)^0.97</t>
  </si>
  <si>
    <t>h</t>
  </si>
  <si>
    <t>entradas</t>
  </si>
  <si>
    <t>salidas</t>
  </si>
  <si>
    <t>altura (m)</t>
  </si>
  <si>
    <t>Pasos</t>
  </si>
  <si>
    <t>Ing. de h, caudal, ho</t>
  </si>
  <si>
    <t>Calcular h-ho</t>
  </si>
  <si>
    <t>Calcular Y, log(h-ho)</t>
  </si>
  <si>
    <t>Calcular X, log(caudal)</t>
  </si>
  <si>
    <t>Categoría</t>
  </si>
  <si>
    <t>Sitio</t>
  </si>
  <si>
    <t>Fecha</t>
  </si>
  <si>
    <t>Altura</t>
  </si>
  <si>
    <t>Temperatura</t>
  </si>
  <si>
    <t>Calcular n</t>
  </si>
  <si>
    <t>Calcular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</si>
</sst>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14" fontId="0" fillId="0" borderId="0" xfId="0" applyNumberFormat="1"/>
    <xf numFmtId="0" fontId="1" fillId="2" borderId="0" xfId="0" applyFont="1" applyFill="1"/>
    <xf numFmtId="0" fontId="3" fillId="2" borderId="0" xfId="0" applyFont="1" applyFill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Fill="1" applyBorder="1"/>
    <xf numFmtId="0" fontId="1" fillId="3" borderId="4" xfId="0" applyFont="1" applyFill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  <xf numFmtId="0" fontId="1" fillId="4" borderId="3" xfId="0" applyFont="1" applyFill="1" applyBorder="1"/>
    <xf numFmtId="0" fontId="0" fillId="4" borderId="0" xfId="0" applyFill="1"/>
    <xf numFmtId="0" fontId="1" fillId="5" borderId="3" xfId="0" applyFont="1" applyFill="1" applyBorder="1"/>
    <xf numFmtId="0" fontId="5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197200349956252"/>
                  <c:y val="-5.21106736657917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'Ejemplo est. santa ana '!$E$14:$E$39</c:f>
              <c:numCache>
                <c:formatCode>General</c:formatCode>
                <c:ptCount val="26"/>
                <c:pt idx="0">
                  <c:v>-0.50863830616572725</c:v>
                </c:pt>
                <c:pt idx="1">
                  <c:v>-0.25963731050575611</c:v>
                </c:pt>
                <c:pt idx="2">
                  <c:v>-0.52287874528033751</c:v>
                </c:pt>
                <c:pt idx="3">
                  <c:v>0.56643749219507034</c:v>
                </c:pt>
                <c:pt idx="4">
                  <c:v>-0.34678748622465638</c:v>
                </c:pt>
                <c:pt idx="5">
                  <c:v>0.52827377716704371</c:v>
                </c:pt>
                <c:pt idx="6">
                  <c:v>7.554696139253074E-2</c:v>
                </c:pt>
                <c:pt idx="7">
                  <c:v>-0.46852108295774492</c:v>
                </c:pt>
                <c:pt idx="8">
                  <c:v>-0.40893539297350079</c:v>
                </c:pt>
                <c:pt idx="9">
                  <c:v>0.10380372095595687</c:v>
                </c:pt>
                <c:pt idx="10">
                  <c:v>-0.21112488422458328</c:v>
                </c:pt>
                <c:pt idx="11">
                  <c:v>0.1553360374650618</c:v>
                </c:pt>
                <c:pt idx="12">
                  <c:v>-8.6186147616283279E-2</c:v>
                </c:pt>
                <c:pt idx="13">
                  <c:v>-0.63827216398240716</c:v>
                </c:pt>
                <c:pt idx="14">
                  <c:v>2.5305865264770262E-2</c:v>
                </c:pt>
                <c:pt idx="15">
                  <c:v>4.9218022670181653E-2</c:v>
                </c:pt>
                <c:pt idx="16">
                  <c:v>-0.20760831050174613</c:v>
                </c:pt>
                <c:pt idx="17">
                  <c:v>-8.6186147616283279E-2</c:v>
                </c:pt>
                <c:pt idx="18">
                  <c:v>-0.10790539730951958</c:v>
                </c:pt>
                <c:pt idx="19">
                  <c:v>-0.74472749489669399</c:v>
                </c:pt>
                <c:pt idx="20">
                  <c:v>8.8136088700551299E-2</c:v>
                </c:pt>
                <c:pt idx="21">
                  <c:v>6.2581984228163121E-2</c:v>
                </c:pt>
                <c:pt idx="22">
                  <c:v>0.57978359661681012</c:v>
                </c:pt>
                <c:pt idx="23">
                  <c:v>-0.31875876262441277</c:v>
                </c:pt>
                <c:pt idx="24">
                  <c:v>0.20682587603184974</c:v>
                </c:pt>
                <c:pt idx="25">
                  <c:v>9.3421685162235063E-2</c:v>
                </c:pt>
              </c:numCache>
            </c:numRef>
          </c:xVal>
          <c:yVal>
            <c:numRef>
              <c:f>'Ejemplo est. santa ana '!$F$14:$F$39</c:f>
              <c:numCache>
                <c:formatCode>General</c:formatCode>
                <c:ptCount val="26"/>
                <c:pt idx="0">
                  <c:v>1.0623563180854378</c:v>
                </c:pt>
                <c:pt idx="1">
                  <c:v>1.425517917846864</c:v>
                </c:pt>
                <c:pt idx="2">
                  <c:v>1.0364947542934302</c:v>
                </c:pt>
                <c:pt idx="3">
                  <c:v>2.5112320993341606</c:v>
                </c:pt>
                <c:pt idx="4">
                  <c:v>1.2415464805965484</c:v>
                </c:pt>
                <c:pt idx="5">
                  <c:v>2.2361062799839448</c:v>
                </c:pt>
                <c:pt idx="6">
                  <c:v>1.8995907140867863</c:v>
                </c:pt>
                <c:pt idx="7">
                  <c:v>1.1691452009911982</c:v>
                </c:pt>
                <c:pt idx="8">
                  <c:v>1.1590857137143455</c:v>
                </c:pt>
                <c:pt idx="9">
                  <c:v>1.8796061767934265</c:v>
                </c:pt>
                <c:pt idx="10">
                  <c:v>1.4556669551824011</c:v>
                </c:pt>
                <c:pt idx="11">
                  <c:v>1.9554423984238121</c:v>
                </c:pt>
                <c:pt idx="12">
                  <c:v>1.6931199192342887</c:v>
                </c:pt>
                <c:pt idx="13">
                  <c:v>0.97968492382702577</c:v>
                </c:pt>
                <c:pt idx="14">
                  <c:v>1.8221484571861017</c:v>
                </c:pt>
                <c:pt idx="15">
                  <c:v>1.9456851859524749</c:v>
                </c:pt>
                <c:pt idx="16">
                  <c:v>1.4694243441001613</c:v>
                </c:pt>
                <c:pt idx="17">
                  <c:v>1.790981447613158</c:v>
                </c:pt>
                <c:pt idx="18">
                  <c:v>1.6053697005563201</c:v>
                </c:pt>
                <c:pt idx="19">
                  <c:v>1.1353235081066773</c:v>
                </c:pt>
                <c:pt idx="20">
                  <c:v>1.8563179585517975</c:v>
                </c:pt>
                <c:pt idx="21">
                  <c:v>1.8120438979302267</c:v>
                </c:pt>
                <c:pt idx="22">
                  <c:v>2.5039581060208906</c:v>
                </c:pt>
                <c:pt idx="23">
                  <c:v>1.2635650609608573</c:v>
                </c:pt>
                <c:pt idx="24">
                  <c:v>2.0153974820556395</c:v>
                </c:pt>
                <c:pt idx="25">
                  <c:v>1.8561486382470365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D-4AA0-950A-6F2B20634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5407"/>
        <c:axId val="9537487"/>
      </c:scatterChart>
      <c:valAx>
        <c:axId val="953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7487"/>
        <c:crosses val="autoZero"/>
        <c:crossBetween val="midCat"/>
      </c:valAx>
      <c:valAx>
        <c:axId val="95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Q obs Vs</a:t>
            </a:r>
            <a:r>
              <a:rPr lang="es-419" baseline="0"/>
              <a:t> Qcal.</a:t>
            </a:r>
            <a:endParaRPr lang="es-419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'Ejemplo est. santa ana '!$C$14:$C$39</c:f>
              <c:numCache>
                <c:formatCode>General</c:formatCode>
                <c:ptCount val="26"/>
                <c:pt idx="0">
                  <c:v>11.544</c:v>
                </c:pt>
                <c:pt idx="1">
                  <c:v>26.638999999999999</c:v>
                </c:pt>
                <c:pt idx="2">
                  <c:v>10.87664</c:v>
                </c:pt>
                <c:pt idx="3">
                  <c:v>324.51299999999998</c:v>
                </c:pt>
                <c:pt idx="4">
                  <c:v>17.440000000000001</c:v>
                </c:pt>
                <c:pt idx="5">
                  <c:v>172.22900000000001</c:v>
                </c:pt>
                <c:pt idx="6">
                  <c:v>79.358000000000004</c:v>
                </c:pt>
                <c:pt idx="7">
                  <c:v>14.762</c:v>
                </c:pt>
                <c:pt idx="8">
                  <c:v>14.423999999999999</c:v>
                </c:pt>
                <c:pt idx="9">
                  <c:v>75.789000000000001</c:v>
                </c:pt>
                <c:pt idx="10">
                  <c:v>28.553999999999998</c:v>
                </c:pt>
                <c:pt idx="11">
                  <c:v>90.248999999999995</c:v>
                </c:pt>
                <c:pt idx="12">
                  <c:v>49.331000000000003</c:v>
                </c:pt>
                <c:pt idx="13">
                  <c:v>9.5429999999999993</c:v>
                </c:pt>
                <c:pt idx="14">
                  <c:v>66.397000000000006</c:v>
                </c:pt>
                <c:pt idx="15">
                  <c:v>88.244</c:v>
                </c:pt>
                <c:pt idx="16">
                  <c:v>29.472999999999999</c:v>
                </c:pt>
                <c:pt idx="17">
                  <c:v>61.798999999999999</c:v>
                </c:pt>
                <c:pt idx="18">
                  <c:v>40.305999999999997</c:v>
                </c:pt>
                <c:pt idx="19">
                  <c:v>13.656000000000001</c:v>
                </c:pt>
                <c:pt idx="20">
                  <c:v>71.831999999999994</c:v>
                </c:pt>
                <c:pt idx="21">
                  <c:v>64.87</c:v>
                </c:pt>
                <c:pt idx="22">
                  <c:v>319.12299999999999</c:v>
                </c:pt>
                <c:pt idx="23">
                  <c:v>18.347000000000001</c:v>
                </c:pt>
                <c:pt idx="24">
                  <c:v>103.60899999999999</c:v>
                </c:pt>
                <c:pt idx="25">
                  <c:v>71.804000000000002</c:v>
                </c:pt>
              </c:numCache>
            </c:numRef>
          </c:xVal>
          <c:yVal>
            <c:numRef>
              <c:f>'Ejemplo est. santa ana '!$G$14:$G$39</c:f>
              <c:numCache>
                <c:formatCode>General</c:formatCode>
                <c:ptCount val="26"/>
                <c:pt idx="0">
                  <c:v>13.383367286260425</c:v>
                </c:pt>
                <c:pt idx="1">
                  <c:v>26.782838431889921</c:v>
                </c:pt>
                <c:pt idx="2">
                  <c:v>12.86276885351656</c:v>
                </c:pt>
                <c:pt idx="3">
                  <c:v>267.55132907521318</c:v>
                </c:pt>
                <c:pt idx="4">
                  <c:v>21.008976186962418</c:v>
                </c:pt>
                <c:pt idx="5">
                  <c:v>240.56310325563899</c:v>
                </c:pt>
                <c:pt idx="6">
                  <c:v>68.144305608430031</c:v>
                </c:pt>
                <c:pt idx="7">
                  <c:v>14.966051548646199</c:v>
                </c:pt>
                <c:pt idx="8">
                  <c:v>17.668753897858693</c:v>
                </c:pt>
                <c:pt idx="9">
                  <c:v>73.725928289403981</c:v>
                </c:pt>
                <c:pt idx="10">
                  <c:v>30.658904823811564</c:v>
                </c:pt>
                <c:pt idx="11">
                  <c:v>85.108777520739352</c:v>
                </c:pt>
                <c:pt idx="12">
                  <c:v>43.424268221655304</c:v>
                </c:pt>
                <c:pt idx="13">
                  <c:v>9.3262795430052066</c:v>
                </c:pt>
                <c:pt idx="14">
                  <c:v>59.243109336027089</c:v>
                </c:pt>
                <c:pt idx="15">
                  <c:v>63.324468682029</c:v>
                </c:pt>
                <c:pt idx="16">
                  <c:v>30.960765601764002</c:v>
                </c:pt>
                <c:pt idx="17">
                  <c:v>43.424268221655304</c:v>
                </c:pt>
                <c:pt idx="18">
                  <c:v>40.874477715967281</c:v>
                </c:pt>
                <c:pt idx="19">
                  <c:v>6.9326213184037107</c:v>
                </c:pt>
                <c:pt idx="20">
                  <c:v>70.576873324780394</c:v>
                </c:pt>
                <c:pt idx="21">
                  <c:v>65.726718198063878</c:v>
                </c:pt>
                <c:pt idx="22">
                  <c:v>277.68722407483011</c:v>
                </c:pt>
                <c:pt idx="23">
                  <c:v>22.7153610631904</c:v>
                </c:pt>
                <c:pt idx="24">
                  <c:v>98.237444661777715</c:v>
                </c:pt>
                <c:pt idx="25">
                  <c:v>71.623903472443388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8-4B6D-BD8C-A16CCDD4E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18223"/>
        <c:axId val="1186919471"/>
      </c:scatterChart>
      <c:valAx>
        <c:axId val="118691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Q</a:t>
                </a:r>
                <a:r>
                  <a:rPr lang="es-419" baseline="0"/>
                  <a:t> observado</a:t>
                </a:r>
                <a:endParaRPr lang="es-419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919471"/>
        <c:crosses val="autoZero"/>
        <c:crossBetween val="midCat"/>
      </c:valAx>
      <c:valAx>
        <c:axId val="118691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Q calculado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91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Curva de 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'Ejemplo est. santa ana '!$J$41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F9-493D-A657-98CB3A52220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'Ejemplo est. santa ana '!$B$14:$B$39</c:f>
              <c:numCache>
                <c:formatCode>General</c:formatCode>
                <c:ptCount val="26"/>
                <c:pt idx="0">
                  <c:v>0.56000000000000005</c:v>
                </c:pt>
                <c:pt idx="1">
                  <c:v>0.8</c:v>
                </c:pt>
                <c:pt idx="2">
                  <c:v>0.55000000000000004</c:v>
                </c:pt>
                <c:pt idx="3">
                  <c:v>3.9350000000000001</c:v>
                </c:pt>
                <c:pt idx="4">
                  <c:v>0.7</c:v>
                </c:pt>
                <c:pt idx="5">
                  <c:v>3.625</c:v>
                </c:pt>
                <c:pt idx="6">
                  <c:v>1.44</c:v>
                </c:pt>
                <c:pt idx="7">
                  <c:v>0.59</c:v>
                </c:pt>
                <c:pt idx="8">
                  <c:v>0.64</c:v>
                </c:pt>
                <c:pt idx="9">
                  <c:v>1.52</c:v>
                </c:pt>
                <c:pt idx="10">
                  <c:v>0.86499999999999999</c:v>
                </c:pt>
                <c:pt idx="11">
                  <c:v>1.68</c:v>
                </c:pt>
                <c:pt idx="12">
                  <c:v>1.07</c:v>
                </c:pt>
                <c:pt idx="13">
                  <c:v>0.48</c:v>
                </c:pt>
                <c:pt idx="14">
                  <c:v>1.31</c:v>
                </c:pt>
                <c:pt idx="15">
                  <c:v>1.37</c:v>
                </c:pt>
                <c:pt idx="16">
                  <c:v>0.87</c:v>
                </c:pt>
                <c:pt idx="17">
                  <c:v>1.07</c:v>
                </c:pt>
                <c:pt idx="18">
                  <c:v>1.03</c:v>
                </c:pt>
                <c:pt idx="19">
                  <c:v>0.43</c:v>
                </c:pt>
                <c:pt idx="20">
                  <c:v>1.4750000000000001</c:v>
                </c:pt>
                <c:pt idx="21">
                  <c:v>1.405</c:v>
                </c:pt>
                <c:pt idx="22">
                  <c:v>4.05</c:v>
                </c:pt>
                <c:pt idx="23">
                  <c:v>0.73</c:v>
                </c:pt>
                <c:pt idx="24">
                  <c:v>1.86</c:v>
                </c:pt>
                <c:pt idx="25">
                  <c:v>1.49</c:v>
                </c:pt>
              </c:numCache>
            </c:numRef>
          </c:xVal>
          <c:yVal>
            <c:numRef>
              <c:f>'Ejemplo est. santa ana '!$G$14:$G$39</c:f>
              <c:numCache>
                <c:formatCode>General</c:formatCode>
                <c:ptCount val="26"/>
                <c:pt idx="0">
                  <c:v>13.383367286260425</c:v>
                </c:pt>
                <c:pt idx="1">
                  <c:v>26.782838431889921</c:v>
                </c:pt>
                <c:pt idx="2">
                  <c:v>12.86276885351656</c:v>
                </c:pt>
                <c:pt idx="3">
                  <c:v>267.55132907521318</c:v>
                </c:pt>
                <c:pt idx="4">
                  <c:v>21.008976186962418</c:v>
                </c:pt>
                <c:pt idx="5">
                  <c:v>240.56310325563899</c:v>
                </c:pt>
                <c:pt idx="6">
                  <c:v>68.144305608430031</c:v>
                </c:pt>
                <c:pt idx="7">
                  <c:v>14.966051548646199</c:v>
                </c:pt>
                <c:pt idx="8">
                  <c:v>17.668753897858693</c:v>
                </c:pt>
                <c:pt idx="9">
                  <c:v>73.725928289403981</c:v>
                </c:pt>
                <c:pt idx="10">
                  <c:v>30.658904823811564</c:v>
                </c:pt>
                <c:pt idx="11">
                  <c:v>85.108777520739352</c:v>
                </c:pt>
                <c:pt idx="12">
                  <c:v>43.424268221655304</c:v>
                </c:pt>
                <c:pt idx="13">
                  <c:v>9.3262795430052066</c:v>
                </c:pt>
                <c:pt idx="14">
                  <c:v>59.243109336027089</c:v>
                </c:pt>
                <c:pt idx="15">
                  <c:v>63.324468682029</c:v>
                </c:pt>
                <c:pt idx="16">
                  <c:v>30.960765601764002</c:v>
                </c:pt>
                <c:pt idx="17">
                  <c:v>43.424268221655304</c:v>
                </c:pt>
                <c:pt idx="18">
                  <c:v>40.874477715967281</c:v>
                </c:pt>
                <c:pt idx="19">
                  <c:v>6.9326213184037107</c:v>
                </c:pt>
                <c:pt idx="20">
                  <c:v>70.576873324780394</c:v>
                </c:pt>
                <c:pt idx="21">
                  <c:v>65.726718198063878</c:v>
                </c:pt>
                <c:pt idx="22">
                  <c:v>277.68722407483011</c:v>
                </c:pt>
                <c:pt idx="23">
                  <c:v>22.7153610631904</c:v>
                </c:pt>
                <c:pt idx="24">
                  <c:v>98.237444661777715</c:v>
                </c:pt>
                <c:pt idx="25">
                  <c:v>71.623903472443388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F9-493D-A657-98CB3A522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551951"/>
        <c:axId val="1293537391"/>
      </c:scatterChart>
      <c:valAx>
        <c:axId val="129355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537391"/>
        <c:crosses val="autoZero"/>
        <c:crossBetween val="midCat"/>
      </c:valAx>
      <c:valAx>
        <c:axId val="129353739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55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Q obs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'Ejemplo est. santa ana '!$B$14:$B$39</c:f>
              <c:numCache>
                <c:formatCode>General</c:formatCode>
                <c:ptCount val="26"/>
                <c:pt idx="0">
                  <c:v>0.56000000000000005</c:v>
                </c:pt>
                <c:pt idx="1">
                  <c:v>0.8</c:v>
                </c:pt>
                <c:pt idx="2">
                  <c:v>0.55000000000000004</c:v>
                </c:pt>
                <c:pt idx="3">
                  <c:v>3.9350000000000001</c:v>
                </c:pt>
                <c:pt idx="4">
                  <c:v>0.7</c:v>
                </c:pt>
                <c:pt idx="5">
                  <c:v>3.625</c:v>
                </c:pt>
                <c:pt idx="6">
                  <c:v>1.44</c:v>
                </c:pt>
                <c:pt idx="7">
                  <c:v>0.59</c:v>
                </c:pt>
                <c:pt idx="8">
                  <c:v>0.64</c:v>
                </c:pt>
                <c:pt idx="9">
                  <c:v>1.52</c:v>
                </c:pt>
                <c:pt idx="10">
                  <c:v>0.86499999999999999</c:v>
                </c:pt>
                <c:pt idx="11">
                  <c:v>1.68</c:v>
                </c:pt>
                <c:pt idx="12">
                  <c:v>1.07</c:v>
                </c:pt>
                <c:pt idx="13">
                  <c:v>0.48</c:v>
                </c:pt>
                <c:pt idx="14">
                  <c:v>1.31</c:v>
                </c:pt>
                <c:pt idx="15">
                  <c:v>1.37</c:v>
                </c:pt>
                <c:pt idx="16">
                  <c:v>0.87</c:v>
                </c:pt>
                <c:pt idx="17">
                  <c:v>1.07</c:v>
                </c:pt>
                <c:pt idx="18">
                  <c:v>1.03</c:v>
                </c:pt>
                <c:pt idx="19">
                  <c:v>0.43</c:v>
                </c:pt>
                <c:pt idx="20">
                  <c:v>1.4750000000000001</c:v>
                </c:pt>
                <c:pt idx="21">
                  <c:v>1.405</c:v>
                </c:pt>
                <c:pt idx="22">
                  <c:v>4.05</c:v>
                </c:pt>
                <c:pt idx="23">
                  <c:v>0.73</c:v>
                </c:pt>
                <c:pt idx="24">
                  <c:v>1.86</c:v>
                </c:pt>
                <c:pt idx="25">
                  <c:v>1.49</c:v>
                </c:pt>
              </c:numCache>
            </c:numRef>
          </c:xVal>
          <c:yVal>
            <c:numRef>
              <c:f>'Ejemplo est. santa ana '!$C$14:$C$39</c:f>
              <c:numCache>
                <c:formatCode>General</c:formatCode>
                <c:ptCount val="26"/>
                <c:pt idx="0">
                  <c:v>11.544</c:v>
                </c:pt>
                <c:pt idx="1">
                  <c:v>26.638999999999999</c:v>
                </c:pt>
                <c:pt idx="2">
                  <c:v>10.87664</c:v>
                </c:pt>
                <c:pt idx="3">
                  <c:v>324.51299999999998</c:v>
                </c:pt>
                <c:pt idx="4">
                  <c:v>17.440000000000001</c:v>
                </c:pt>
                <c:pt idx="5">
                  <c:v>172.22900000000001</c:v>
                </c:pt>
                <c:pt idx="6">
                  <c:v>79.358000000000004</c:v>
                </c:pt>
                <c:pt idx="7">
                  <c:v>14.762</c:v>
                </c:pt>
                <c:pt idx="8">
                  <c:v>14.423999999999999</c:v>
                </c:pt>
                <c:pt idx="9">
                  <c:v>75.789000000000001</c:v>
                </c:pt>
                <c:pt idx="10">
                  <c:v>28.553999999999998</c:v>
                </c:pt>
                <c:pt idx="11">
                  <c:v>90.248999999999995</c:v>
                </c:pt>
                <c:pt idx="12">
                  <c:v>49.331000000000003</c:v>
                </c:pt>
                <c:pt idx="13">
                  <c:v>9.5429999999999993</c:v>
                </c:pt>
                <c:pt idx="14">
                  <c:v>66.397000000000006</c:v>
                </c:pt>
                <c:pt idx="15">
                  <c:v>88.244</c:v>
                </c:pt>
                <c:pt idx="16">
                  <c:v>29.472999999999999</c:v>
                </c:pt>
                <c:pt idx="17">
                  <c:v>61.798999999999999</c:v>
                </c:pt>
                <c:pt idx="18">
                  <c:v>40.305999999999997</c:v>
                </c:pt>
                <c:pt idx="19">
                  <c:v>13.656000000000001</c:v>
                </c:pt>
                <c:pt idx="20">
                  <c:v>71.831999999999994</c:v>
                </c:pt>
                <c:pt idx="21">
                  <c:v>64.87</c:v>
                </c:pt>
                <c:pt idx="22">
                  <c:v>319.12299999999999</c:v>
                </c:pt>
                <c:pt idx="23">
                  <c:v>18.347000000000001</c:v>
                </c:pt>
                <c:pt idx="24">
                  <c:v>103.60899999999999</c:v>
                </c:pt>
                <c:pt idx="25">
                  <c:v>71.804000000000002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8-4B91-BD54-F09565A9A63D}"/>
            </c:ext>
          </c:extLst>
        </c:ser>
        <c:ser>
          <c:idx val="1"/>
          <c:order val="1"/>
          <c:tx>
            <c:v>Q calc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'Ejemplo est. santa ana '!$B$14:$B$39</c:f>
              <c:numCache>
                <c:formatCode>General</c:formatCode>
                <c:ptCount val="26"/>
                <c:pt idx="0">
                  <c:v>0.56000000000000005</c:v>
                </c:pt>
                <c:pt idx="1">
                  <c:v>0.8</c:v>
                </c:pt>
                <c:pt idx="2">
                  <c:v>0.55000000000000004</c:v>
                </c:pt>
                <c:pt idx="3">
                  <c:v>3.9350000000000001</c:v>
                </c:pt>
                <c:pt idx="4">
                  <c:v>0.7</c:v>
                </c:pt>
                <c:pt idx="5">
                  <c:v>3.625</c:v>
                </c:pt>
                <c:pt idx="6">
                  <c:v>1.44</c:v>
                </c:pt>
                <c:pt idx="7">
                  <c:v>0.59</c:v>
                </c:pt>
                <c:pt idx="8">
                  <c:v>0.64</c:v>
                </c:pt>
                <c:pt idx="9">
                  <c:v>1.52</c:v>
                </c:pt>
                <c:pt idx="10">
                  <c:v>0.86499999999999999</c:v>
                </c:pt>
                <c:pt idx="11">
                  <c:v>1.68</c:v>
                </c:pt>
                <c:pt idx="12">
                  <c:v>1.07</c:v>
                </c:pt>
                <c:pt idx="13">
                  <c:v>0.48</c:v>
                </c:pt>
                <c:pt idx="14">
                  <c:v>1.31</c:v>
                </c:pt>
                <c:pt idx="15">
                  <c:v>1.37</c:v>
                </c:pt>
                <c:pt idx="16">
                  <c:v>0.87</c:v>
                </c:pt>
                <c:pt idx="17">
                  <c:v>1.07</c:v>
                </c:pt>
                <c:pt idx="18">
                  <c:v>1.03</c:v>
                </c:pt>
                <c:pt idx="19">
                  <c:v>0.43</c:v>
                </c:pt>
                <c:pt idx="20">
                  <c:v>1.4750000000000001</c:v>
                </c:pt>
                <c:pt idx="21">
                  <c:v>1.405</c:v>
                </c:pt>
                <c:pt idx="22">
                  <c:v>4.05</c:v>
                </c:pt>
                <c:pt idx="23">
                  <c:v>0.73</c:v>
                </c:pt>
                <c:pt idx="24">
                  <c:v>1.86</c:v>
                </c:pt>
                <c:pt idx="25">
                  <c:v>1.49</c:v>
                </c:pt>
              </c:numCache>
            </c:numRef>
          </c:xVal>
          <c:yVal>
            <c:numRef>
              <c:f>'Ejemplo est. santa ana '!$G$14:$G$39</c:f>
              <c:numCache>
                <c:formatCode>General</c:formatCode>
                <c:ptCount val="26"/>
                <c:pt idx="0">
                  <c:v>13.383367286260425</c:v>
                </c:pt>
                <c:pt idx="1">
                  <c:v>26.782838431889921</c:v>
                </c:pt>
                <c:pt idx="2">
                  <c:v>12.86276885351656</c:v>
                </c:pt>
                <c:pt idx="3">
                  <c:v>267.55132907521318</c:v>
                </c:pt>
                <c:pt idx="4">
                  <c:v>21.008976186962418</c:v>
                </c:pt>
                <c:pt idx="5">
                  <c:v>240.56310325563899</c:v>
                </c:pt>
                <c:pt idx="6">
                  <c:v>68.144305608430031</c:v>
                </c:pt>
                <c:pt idx="7">
                  <c:v>14.966051548646199</c:v>
                </c:pt>
                <c:pt idx="8">
                  <c:v>17.668753897858693</c:v>
                </c:pt>
                <c:pt idx="9">
                  <c:v>73.725928289403981</c:v>
                </c:pt>
                <c:pt idx="10">
                  <c:v>30.658904823811564</c:v>
                </c:pt>
                <c:pt idx="11">
                  <c:v>85.108777520739352</c:v>
                </c:pt>
                <c:pt idx="12">
                  <c:v>43.424268221655304</c:v>
                </c:pt>
                <c:pt idx="13">
                  <c:v>9.3262795430052066</c:v>
                </c:pt>
                <c:pt idx="14">
                  <c:v>59.243109336027089</c:v>
                </c:pt>
                <c:pt idx="15">
                  <c:v>63.324468682029</c:v>
                </c:pt>
                <c:pt idx="16">
                  <c:v>30.960765601764002</c:v>
                </c:pt>
                <c:pt idx="17">
                  <c:v>43.424268221655304</c:v>
                </c:pt>
                <c:pt idx="18">
                  <c:v>40.874477715967281</c:v>
                </c:pt>
                <c:pt idx="19">
                  <c:v>6.9326213184037107</c:v>
                </c:pt>
                <c:pt idx="20">
                  <c:v>70.576873324780394</c:v>
                </c:pt>
                <c:pt idx="21">
                  <c:v>65.726718198063878</c:v>
                </c:pt>
                <c:pt idx="22">
                  <c:v>277.68722407483011</c:v>
                </c:pt>
                <c:pt idx="23">
                  <c:v>22.7153610631904</c:v>
                </c:pt>
                <c:pt idx="24">
                  <c:v>98.237444661777715</c:v>
                </c:pt>
                <c:pt idx="25">
                  <c:v>71.623903472443388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98-4B91-BD54-F09565A9A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542383"/>
        <c:axId val="1293538223"/>
      </c:scatterChart>
      <c:valAx>
        <c:axId val="129354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538223"/>
        <c:crosses val="autoZero"/>
        <c:crossBetween val="midCat"/>
      </c:valAx>
      <c:valAx>
        <c:axId val="129353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419"/>
                  <a:t>Caudal</a:t>
                </a:r>
                <a:r>
                  <a:rPr lang="es-419" baseline="0"/>
                  <a:t> (m3/s)</a:t>
                </a:r>
                <a:endParaRPr lang="es-419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542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gif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740832</xdr:colOff>
      <xdr:row>0</xdr:row>
      <xdr:rowOff>35720</xdr:rowOff>
    </xdr:from>
    <xdr:to>
      <xdr:col>3</xdr:col>
      <xdr:colOff>312668</xdr:colOff>
      <xdr:row>2</xdr:row>
      <xdr:rowOff>127000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308" b="8105"/>
        <a:stretch/>
      </xdr:blipFill>
      <xdr:spPr>
        <a:xfrm>
          <a:off x="740832" y="35720"/>
          <a:ext cx="2107142" cy="47228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62178</xdr:rowOff>
    </xdr:from>
    <xdr:to>
      <xdr:col>6</xdr:col>
      <xdr:colOff>712530</xdr:colOff>
      <xdr:row>4</xdr:row>
      <xdr:rowOff>107641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Rectángul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0" y="443178"/>
              <a:ext cx="5551230" cy="42646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s-EC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C" sz="2000" b="0" i="1">
                        <a:latin typeface="Cambria Math" panose="02040503050406030204" pitchFamily="18" charset="0"/>
                      </a:rPr>
                      <m:t>𝐿𝑜𝑔</m:t>
                    </m:r>
                    <m:r>
                      <a:rPr lang="es-EC" sz="20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EC" sz="20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s-EC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EC" sz="2000" b="0" i="1">
                        <a:latin typeface="Cambria Math" panose="02040503050406030204" pitchFamily="18" charset="0"/>
                      </a:rPr>
                      <m:t>𝐿𝑜𝑔</m:t>
                    </m:r>
                    <m:sSup>
                      <m:sSupPr>
                        <m:ctrlPr>
                          <a:rPr lang="es-EC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EC" sz="20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s-EC" sz="20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EC" sz="2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C" sz="20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EC" sz="2000" b="0" i="1">
                            <a:latin typeface="Cambria Math" panose="02040503050406030204" pitchFamily="18" charset="0"/>
                          </a:rPr>
                          <m:t>𝐿𝑜𝑔</m:t>
                        </m:r>
                        <m:r>
                          <a:rPr lang="es-EC" sz="2000" b="0" i="1">
                            <a:latin typeface="Cambria Math" panose="02040503050406030204" pitchFamily="18" charset="0"/>
                          </a:rPr>
                          <m:t> (</m:t>
                        </m:r>
                        <m:r>
                          <a:rPr lang="es-EC" sz="2000" b="0" i="1">
                            <a:latin typeface="Cambria Math" panose="02040503050406030204" pitchFamily="18" charset="0"/>
                          </a:rPr>
                          <m:t>h</m:t>
                        </m:r>
                        <m:r>
                          <a:rPr lang="es-EC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EC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EC" sz="20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b>
                            <m:r>
                              <a:rPr lang="es-EC" sz="2000" b="0" i="1">
                                <a:latin typeface="Cambria Math" panose="02040503050406030204" pitchFamily="18" charset="0"/>
                              </a:rPr>
                              <m:t>𝑜</m:t>
                            </m:r>
                          </m:sub>
                        </m:sSub>
                        <m:r>
                          <a:rPr lang="es-EC" sz="20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/>
                    </m:sSup>
                  </m:oMath>
                </m:oMathPara>
              </a14:m>
              <a:endParaRPr lang="es-EC" sz="2000"/>
            </a:p>
          </xdr:txBody>
        </xdr:sp>
      </mc:Choice>
      <mc:Fallback xmlns="">
        <xdr:sp macro="" textlink="">
          <xdr:nvSpPr>
            <xdr:cNvPr id="3" name="Rectángulo 2"/>
            <xdr:cNvSpPr/>
          </xdr:nvSpPr>
          <xdr:spPr>
            <a:xfrm>
              <a:off x="0" y="443178"/>
              <a:ext cx="5551230" cy="426463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es-EC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EC" sz="2000" b="0" i="0">
                  <a:latin typeface="Cambria Math" panose="02040503050406030204" pitchFamily="18" charset="0"/>
                </a:rPr>
                <a:t>𝐿𝑜𝑔 𝑄=𝐿𝑜𝑔〖𝑎+𝑛∗𝐿𝑜𝑔 (ℎ−ℎ_𝑜)〗^</a:t>
              </a:r>
              <a:endParaRPr lang="es-EC" sz="2000"/>
            </a:p>
          </xdr:txBody>
        </xdr:sp>
      </mc:Fallback>
    </mc:AlternateContent>
    <xdr:clientData/>
  </xdr:twoCellAnchor>
  <xdr:twoCellAnchor>
    <xdr:from>
      <xdr:col>8</xdr:col>
      <xdr:colOff>334456</xdr:colOff>
      <xdr:row>11</xdr:row>
      <xdr:rowOff>189199</xdr:rowOff>
    </xdr:from>
    <xdr:to>
      <xdr:col>14</xdr:col>
      <xdr:colOff>334456</xdr:colOff>
      <xdr:row>26</xdr:row>
      <xdr:rowOff>74899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40</xdr:row>
      <xdr:rowOff>5196</xdr:rowOff>
    </xdr:from>
    <xdr:to>
      <xdr:col>5</xdr:col>
      <xdr:colOff>8659</xdr:colOff>
      <xdr:row>52</xdr:row>
      <xdr:rowOff>95251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277090</xdr:colOff>
      <xdr:row>27</xdr:row>
      <xdr:rowOff>5196</xdr:rowOff>
    </xdr:from>
    <xdr:to>
      <xdr:col>14</xdr:col>
      <xdr:colOff>277090</xdr:colOff>
      <xdr:row>41</xdr:row>
      <xdr:rowOff>64077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346364</xdr:colOff>
      <xdr:row>42</xdr:row>
      <xdr:rowOff>22514</xdr:rowOff>
    </xdr:from>
    <xdr:to>
      <xdr:col>11</xdr:col>
      <xdr:colOff>346364</xdr:colOff>
      <xdr:row>56</xdr:row>
      <xdr:rowOff>98714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666750</xdr:colOff>
      <xdr:row>2</xdr:row>
      <xdr:rowOff>169333</xdr:rowOff>
    </xdr:from>
    <xdr:to>
      <xdr:col>2</xdr:col>
      <xdr:colOff>105833</xdr:colOff>
      <xdr:row>4</xdr:row>
      <xdr:rowOff>63500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66750" y="550333"/>
          <a:ext cx="963083" cy="2751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3</xdr:col>
      <xdr:colOff>618068</xdr:colOff>
      <xdr:row>2</xdr:row>
      <xdr:rowOff>169333</xdr:rowOff>
    </xdr:from>
    <xdr:to>
      <xdr:col>5</xdr:col>
      <xdr:colOff>433916</xdr:colOff>
      <xdr:row>4</xdr:row>
      <xdr:rowOff>57150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37418" y="550333"/>
          <a:ext cx="1473198" cy="26881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0</xdr:col>
      <xdr:colOff>63499</xdr:colOff>
      <xdr:row>1</xdr:row>
      <xdr:rowOff>116417</xdr:rowOff>
    </xdr:from>
    <xdr:to>
      <xdr:col>0</xdr:col>
      <xdr:colOff>359833</xdr:colOff>
      <xdr:row>3</xdr:row>
      <xdr:rowOff>21167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3499" y="306917"/>
          <a:ext cx="29633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600" b="1">
              <a:solidFill>
                <a:srgbClr val="FF0000"/>
              </a:solidFill>
            </a:rPr>
            <a:t>x</a:t>
          </a:r>
        </a:p>
      </xdr:txBody>
    </xdr:sp>
    <xdr:clientData/>
  </xdr:twoCellAnchor>
  <xdr:twoCellAnchor>
    <xdr:from>
      <xdr:col>5</xdr:col>
      <xdr:colOff>533399</xdr:colOff>
      <xdr:row>0</xdr:row>
      <xdr:rowOff>99483</xdr:rowOff>
    </xdr:from>
    <xdr:to>
      <xdr:col>6</xdr:col>
      <xdr:colOff>84667</xdr:colOff>
      <xdr:row>2</xdr:row>
      <xdr:rowOff>137582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610099" y="99483"/>
          <a:ext cx="313268" cy="419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600" b="1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5</xdr:col>
      <xdr:colOff>433916</xdr:colOff>
      <xdr:row>2</xdr:row>
      <xdr:rowOff>116417</xdr:rowOff>
    </xdr:from>
    <xdr:to>
      <xdr:col>5</xdr:col>
      <xdr:colOff>560916</xdr:colOff>
      <xdr:row>2</xdr:row>
      <xdr:rowOff>158750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4510616" y="497417"/>
          <a:ext cx="127000" cy="4233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359833</xdr:colOff>
      <xdr:row>2</xdr:row>
      <xdr:rowOff>68792</xdr:rowOff>
    </xdr:from>
    <xdr:to>
      <xdr:col>0</xdr:col>
      <xdr:colOff>698500</xdr:colOff>
      <xdr:row>2</xdr:row>
      <xdr:rowOff>179917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10" idx="3"/>
        </xdr:cNvCxnSpPr>
      </xdr:nvCxnSpPr>
      <xdr:spPr>
        <a:xfrm>
          <a:off x="359833" y="449792"/>
          <a:ext cx="338667" cy="1111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1"/>
  <sheetViews>
    <sheetView tabSelected="1" topLeftCell="A11" zoomScale="115" zoomScaleNormal="115" workbookViewId="0">
      <selection activeCell="E12" sqref="E12:F12"/>
    </sheetView>
  </sheetViews>
  <sheetFormatPr defaultColWidth="11.42578125" defaultRowHeight="15" x14ac:dyDescent="0.25"/>
  <cols>
    <col min="2" max="2" width="13.140625" customWidth="1"/>
    <col min="3" max="4" width="13.42578125" customWidth="1"/>
  </cols>
  <sheetData>
    <row r="2" spans="1:17" x14ac:dyDescent="0.25">
      <c r="L2" s="19"/>
      <c r="M2" t="s">
        <v>18</v>
      </c>
    </row>
    <row r="3" spans="1:17" x14ac:dyDescent="0.25">
      <c r="L3" s="21"/>
      <c r="M3" t="s">
        <v>19</v>
      </c>
    </row>
    <row r="5" spans="1:17" ht="17.25" thickBot="1" x14ac:dyDescent="0.35">
      <c r="K5" s="1"/>
    </row>
    <row r="6" spans="1:17" ht="15.75" thickBot="1" x14ac:dyDescent="0.3">
      <c r="A6" t="s">
        <v>0</v>
      </c>
      <c r="B6">
        <f>G7</f>
        <v>1.742</v>
      </c>
      <c r="F6" t="s">
        <v>1</v>
      </c>
      <c r="G6" s="2" t="s">
        <v>2</v>
      </c>
      <c r="I6" s="3" t="str">
        <f>CONCATENATE("Q=",B7,"*(H-",B9,")^",B8)</f>
        <v>Q=55.21*(H-0.25)^1.21</v>
      </c>
      <c r="J6" s="4"/>
      <c r="K6" s="5"/>
      <c r="P6" t="s">
        <v>21</v>
      </c>
    </row>
    <row r="7" spans="1:17" x14ac:dyDescent="0.25">
      <c r="A7" t="s">
        <v>3</v>
      </c>
      <c r="B7" s="22">
        <f>ROUND(10^G7,2)</f>
        <v>55.21</v>
      </c>
      <c r="F7" s="6">
        <f>LINEST(F14:F39,E14:E39,TRUE,FALSE)</f>
        <v>1.2097666309065342</v>
      </c>
      <c r="G7" s="7">
        <v>1.742</v>
      </c>
      <c r="K7" s="5"/>
      <c r="P7">
        <v>1</v>
      </c>
      <c r="Q7" t="s">
        <v>22</v>
      </c>
    </row>
    <row r="8" spans="1:17" x14ac:dyDescent="0.25">
      <c r="A8" t="s">
        <v>1</v>
      </c>
      <c r="B8">
        <f>ROUND(F7,2)</f>
        <v>1.21</v>
      </c>
      <c r="K8" s="5"/>
      <c r="P8">
        <v>2</v>
      </c>
      <c r="Q8" t="s">
        <v>23</v>
      </c>
    </row>
    <row r="9" spans="1:17" x14ac:dyDescent="0.25">
      <c r="A9" t="s">
        <v>4</v>
      </c>
      <c r="B9" s="22">
        <v>0.25</v>
      </c>
      <c r="F9">
        <f>LINEST(F14:F39,E14:E39,TRUE,FALSE)</f>
        <v>1.2097666309065342</v>
      </c>
      <c r="I9" t="s">
        <v>5</v>
      </c>
      <c r="K9" s="5"/>
      <c r="P9">
        <v>3</v>
      </c>
      <c r="Q9" t="s">
        <v>24</v>
      </c>
    </row>
    <row r="10" spans="1:17" x14ac:dyDescent="0.25">
      <c r="A10" t="s">
        <v>6</v>
      </c>
      <c r="B10" s="23">
        <f>ROUND(CORREL(C14:C39,G14:G39),2)</f>
        <v>0.97</v>
      </c>
      <c r="K10" s="5"/>
      <c r="P10">
        <v>4</v>
      </c>
      <c r="Q10" t="s">
        <v>25</v>
      </c>
    </row>
    <row r="11" spans="1:17" x14ac:dyDescent="0.25">
      <c r="K11" s="5"/>
      <c r="P11">
        <v>5</v>
      </c>
      <c r="Q11" t="s">
        <v>31</v>
      </c>
    </row>
    <row r="12" spans="1:17" x14ac:dyDescent="0.25">
      <c r="B12" s="8" t="s">
        <v>17</v>
      </c>
      <c r="E12" s="9" t="s">
        <v>8</v>
      </c>
      <c r="F12" s="9" t="s">
        <v>7</v>
      </c>
      <c r="K12" s="5"/>
      <c r="P12">
        <v>6</v>
      </c>
      <c r="Q12" t="s">
        <v>32</v>
      </c>
    </row>
    <row r="13" spans="1:17" x14ac:dyDescent="0.25">
      <c r="A13" s="10" t="s">
        <v>9</v>
      </c>
      <c r="B13" s="18" t="s">
        <v>20</v>
      </c>
      <c r="C13" s="18" t="s">
        <v>10</v>
      </c>
      <c r="D13" s="11" t="s">
        <v>11</v>
      </c>
      <c r="E13" s="12" t="s">
        <v>12</v>
      </c>
      <c r="F13" s="12" t="s">
        <v>13</v>
      </c>
      <c r="G13" s="20" t="s">
        <v>14</v>
      </c>
      <c r="H13" s="13" t="s">
        <v>15</v>
      </c>
      <c r="K13" s="5"/>
    </row>
    <row r="14" spans="1:17" x14ac:dyDescent="0.25">
      <c r="A14" s="10">
        <v>1</v>
      </c>
      <c r="B14" s="10">
        <v>0.56000000000000005</v>
      </c>
      <c r="C14" s="10">
        <v>11.544</v>
      </c>
      <c r="D14" s="10">
        <f>B14-$B$9</f>
        <v>0.31000000000000005</v>
      </c>
      <c r="E14" s="10">
        <f>LOG(D14)</f>
        <v>-0.50863830616572725</v>
      </c>
      <c r="F14" s="10">
        <f>LOG(C14)</f>
        <v>1.0623563180854378</v>
      </c>
      <c r="G14" s="10">
        <f>$B$7*(B14-$B$9)^$B$8</f>
        <v>13.383367286260425</v>
      </c>
      <c r="H14" s="10">
        <f>G14-C14</f>
        <v>1.8393672862604245</v>
      </c>
      <c r="K14" s="5"/>
    </row>
    <row r="15" spans="1:17" x14ac:dyDescent="0.25">
      <c r="A15" s="10">
        <v>2</v>
      </c>
      <c r="B15" s="10">
        <v>0.8</v>
      </c>
      <c r="C15" s="10">
        <v>26.638999999999999</v>
      </c>
      <c r="D15" s="10">
        <f t="shared" ref="D15:D39" si="0">B15-$B$9</f>
        <v>0.55000000000000004</v>
      </c>
      <c r="E15" s="10">
        <f t="shared" ref="E15:E39" si="1">LOG(D15)</f>
        <v>-0.25963731050575611</v>
      </c>
      <c r="F15" s="10">
        <f t="shared" ref="F15:F39" si="2">LOG(C15)</f>
        <v>1.425517917846864</v>
      </c>
      <c r="G15" s="10">
        <f t="shared" ref="G15:G39" si="3">$B$7*(B15-$B$9)^$B$8</f>
        <v>26.782838431889921</v>
      </c>
      <c r="H15" s="10">
        <f t="shared" ref="H15:H39" si="4">G15-C15</f>
        <v>0.14383843188992174</v>
      </c>
      <c r="K15" s="5"/>
    </row>
    <row r="16" spans="1:17" x14ac:dyDescent="0.25">
      <c r="A16" s="10">
        <v>3</v>
      </c>
      <c r="B16" s="10">
        <v>0.55000000000000004</v>
      </c>
      <c r="C16" s="10">
        <v>10.87664</v>
      </c>
      <c r="D16" s="10">
        <f t="shared" si="0"/>
        <v>0.30000000000000004</v>
      </c>
      <c r="E16" s="10">
        <f t="shared" si="1"/>
        <v>-0.52287874528033751</v>
      </c>
      <c r="F16" s="10">
        <f t="shared" si="2"/>
        <v>1.0364947542934302</v>
      </c>
      <c r="G16" s="10">
        <f t="shared" si="3"/>
        <v>12.86276885351656</v>
      </c>
      <c r="H16" s="10">
        <f t="shared" si="4"/>
        <v>1.9861288535165595</v>
      </c>
      <c r="K16" s="5"/>
    </row>
    <row r="17" spans="1:11" x14ac:dyDescent="0.25">
      <c r="A17" s="10">
        <v>4</v>
      </c>
      <c r="B17" s="10">
        <v>3.9350000000000001</v>
      </c>
      <c r="C17" s="10">
        <v>324.51299999999998</v>
      </c>
      <c r="D17" s="10">
        <f t="shared" si="0"/>
        <v>3.6850000000000001</v>
      </c>
      <c r="E17" s="10">
        <f t="shared" si="1"/>
        <v>0.56643749219507034</v>
      </c>
      <c r="F17" s="10">
        <f t="shared" si="2"/>
        <v>2.5112320993341606</v>
      </c>
      <c r="G17" s="10">
        <f t="shared" si="3"/>
        <v>267.55132907521318</v>
      </c>
      <c r="H17" s="10">
        <f t="shared" si="4"/>
        <v>-56.961670924786802</v>
      </c>
      <c r="K17" s="5"/>
    </row>
    <row r="18" spans="1:11" x14ac:dyDescent="0.25">
      <c r="A18" s="10">
        <v>5</v>
      </c>
      <c r="B18" s="10">
        <v>0.7</v>
      </c>
      <c r="C18" s="10">
        <v>17.440000000000001</v>
      </c>
      <c r="D18" s="10">
        <f t="shared" si="0"/>
        <v>0.44999999999999996</v>
      </c>
      <c r="E18" s="10">
        <f t="shared" si="1"/>
        <v>-0.34678748622465638</v>
      </c>
      <c r="F18" s="10">
        <f t="shared" si="2"/>
        <v>1.2415464805965484</v>
      </c>
      <c r="G18" s="10">
        <f t="shared" si="3"/>
        <v>21.008976186962418</v>
      </c>
      <c r="H18" s="10">
        <f t="shared" si="4"/>
        <v>3.5689761869624164</v>
      </c>
      <c r="K18" s="5"/>
    </row>
    <row r="19" spans="1:11" x14ac:dyDescent="0.25">
      <c r="A19" s="10">
        <v>6</v>
      </c>
      <c r="B19" s="10">
        <v>3.625</v>
      </c>
      <c r="C19" s="10">
        <v>172.22900000000001</v>
      </c>
      <c r="D19" s="10">
        <f t="shared" si="0"/>
        <v>3.375</v>
      </c>
      <c r="E19" s="10">
        <f t="shared" si="1"/>
        <v>0.52827377716704371</v>
      </c>
      <c r="F19" s="10">
        <f t="shared" si="2"/>
        <v>2.2361062799839448</v>
      </c>
      <c r="G19" s="10">
        <f t="shared" si="3"/>
        <v>240.56310325563899</v>
      </c>
      <c r="H19" s="10">
        <f t="shared" si="4"/>
        <v>68.334103255638979</v>
      </c>
    </row>
    <row r="20" spans="1:11" x14ac:dyDescent="0.25">
      <c r="A20" s="10">
        <v>7</v>
      </c>
      <c r="B20" s="10">
        <v>1.44</v>
      </c>
      <c r="C20" s="10">
        <v>79.358000000000004</v>
      </c>
      <c r="D20" s="10">
        <f t="shared" si="0"/>
        <v>1.19</v>
      </c>
      <c r="E20" s="10">
        <f t="shared" si="1"/>
        <v>7.554696139253074E-2</v>
      </c>
      <c r="F20" s="10">
        <f t="shared" si="2"/>
        <v>1.8995907140867863</v>
      </c>
      <c r="G20" s="10">
        <f t="shared" si="3"/>
        <v>68.144305608430031</v>
      </c>
      <c r="H20" s="10">
        <f t="shared" si="4"/>
        <v>-11.213694391569973</v>
      </c>
    </row>
    <row r="21" spans="1:11" x14ac:dyDescent="0.25">
      <c r="A21" s="10">
        <v>8</v>
      </c>
      <c r="B21" s="10">
        <v>0.59</v>
      </c>
      <c r="C21" s="10">
        <v>14.762</v>
      </c>
      <c r="D21" s="10">
        <f t="shared" si="0"/>
        <v>0.33999999999999997</v>
      </c>
      <c r="E21" s="10">
        <f t="shared" si="1"/>
        <v>-0.46852108295774492</v>
      </c>
      <c r="F21" s="10">
        <f t="shared" si="2"/>
        <v>1.1691452009911982</v>
      </c>
      <c r="G21" s="10">
        <f t="shared" si="3"/>
        <v>14.966051548646199</v>
      </c>
      <c r="H21" s="10">
        <f t="shared" si="4"/>
        <v>0.20405154864619846</v>
      </c>
    </row>
    <row r="22" spans="1:11" x14ac:dyDescent="0.25">
      <c r="A22" s="10">
        <v>9</v>
      </c>
      <c r="B22" s="10">
        <v>0.64</v>
      </c>
      <c r="C22" s="10">
        <v>14.423999999999999</v>
      </c>
      <c r="D22" s="10">
        <f t="shared" si="0"/>
        <v>0.39</v>
      </c>
      <c r="E22" s="10">
        <f t="shared" si="1"/>
        <v>-0.40893539297350079</v>
      </c>
      <c r="F22" s="10">
        <f t="shared" si="2"/>
        <v>1.1590857137143455</v>
      </c>
      <c r="G22" s="10">
        <f t="shared" si="3"/>
        <v>17.668753897858693</v>
      </c>
      <c r="H22" s="10">
        <f t="shared" si="4"/>
        <v>3.2447538978586934</v>
      </c>
    </row>
    <row r="23" spans="1:11" x14ac:dyDescent="0.25">
      <c r="A23" s="10">
        <v>10</v>
      </c>
      <c r="B23" s="10">
        <v>1.52</v>
      </c>
      <c r="C23" s="10">
        <v>75.789000000000001</v>
      </c>
      <c r="D23" s="10">
        <f t="shared" si="0"/>
        <v>1.27</v>
      </c>
      <c r="E23" s="10">
        <f t="shared" si="1"/>
        <v>0.10380372095595687</v>
      </c>
      <c r="F23" s="10">
        <f t="shared" si="2"/>
        <v>1.8796061767934265</v>
      </c>
      <c r="G23" s="10">
        <f t="shared" si="3"/>
        <v>73.725928289403981</v>
      </c>
      <c r="H23" s="10">
        <f t="shared" si="4"/>
        <v>-2.0630717105960201</v>
      </c>
    </row>
    <row r="24" spans="1:11" x14ac:dyDescent="0.25">
      <c r="A24" s="10">
        <v>11</v>
      </c>
      <c r="B24" s="10">
        <v>0.86499999999999999</v>
      </c>
      <c r="C24" s="10">
        <v>28.553999999999998</v>
      </c>
      <c r="D24" s="10">
        <f t="shared" si="0"/>
        <v>0.61499999999999999</v>
      </c>
      <c r="E24" s="10">
        <f t="shared" si="1"/>
        <v>-0.21112488422458328</v>
      </c>
      <c r="F24" s="10">
        <f t="shared" si="2"/>
        <v>1.4556669551824011</v>
      </c>
      <c r="G24" s="10">
        <f t="shared" si="3"/>
        <v>30.658904823811564</v>
      </c>
      <c r="H24" s="10">
        <f t="shared" si="4"/>
        <v>2.104904823811566</v>
      </c>
    </row>
    <row r="25" spans="1:11" x14ac:dyDescent="0.25">
      <c r="A25" s="10">
        <v>12</v>
      </c>
      <c r="B25" s="10">
        <v>1.68</v>
      </c>
      <c r="C25" s="10">
        <v>90.248999999999995</v>
      </c>
      <c r="D25" s="10">
        <f t="shared" si="0"/>
        <v>1.43</v>
      </c>
      <c r="E25" s="10">
        <f t="shared" si="1"/>
        <v>0.1553360374650618</v>
      </c>
      <c r="F25" s="10">
        <f t="shared" si="2"/>
        <v>1.9554423984238121</v>
      </c>
      <c r="G25" s="10">
        <f t="shared" si="3"/>
        <v>85.108777520739352</v>
      </c>
      <c r="H25" s="10">
        <f t="shared" si="4"/>
        <v>-5.1402224792606432</v>
      </c>
    </row>
    <row r="26" spans="1:11" x14ac:dyDescent="0.25">
      <c r="A26" s="10">
        <v>13</v>
      </c>
      <c r="B26" s="10">
        <v>1.07</v>
      </c>
      <c r="C26" s="10">
        <v>49.331000000000003</v>
      </c>
      <c r="D26" s="10">
        <f t="shared" si="0"/>
        <v>0.82000000000000006</v>
      </c>
      <c r="E26" s="10">
        <f t="shared" si="1"/>
        <v>-8.6186147616283279E-2</v>
      </c>
      <c r="F26" s="10">
        <f t="shared" si="2"/>
        <v>1.6931199192342887</v>
      </c>
      <c r="G26" s="10">
        <f t="shared" si="3"/>
        <v>43.424268221655304</v>
      </c>
      <c r="H26" s="10">
        <f t="shared" si="4"/>
        <v>-5.9067317783446995</v>
      </c>
    </row>
    <row r="27" spans="1:11" x14ac:dyDescent="0.25">
      <c r="A27" s="10">
        <v>14</v>
      </c>
      <c r="B27" s="10">
        <v>0.48</v>
      </c>
      <c r="C27" s="10">
        <v>9.5429999999999993</v>
      </c>
      <c r="D27" s="10">
        <f t="shared" si="0"/>
        <v>0.22999999999999998</v>
      </c>
      <c r="E27" s="10">
        <f t="shared" si="1"/>
        <v>-0.63827216398240716</v>
      </c>
      <c r="F27" s="10">
        <f t="shared" si="2"/>
        <v>0.97968492382702577</v>
      </c>
      <c r="G27" s="10">
        <f t="shared" si="3"/>
        <v>9.3262795430052066</v>
      </c>
      <c r="H27" s="10">
        <f t="shared" si="4"/>
        <v>-0.2167204569947927</v>
      </c>
    </row>
    <row r="28" spans="1:11" x14ac:dyDescent="0.25">
      <c r="A28" s="10">
        <v>15</v>
      </c>
      <c r="B28" s="10">
        <v>1.31</v>
      </c>
      <c r="C28" s="10">
        <v>66.397000000000006</v>
      </c>
      <c r="D28" s="10">
        <f t="shared" si="0"/>
        <v>1.06</v>
      </c>
      <c r="E28" s="10">
        <f t="shared" si="1"/>
        <v>2.5305865264770262E-2</v>
      </c>
      <c r="F28" s="10">
        <f t="shared" si="2"/>
        <v>1.8221484571861017</v>
      </c>
      <c r="G28" s="10">
        <f t="shared" si="3"/>
        <v>59.243109336027089</v>
      </c>
      <c r="H28" s="10">
        <f t="shared" si="4"/>
        <v>-7.1538906639729163</v>
      </c>
    </row>
    <row r="29" spans="1:11" x14ac:dyDescent="0.25">
      <c r="A29" s="10">
        <v>16</v>
      </c>
      <c r="B29" s="10">
        <v>1.37</v>
      </c>
      <c r="C29" s="10">
        <v>88.244</v>
      </c>
      <c r="D29" s="10">
        <f t="shared" si="0"/>
        <v>1.1200000000000001</v>
      </c>
      <c r="E29" s="10">
        <f t="shared" si="1"/>
        <v>4.9218022670181653E-2</v>
      </c>
      <c r="F29" s="10">
        <f t="shared" si="2"/>
        <v>1.9456851859524749</v>
      </c>
      <c r="G29" s="10">
        <f t="shared" si="3"/>
        <v>63.324468682029</v>
      </c>
      <c r="H29" s="10">
        <f t="shared" si="4"/>
        <v>-24.919531317971</v>
      </c>
    </row>
    <row r="30" spans="1:11" x14ac:dyDescent="0.25">
      <c r="A30" s="10">
        <v>17</v>
      </c>
      <c r="B30" s="10">
        <v>0.87</v>
      </c>
      <c r="C30" s="10">
        <v>29.472999999999999</v>
      </c>
      <c r="D30" s="10">
        <f t="shared" si="0"/>
        <v>0.62</v>
      </c>
      <c r="E30" s="10">
        <f t="shared" si="1"/>
        <v>-0.20760831050174613</v>
      </c>
      <c r="F30" s="10">
        <f t="shared" si="2"/>
        <v>1.4694243441001613</v>
      </c>
      <c r="G30" s="10">
        <f t="shared" si="3"/>
        <v>30.960765601764002</v>
      </c>
      <c r="H30" s="10">
        <f t="shared" si="4"/>
        <v>1.4877656017640035</v>
      </c>
    </row>
    <row r="31" spans="1:11" x14ac:dyDescent="0.25">
      <c r="A31" s="10">
        <v>18</v>
      </c>
      <c r="B31" s="10">
        <v>1.07</v>
      </c>
      <c r="C31" s="10">
        <v>61.798999999999999</v>
      </c>
      <c r="D31" s="10">
        <f t="shared" si="0"/>
        <v>0.82000000000000006</v>
      </c>
      <c r="E31" s="10">
        <f t="shared" si="1"/>
        <v>-8.6186147616283279E-2</v>
      </c>
      <c r="F31" s="10">
        <f t="shared" si="2"/>
        <v>1.790981447613158</v>
      </c>
      <c r="G31" s="10">
        <f t="shared" si="3"/>
        <v>43.424268221655304</v>
      </c>
      <c r="H31" s="10">
        <f t="shared" si="4"/>
        <v>-18.374731778344696</v>
      </c>
    </row>
    <row r="32" spans="1:11" x14ac:dyDescent="0.25">
      <c r="A32" s="10">
        <v>19</v>
      </c>
      <c r="B32" s="10">
        <v>1.03</v>
      </c>
      <c r="C32" s="10">
        <v>40.305999999999997</v>
      </c>
      <c r="D32" s="10">
        <f t="shared" si="0"/>
        <v>0.78</v>
      </c>
      <c r="E32" s="10">
        <f t="shared" si="1"/>
        <v>-0.10790539730951958</v>
      </c>
      <c r="F32" s="10">
        <f t="shared" si="2"/>
        <v>1.6053697005563201</v>
      </c>
      <c r="G32" s="10">
        <f t="shared" si="3"/>
        <v>40.874477715967281</v>
      </c>
      <c r="H32" s="10">
        <f t="shared" si="4"/>
        <v>0.56847771596728336</v>
      </c>
    </row>
    <row r="33" spans="1:11" x14ac:dyDescent="0.25">
      <c r="A33" s="10">
        <v>20</v>
      </c>
      <c r="B33" s="10">
        <v>0.43</v>
      </c>
      <c r="C33" s="10">
        <v>13.656000000000001</v>
      </c>
      <c r="D33" s="10">
        <f t="shared" si="0"/>
        <v>0.18</v>
      </c>
      <c r="E33" s="10">
        <f t="shared" si="1"/>
        <v>-0.74472749489669399</v>
      </c>
      <c r="F33" s="10">
        <f t="shared" si="2"/>
        <v>1.1353235081066773</v>
      </c>
      <c r="G33" s="10">
        <f t="shared" si="3"/>
        <v>6.9326213184037107</v>
      </c>
      <c r="H33" s="10">
        <f t="shared" si="4"/>
        <v>-6.7233786815962899</v>
      </c>
    </row>
    <row r="34" spans="1:11" x14ac:dyDescent="0.25">
      <c r="A34" s="10">
        <v>21</v>
      </c>
      <c r="B34" s="10">
        <v>1.4750000000000001</v>
      </c>
      <c r="C34" s="10">
        <v>71.831999999999994</v>
      </c>
      <c r="D34" s="10">
        <f t="shared" si="0"/>
        <v>1.2250000000000001</v>
      </c>
      <c r="E34" s="10">
        <f t="shared" si="1"/>
        <v>8.8136088700551299E-2</v>
      </c>
      <c r="F34" s="10">
        <f t="shared" si="2"/>
        <v>1.8563179585517975</v>
      </c>
      <c r="G34" s="10">
        <f t="shared" si="3"/>
        <v>70.576873324780394</v>
      </c>
      <c r="H34" s="10">
        <f t="shared" si="4"/>
        <v>-1.2551266752196</v>
      </c>
    </row>
    <row r="35" spans="1:11" x14ac:dyDescent="0.25">
      <c r="A35" s="10">
        <v>22</v>
      </c>
      <c r="B35" s="10">
        <v>1.405</v>
      </c>
      <c r="C35" s="10">
        <v>64.87</v>
      </c>
      <c r="D35" s="10">
        <f t="shared" si="0"/>
        <v>1.155</v>
      </c>
      <c r="E35" s="10">
        <f t="shared" si="1"/>
        <v>6.2581984228163121E-2</v>
      </c>
      <c r="F35" s="10">
        <f t="shared" si="2"/>
        <v>1.8120438979302267</v>
      </c>
      <c r="G35" s="10">
        <f t="shared" si="3"/>
        <v>65.726718198063878</v>
      </c>
      <c r="H35" s="10">
        <f t="shared" si="4"/>
        <v>0.85671819806387361</v>
      </c>
    </row>
    <row r="36" spans="1:11" x14ac:dyDescent="0.25">
      <c r="A36" s="10">
        <v>23</v>
      </c>
      <c r="B36" s="10">
        <v>4.05</v>
      </c>
      <c r="C36" s="10">
        <v>319.12299999999999</v>
      </c>
      <c r="D36" s="10">
        <f t="shared" si="0"/>
        <v>3.8</v>
      </c>
      <c r="E36" s="10">
        <f t="shared" si="1"/>
        <v>0.57978359661681012</v>
      </c>
      <c r="F36" s="10">
        <f t="shared" si="2"/>
        <v>2.5039581060208906</v>
      </c>
      <c r="G36" s="10">
        <f t="shared" si="3"/>
        <v>277.68722407483011</v>
      </c>
      <c r="H36" s="10">
        <f t="shared" si="4"/>
        <v>-41.435775925169878</v>
      </c>
    </row>
    <row r="37" spans="1:11" x14ac:dyDescent="0.25">
      <c r="A37" s="10">
        <v>24</v>
      </c>
      <c r="B37" s="10">
        <v>0.73</v>
      </c>
      <c r="C37" s="10">
        <v>18.347000000000001</v>
      </c>
      <c r="D37" s="10">
        <f t="shared" si="0"/>
        <v>0.48</v>
      </c>
      <c r="E37" s="10">
        <f t="shared" si="1"/>
        <v>-0.31875876262441277</v>
      </c>
      <c r="F37" s="10">
        <f t="shared" si="2"/>
        <v>1.2635650609608573</v>
      </c>
      <c r="G37" s="10">
        <f t="shared" si="3"/>
        <v>22.7153610631904</v>
      </c>
      <c r="H37" s="10">
        <f t="shared" si="4"/>
        <v>4.3683610631903989</v>
      </c>
    </row>
    <row r="38" spans="1:11" x14ac:dyDescent="0.25">
      <c r="A38" s="10">
        <v>25</v>
      </c>
      <c r="B38" s="10">
        <v>1.86</v>
      </c>
      <c r="C38" s="10">
        <v>103.60899999999999</v>
      </c>
      <c r="D38" s="10">
        <f t="shared" si="0"/>
        <v>1.61</v>
      </c>
      <c r="E38" s="10">
        <f t="shared" si="1"/>
        <v>0.20682587603184974</v>
      </c>
      <c r="F38" s="10">
        <f t="shared" si="2"/>
        <v>2.0153974820556395</v>
      </c>
      <c r="G38" s="10">
        <f t="shared" si="3"/>
        <v>98.237444661777715</v>
      </c>
      <c r="H38" s="10">
        <f t="shared" si="4"/>
        <v>-5.3715553382222794</v>
      </c>
    </row>
    <row r="39" spans="1:11" x14ac:dyDescent="0.25">
      <c r="A39" s="10">
        <v>26</v>
      </c>
      <c r="B39" s="10">
        <v>1.49</v>
      </c>
      <c r="C39" s="10">
        <v>71.804000000000002</v>
      </c>
      <c r="D39" s="10">
        <f t="shared" si="0"/>
        <v>1.24</v>
      </c>
      <c r="E39" s="10">
        <f t="shared" si="1"/>
        <v>9.3421685162235063E-2</v>
      </c>
      <c r="F39" s="10">
        <f t="shared" si="2"/>
        <v>1.8561486382470365</v>
      </c>
      <c r="G39" s="10">
        <f t="shared" si="3"/>
        <v>71.623903472443388</v>
      </c>
      <c r="H39" s="10">
        <f t="shared" si="4"/>
        <v>-0.18009652755661421</v>
      </c>
    </row>
    <row r="40" spans="1:11" ht="15.75" thickBot="1" x14ac:dyDescent="0.3"/>
    <row r="41" spans="1:11" ht="15.75" thickBot="1" x14ac:dyDescent="0.3">
      <c r="J41" s="14" t="s">
        <v>16</v>
      </c>
      <c r="K41" s="15"/>
    </row>
    <row r="43" spans="1:11" x14ac:dyDescent="0.25">
      <c r="J43" s="16"/>
      <c r="K43" s="16"/>
    </row>
    <row r="44" spans="1:11" x14ac:dyDescent="0.25">
      <c r="J44" s="17"/>
      <c r="K44" s="17"/>
    </row>
    <row r="45" spans="1:11" x14ac:dyDescent="0.25">
      <c r="J45" s="17"/>
      <c r="K45" s="17"/>
    </row>
    <row r="46" spans="1:11" x14ac:dyDescent="0.25">
      <c r="J46" s="17"/>
      <c r="K46" s="17"/>
    </row>
    <row r="47" spans="1:11" x14ac:dyDescent="0.25">
      <c r="J47" s="17"/>
      <c r="K47" s="17"/>
    </row>
    <row r="48" spans="1:11" x14ac:dyDescent="0.25">
      <c r="J48" s="17"/>
      <c r="K48" s="17"/>
    </row>
    <row r="49" spans="2:11" x14ac:dyDescent="0.25">
      <c r="J49" s="17"/>
      <c r="K49" s="17"/>
    </row>
    <row r="50" spans="2:11" x14ac:dyDescent="0.25">
      <c r="J50" s="17"/>
      <c r="K50" s="17"/>
    </row>
    <row r="51" spans="2:11" x14ac:dyDescent="0.25">
      <c r="J51" s="17"/>
      <c r="K51" s="17"/>
    </row>
    <row r="52" spans="2:11" x14ac:dyDescent="0.25">
      <c r="J52" s="17"/>
      <c r="K52" s="17"/>
    </row>
    <row r="53" spans="2:11" x14ac:dyDescent="0.25">
      <c r="J53" s="17"/>
      <c r="K53" s="17"/>
    </row>
    <row r="54" spans="2:11" x14ac:dyDescent="0.25">
      <c r="J54" s="17"/>
      <c r="K54" s="17"/>
    </row>
    <row r="55" spans="2:11" x14ac:dyDescent="0.25">
      <c r="J55" s="17"/>
      <c r="K55" s="17"/>
    </row>
    <row r="56" spans="2:11" x14ac:dyDescent="0.25">
      <c r="J56" s="17"/>
      <c r="K56" s="17"/>
    </row>
    <row r="57" spans="2:11" x14ac:dyDescent="0.25">
      <c r="J57" s="17"/>
      <c r="K57" s="17"/>
    </row>
    <row r="58" spans="2:11" x14ac:dyDescent="0.25">
      <c r="J58" s="17"/>
      <c r="K58" s="17"/>
    </row>
    <row r="59" spans="2:11" x14ac:dyDescent="0.25">
      <c r="B59" s="8" t="s">
        <v>26</v>
      </c>
      <c r="J59" s="17"/>
      <c r="K59" s="17"/>
    </row>
    <row r="60" spans="2:11" x14ac:dyDescent="0.25">
      <c r="B60" t="s">
        <v>27</v>
      </c>
      <c r="J60" s="17"/>
      <c r="K60" s="17"/>
    </row>
    <row r="61" spans="2:11" x14ac:dyDescent="0.25">
      <c r="B61" t="s">
        <v>28</v>
      </c>
      <c r="J61" s="17"/>
      <c r="K61" s="17"/>
    </row>
    <row r="62" spans="2:11" x14ac:dyDescent="0.25">
      <c r="B62" t="s">
        <v>29</v>
      </c>
      <c r="J62" s="17"/>
      <c r="K62" s="17"/>
    </row>
    <row r="63" spans="2:11" x14ac:dyDescent="0.25">
      <c r="B63" t="s">
        <v>30</v>
      </c>
      <c r="J63" s="17"/>
      <c r="K63" s="17"/>
    </row>
    <row r="64" spans="2:11" x14ac:dyDescent="0.25">
      <c r="J64" s="17"/>
      <c r="K64" s="17"/>
    </row>
    <row r="65" spans="10:11" x14ac:dyDescent="0.25">
      <c r="J65" s="17"/>
      <c r="K65" s="17"/>
    </row>
    <row r="66" spans="10:11" x14ac:dyDescent="0.25">
      <c r="J66" s="17"/>
      <c r="K66" s="17"/>
    </row>
    <row r="67" spans="10:11" x14ac:dyDescent="0.25">
      <c r="J67" s="17"/>
      <c r="K67" s="17"/>
    </row>
    <row r="68" spans="10:11" x14ac:dyDescent="0.25">
      <c r="J68" s="17"/>
      <c r="K68" s="17"/>
    </row>
    <row r="69" spans="10:11" x14ac:dyDescent="0.25">
      <c r="J69" s="17"/>
      <c r="K69" s="17"/>
    </row>
    <row r="70" spans="10:11" x14ac:dyDescent="0.25">
      <c r="J70" s="17"/>
      <c r="K70" s="17"/>
    </row>
    <row r="71" spans="10:11" x14ac:dyDescent="0.25">
      <c r="J71" s="17"/>
      <c r="K71" s="1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Ejemplo est. santa ana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LORENA GONZAGA VALLEJO</dc:creator>
  <cp:lastModifiedBy>Santiago</cp:lastModifiedBy>
  <dcterms:created xsi:type="dcterms:W3CDTF">2020-12-03T22:49:00Z</dcterms:created>
  <dcterms:modified xsi:type="dcterms:W3CDTF">2020-12-15T01:28:49Z</dcterms:modified>
</cp:coreProperties>
</file>