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Q9" i="1"/>
  <c r="Q6" i="1"/>
  <c r="O11" i="1"/>
  <c r="O9" i="1"/>
  <c r="O6" i="1"/>
  <c r="P6" i="1"/>
  <c r="N6" i="1"/>
  <c r="M6" i="1"/>
  <c r="L6" i="1"/>
  <c r="K6" i="1"/>
  <c r="K19" i="1"/>
  <c r="P9" i="1"/>
  <c r="P11" i="1"/>
  <c r="N9" i="1"/>
  <c r="M9" i="1"/>
  <c r="L9" i="1"/>
  <c r="K9" i="1"/>
  <c r="N11" i="1"/>
  <c r="M11" i="1"/>
  <c r="L11" i="1"/>
  <c r="K11" i="1"/>
  <c r="R26" i="1"/>
  <c r="Q26" i="1"/>
  <c r="P26" i="1"/>
  <c r="O26" i="1"/>
  <c r="N26" i="1"/>
  <c r="M26" i="1"/>
  <c r="L26" i="1"/>
  <c r="P19" i="1"/>
  <c r="O19" i="1"/>
  <c r="Q19" i="1"/>
  <c r="N19" i="1"/>
  <c r="M19" i="1"/>
  <c r="L19" i="1"/>
  <c r="H157" i="1"/>
  <c r="H158" i="1"/>
  <c r="G157" i="1"/>
  <c r="G158" i="1"/>
  <c r="F157" i="1"/>
  <c r="F158" i="1"/>
  <c r="E157" i="1"/>
  <c r="E158" i="1"/>
  <c r="D157" i="1"/>
  <c r="D158" i="1"/>
  <c r="C157" i="1"/>
  <c r="C158" i="1"/>
  <c r="H156" i="1"/>
  <c r="G156" i="1"/>
  <c r="F156" i="1"/>
  <c r="E156" i="1"/>
  <c r="D156" i="1"/>
  <c r="C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1" i="1"/>
  <c r="H142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H140" i="1"/>
  <c r="G140" i="1"/>
  <c r="F140" i="1"/>
  <c r="E140" i="1"/>
  <c r="D140" i="1"/>
  <c r="C140" i="1"/>
  <c r="P23" i="1"/>
  <c r="G134" i="1"/>
  <c r="O23" i="1"/>
  <c r="Q23" i="1"/>
  <c r="F134" i="1"/>
  <c r="N23" i="1"/>
  <c r="E134" i="1"/>
  <c r="M23" i="1"/>
  <c r="D134" i="1"/>
  <c r="L23" i="1"/>
  <c r="C134" i="1"/>
  <c r="K23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35" i="1"/>
  <c r="H136" i="1"/>
  <c r="G135" i="1"/>
  <c r="G136" i="1"/>
  <c r="F135" i="1"/>
  <c r="F136" i="1"/>
  <c r="E135" i="1"/>
  <c r="E136" i="1"/>
  <c r="D135" i="1"/>
  <c r="D136" i="1"/>
  <c r="C135" i="1"/>
  <c r="C136" i="1"/>
  <c r="H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H118" i="1"/>
  <c r="G118" i="1"/>
  <c r="F118" i="1"/>
  <c r="E118" i="1"/>
  <c r="D118" i="1"/>
  <c r="C118" i="1"/>
  <c r="Q25" i="1"/>
  <c r="P25" i="1"/>
  <c r="O25" i="1"/>
  <c r="N25" i="1"/>
  <c r="M25" i="1"/>
  <c r="L25" i="1"/>
  <c r="K25" i="1"/>
  <c r="S19" i="1"/>
  <c r="O20" i="1"/>
  <c r="Q20" i="1"/>
  <c r="O22" i="1"/>
  <c r="Q22" i="1"/>
  <c r="Z18" i="1"/>
  <c r="Y18" i="1"/>
  <c r="X18" i="1"/>
  <c r="Z17" i="1"/>
  <c r="Y17" i="1"/>
  <c r="X17" i="1"/>
  <c r="Z25" i="1"/>
  <c r="Y25" i="1"/>
  <c r="X25" i="1"/>
  <c r="O24" i="1"/>
  <c r="Q24" i="1"/>
  <c r="Z24" i="1"/>
  <c r="Y24" i="1"/>
  <c r="X24" i="1"/>
  <c r="O21" i="1"/>
  <c r="Q21" i="1"/>
  <c r="Z23" i="1"/>
  <c r="Y23" i="1"/>
  <c r="X23" i="1"/>
  <c r="Z22" i="1"/>
  <c r="Y22" i="1"/>
  <c r="X22" i="1"/>
  <c r="Z21" i="1"/>
  <c r="Y21" i="1"/>
  <c r="X21" i="1"/>
  <c r="Z20" i="1"/>
  <c r="Y20" i="1"/>
  <c r="X20" i="1"/>
  <c r="P14" i="1"/>
  <c r="O14" i="1"/>
  <c r="K28" i="1"/>
  <c r="K29" i="1"/>
  <c r="K30" i="1"/>
  <c r="K31" i="1"/>
  <c r="K32" i="1"/>
  <c r="L28" i="1"/>
  <c r="L29" i="1"/>
  <c r="L30" i="1"/>
  <c r="L31" i="1"/>
  <c r="L32" i="1"/>
  <c r="M28" i="1"/>
  <c r="M29" i="1"/>
  <c r="M30" i="1"/>
  <c r="M31" i="1"/>
  <c r="M32" i="1"/>
  <c r="N28" i="1"/>
  <c r="N29" i="1"/>
  <c r="N30" i="1"/>
  <c r="N31" i="1"/>
  <c r="N32" i="1"/>
  <c r="P28" i="1"/>
  <c r="P29" i="1"/>
  <c r="P30" i="1"/>
  <c r="P31" i="1"/>
  <c r="P32" i="1"/>
  <c r="O17" i="1"/>
  <c r="Q17" i="1"/>
  <c r="K16" i="1"/>
  <c r="L16" i="1"/>
  <c r="M16" i="1"/>
  <c r="N16" i="1"/>
  <c r="O16" i="1"/>
  <c r="P16" i="1"/>
  <c r="Q16" i="1"/>
  <c r="O15" i="1"/>
  <c r="Q15" i="1"/>
  <c r="O32" i="1"/>
  <c r="Q32" i="1"/>
  <c r="O31" i="1"/>
  <c r="Q31" i="1"/>
  <c r="O30" i="1"/>
  <c r="Q30" i="1"/>
  <c r="O29" i="1"/>
  <c r="Q29" i="1"/>
  <c r="O28" i="1"/>
  <c r="Q28" i="1"/>
  <c r="J31" i="1"/>
  <c r="J30" i="1"/>
  <c r="J29" i="1"/>
  <c r="J28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C21" i="1"/>
  <c r="J70" i="1"/>
  <c r="C72" i="1"/>
  <c r="K17" i="1"/>
  <c r="D21" i="1"/>
  <c r="D72" i="1"/>
  <c r="L17" i="1"/>
  <c r="E21" i="1"/>
  <c r="E72" i="1"/>
  <c r="M17" i="1"/>
  <c r="F21" i="1"/>
  <c r="F72" i="1"/>
  <c r="N17" i="1"/>
  <c r="G21" i="1"/>
  <c r="G72" i="1"/>
  <c r="P17" i="1"/>
  <c r="C91" i="1"/>
  <c r="K22" i="1"/>
  <c r="D91" i="1"/>
  <c r="L22" i="1"/>
  <c r="E91" i="1"/>
  <c r="M22" i="1"/>
  <c r="F91" i="1"/>
  <c r="N22" i="1"/>
  <c r="G91" i="1"/>
  <c r="P22" i="1"/>
  <c r="K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C44" i="1"/>
  <c r="K1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C66" i="1"/>
  <c r="K20" i="1"/>
  <c r="L24" i="1"/>
  <c r="D44" i="1"/>
  <c r="L15" i="1"/>
  <c r="D66" i="1"/>
  <c r="L20" i="1"/>
  <c r="M24" i="1"/>
  <c r="E44" i="1"/>
  <c r="M15" i="1"/>
  <c r="E66" i="1"/>
  <c r="M20" i="1"/>
  <c r="N24" i="1"/>
  <c r="F44" i="1"/>
  <c r="N15" i="1"/>
  <c r="F66" i="1"/>
  <c r="N20" i="1"/>
  <c r="P24" i="1"/>
  <c r="G44" i="1"/>
  <c r="P15" i="1"/>
  <c r="G66" i="1"/>
  <c r="P20" i="1"/>
  <c r="I27" i="1"/>
  <c r="W25" i="1"/>
  <c r="V25" i="1"/>
  <c r="U25" i="1"/>
  <c r="T2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G112" i="1"/>
  <c r="P21" i="1"/>
  <c r="F112" i="1"/>
  <c r="N21" i="1"/>
  <c r="W22" i="1"/>
  <c r="E112" i="1"/>
  <c r="M21" i="1"/>
  <c r="V22" i="1"/>
  <c r="D112" i="1"/>
  <c r="L21" i="1"/>
  <c r="U22" i="1"/>
  <c r="C112" i="1"/>
  <c r="K21" i="1"/>
  <c r="T22" i="1"/>
  <c r="H113" i="1"/>
  <c r="H114" i="1"/>
  <c r="G113" i="1"/>
  <c r="G114" i="1"/>
  <c r="F113" i="1"/>
  <c r="F114" i="1"/>
  <c r="E113" i="1"/>
  <c r="E114" i="1"/>
  <c r="D113" i="1"/>
  <c r="D114" i="1"/>
  <c r="C113" i="1"/>
  <c r="C114" i="1"/>
  <c r="B90" i="1"/>
  <c r="B111" i="1"/>
  <c r="B89" i="1"/>
  <c r="B110" i="1"/>
  <c r="B88" i="1"/>
  <c r="B109" i="1"/>
  <c r="B87" i="1"/>
  <c r="B108" i="1"/>
  <c r="B86" i="1"/>
  <c r="B107" i="1"/>
  <c r="B85" i="1"/>
  <c r="B106" i="1"/>
  <c r="B84" i="1"/>
  <c r="B105" i="1"/>
  <c r="B83" i="1"/>
  <c r="B104" i="1"/>
  <c r="B82" i="1"/>
  <c r="B103" i="1"/>
  <c r="B81" i="1"/>
  <c r="B102" i="1"/>
  <c r="B80" i="1"/>
  <c r="B101" i="1"/>
  <c r="B79" i="1"/>
  <c r="B100" i="1"/>
  <c r="B78" i="1"/>
  <c r="B99" i="1"/>
  <c r="B77" i="1"/>
  <c r="B98" i="1"/>
  <c r="B76" i="1"/>
  <c r="B97" i="1"/>
  <c r="H50" i="1"/>
  <c r="H75" i="1"/>
  <c r="H96" i="1"/>
  <c r="G50" i="1"/>
  <c r="G75" i="1"/>
  <c r="G96" i="1"/>
  <c r="F50" i="1"/>
  <c r="F75" i="1"/>
  <c r="F96" i="1"/>
  <c r="E50" i="1"/>
  <c r="E75" i="1"/>
  <c r="E96" i="1"/>
  <c r="D50" i="1"/>
  <c r="D75" i="1"/>
  <c r="D96" i="1"/>
  <c r="C50" i="1"/>
  <c r="C75" i="1"/>
  <c r="C96" i="1"/>
  <c r="W21" i="1"/>
  <c r="V21" i="1"/>
  <c r="U21" i="1"/>
  <c r="T21" i="1"/>
  <c r="W24" i="1"/>
  <c r="V24" i="1"/>
  <c r="U24" i="1"/>
  <c r="T24" i="1"/>
  <c r="W23" i="1"/>
  <c r="V23" i="1"/>
  <c r="U23" i="1"/>
  <c r="T23" i="1"/>
  <c r="W18" i="1"/>
  <c r="V18" i="1"/>
  <c r="U18" i="1"/>
  <c r="T18" i="1"/>
  <c r="W17" i="1"/>
  <c r="V17" i="1"/>
  <c r="U17" i="1"/>
  <c r="T17" i="1"/>
  <c r="W20" i="1"/>
  <c r="V20" i="1"/>
  <c r="U20" i="1"/>
  <c r="T20" i="1"/>
  <c r="S25" i="1"/>
  <c r="S24" i="1"/>
  <c r="S18" i="1"/>
  <c r="S23" i="1"/>
  <c r="S17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G92" i="1"/>
  <c r="G93" i="1"/>
  <c r="F92" i="1"/>
  <c r="F93" i="1"/>
  <c r="E92" i="1"/>
  <c r="E93" i="1"/>
  <c r="D92" i="1"/>
  <c r="D93" i="1"/>
  <c r="C92" i="1"/>
  <c r="C93" i="1"/>
  <c r="H91" i="1"/>
  <c r="H72" i="1"/>
  <c r="H67" i="1"/>
  <c r="H68" i="1"/>
  <c r="G67" i="1"/>
  <c r="G68" i="1"/>
  <c r="F67" i="1"/>
  <c r="F68" i="1"/>
  <c r="E67" i="1"/>
  <c r="E68" i="1"/>
  <c r="D67" i="1"/>
  <c r="D68" i="1"/>
  <c r="C67" i="1"/>
  <c r="C68" i="1"/>
  <c r="H25" i="1"/>
  <c r="G25" i="1"/>
  <c r="F25" i="1"/>
  <c r="E25" i="1"/>
  <c r="D25" i="1"/>
  <c r="C25" i="1"/>
  <c r="H45" i="1"/>
  <c r="H46" i="1"/>
  <c r="G45" i="1"/>
  <c r="G46" i="1"/>
  <c r="F45" i="1"/>
  <c r="F46" i="1"/>
  <c r="E45" i="1"/>
  <c r="E46" i="1"/>
  <c r="D45" i="1"/>
  <c r="D46" i="1"/>
  <c r="C45" i="1"/>
  <c r="C46" i="1"/>
  <c r="H28" i="1"/>
  <c r="G28" i="1"/>
  <c r="F28" i="1"/>
  <c r="E28" i="1"/>
  <c r="D28" i="1"/>
  <c r="C28" i="1"/>
  <c r="H22" i="1"/>
  <c r="H23" i="1"/>
  <c r="G22" i="1"/>
  <c r="G23" i="1"/>
  <c r="F22" i="1"/>
  <c r="F23" i="1"/>
  <c r="E22" i="1"/>
  <c r="E23" i="1"/>
  <c r="D22" i="1"/>
  <c r="D23" i="1"/>
  <c r="C22" i="1"/>
  <c r="C23" i="1"/>
</calcChain>
</file>

<file path=xl/sharedStrings.xml><?xml version="1.0" encoding="utf-8"?>
<sst xmlns="http://schemas.openxmlformats.org/spreadsheetml/2006/main" count="84" uniqueCount="41">
  <si>
    <t>td</t>
  </si>
  <si>
    <t>bu</t>
  </si>
  <si>
    <t>td (render)</t>
  </si>
  <si>
    <t>TOT</t>
  </si>
  <si>
    <t>GPU (election, 100k nodes, ms)</t>
  </si>
  <si>
    <t>AVG</t>
  </si>
  <si>
    <t>STDEV</t>
  </si>
  <si>
    <t>STDERR</t>
  </si>
  <si>
    <t>CPU/GPU</t>
  </si>
  <si>
    <t>td (1)</t>
  </si>
  <si>
    <t>bu (2)</t>
  </si>
  <si>
    <t>td (3)</t>
  </si>
  <si>
    <t>bu (4)</t>
  </si>
  <si>
    <t>TOTAL</t>
  </si>
  <si>
    <t>CPU mult</t>
  </si>
  <si>
    <t>CPU (est)</t>
  </si>
  <si>
    <t>CPU WebCL (election, 100k nodes, ms)</t>
  </si>
  <si>
    <t>JS Safari (election, 100k nodes, ms)</t>
  </si>
  <si>
    <t>JS Chrome (election, 100k nodes, ms)</t>
  </si>
  <si>
    <t>Safari</t>
  </si>
  <si>
    <t>C++ (est.)</t>
  </si>
  <si>
    <t>Firefox</t>
  </si>
  <si>
    <t>JS Firefox (election, 100k nodes, ms)</t>
  </si>
  <si>
    <t>24fps</t>
  </si>
  <si>
    <t>Chrome 4 workers (est.)</t>
  </si>
  <si>
    <t>CPU (WebCL -- inaccurate?)</t>
  </si>
  <si>
    <t>%</t>
  </si>
  <si>
    <t>Speedup over safari</t>
  </si>
  <si>
    <t>Safari 6.0</t>
  </si>
  <si>
    <t>JS Chrome 4 Workers buggy (election, 100k nodes, ms)</t>
  </si>
  <si>
    <t>Chrome 4 workers (exp.)</t>
  </si>
  <si>
    <t>parse</t>
  </si>
  <si>
    <t>Chrome 26 (Naïve)</t>
  </si>
  <si>
    <t>Naïve JS (Chrome 26)</t>
  </si>
  <si>
    <t>Arrays (Chrome 26)</t>
  </si>
  <si>
    <t>rendering pass</t>
  </si>
  <si>
    <t>Arrays (Firefox 21)</t>
  </si>
  <si>
    <t>LAYOUT (4 passes)</t>
  </si>
  <si>
    <t>GPU (Safari + WebCL 11/3/12)</t>
  </si>
  <si>
    <t>Interaction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</si>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</sst>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1" fontId="0" fillId="2" borderId="0" xfId="0" applyNumberFormat="1" applyFill="1"/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Naïve JS (Chrome 26)</c:v>
                </c:pt>
              </c:strCache>
            </c:strRef>
          </c:tx>
          <c:spPr>
            <a:solidFill>
              <a:schemeClr val="tx1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Sheet1!$O$19:$Q$19</c:f>
              <c:numCache>
                <c:formatCode>0</c:formatCode>
                <c:ptCount val="3"/>
                <c:pt idx="0">
                  <c:v>2224.333333333333</c:v>
                </c:pt>
                <c:pt idx="1">
                  <c:v>502.1333333333333</c:v>
                </c:pt>
                <c:pt idx="2">
                  <c:v>2726.466666666667</c:v>
                </c:pt>
              </c:numCache>
            </c:numRef>
          </c:val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Safari 6.0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Sheet1!$O$20:$Q$20</c:f>
              <c:numCache>
                <c:formatCode>0</c:formatCode>
                <c:ptCount val="3"/>
                <c:pt idx="0">
                  <c:v>1726.533333333334</c:v>
                </c:pt>
                <c:pt idx="1">
                  <c:v>1279.0</c:v>
                </c:pt>
                <c:pt idx="2">
                  <c:v>3005.533333333333</c:v>
                </c:pt>
              </c:numCache>
            </c:numRef>
          </c:val>
        </c:ser>
        <c:ser>
          <c:idx val="2"/>
          <c:order val="2"/>
          <c:tx>
            <c:strRef>
              <c:f>Sheet1!$J$21</c:f>
              <c:strCache>
                <c:ptCount val="1"/>
                <c:pt idx="0">
                  <c:v>Arrays (Firefox 21)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accent4">
                    <a:lumMod val="75000"/>
                  </a:schemeClr>
                </a:fgClr>
                <a:bgClr>
                  <a:schemeClr val="accent4">
                    <a:lumMod val="50000"/>
                  </a:schemeClr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Sheet1!$O$21:$Q$21</c:f>
              <c:numCache>
                <c:formatCode>0</c:formatCode>
                <c:ptCount val="3"/>
                <c:pt idx="0">
                  <c:v>97.8</c:v>
                </c:pt>
                <c:pt idx="1">
                  <c:v>1038.466666666667</c:v>
                </c:pt>
                <c:pt idx="2">
                  <c:v>1136.266666666667</c:v>
                </c:pt>
              </c:numCache>
            </c:numRef>
          </c:val>
        </c:ser>
        <c:ser>
          <c:idx val="3"/>
          <c:order val="3"/>
          <c:tx>
            <c:strRef>
              <c:f>Sheet1!$J$22</c:f>
              <c:strCache>
                <c:ptCount val="1"/>
                <c:pt idx="0">
                  <c:v>Arrays (Chrome 26)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75000"/>
                  </a:schemeClr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Sheet1!$O$22:$Q$22</c:f>
              <c:numCache>
                <c:formatCode>0</c:formatCode>
                <c:ptCount val="3"/>
                <c:pt idx="0">
                  <c:v>154.3333333333333</c:v>
                </c:pt>
                <c:pt idx="1">
                  <c:v>538.7333333333333</c:v>
                </c:pt>
                <c:pt idx="2">
                  <c:v>693.0666666666667</c:v>
                </c:pt>
              </c:numCache>
            </c:numRef>
          </c:val>
        </c:ser>
        <c:ser>
          <c:idx val="4"/>
          <c:order val="4"/>
          <c:tx>
            <c:strRef>
              <c:f>Sheet1!$J$23</c:f>
              <c:strCache>
                <c:ptCount val="1"/>
                <c:pt idx="0">
                  <c:v>Chrome 4 workers (exp.)</c:v>
                </c:pt>
              </c:strCache>
            </c:strRef>
          </c:tx>
          <c:spPr>
            <a:ln w="38100" cmpd="sng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accent2">
                    <a:tint val="83000"/>
                  </a:schemeClr>
                </a:fgClr>
                <a:bgClr>
                  <a:srgbClr val="800000"/>
                </a:bgClr>
              </a:pattFill>
              <a:ln w="38100" cmpd="sng">
                <a:solidFill>
                  <a:srgbClr val="000000"/>
                </a:solidFill>
                <a:prstDash val="solid"/>
              </a:ln>
              <a:effectLst/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Sheet1!$O$23:$Q$23</c:f>
              <c:numCache>
                <c:formatCode>0</c:formatCode>
                <c:ptCount val="3"/>
                <c:pt idx="0">
                  <c:v>391.0</c:v>
                </c:pt>
                <c:pt idx="1">
                  <c:v>538.7333333333333</c:v>
                </c:pt>
                <c:pt idx="2">
                  <c:v>929.7333333333333</c:v>
                </c:pt>
              </c:numCache>
            </c:numRef>
          </c:val>
        </c:ser>
        <c:ser>
          <c:idx val="5"/>
          <c:order val="5"/>
          <c:tx>
            <c:strRef>
              <c:f>Sheet1!$J$24</c:f>
              <c:strCache>
                <c:ptCount val="1"/>
                <c:pt idx="0">
                  <c:v>GPU (Safari + WebCL 11/3/12)</c:v>
                </c:pt>
              </c:strCache>
            </c:strRef>
          </c:tx>
          <c:spPr>
            <a:solidFill>
              <a:srgbClr val="CCFFCC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rgbClr val="CCFFCC"/>
                </a:fgClr>
                <a:bgClr>
                  <a:srgbClr val="008000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Sheet1!$O$24:$Q$24</c:f>
              <c:numCache>
                <c:formatCode>0</c:formatCode>
                <c:ptCount val="3"/>
                <c:pt idx="0">
                  <c:v>33.13333333333333</c:v>
                </c:pt>
                <c:pt idx="1">
                  <c:v>17.46666666666666</c:v>
                </c:pt>
                <c:pt idx="2">
                  <c:v>50.6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242072"/>
        <c:axId val="2075305544"/>
      </c:barChart>
      <c:lineChart>
        <c:grouping val="standard"/>
        <c:varyColors val="0"/>
        <c:ser>
          <c:idx val="6"/>
          <c:order val="6"/>
          <c:tx>
            <c:strRef>
              <c:f>Sheet1!$J$25</c:f>
              <c:strCache>
                <c:ptCount val="1"/>
                <c:pt idx="0">
                  <c:v>24fps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Sheet1!$O$25:$Q$25</c:f>
              <c:numCache>
                <c:formatCode>0</c:formatCode>
                <c:ptCount val="3"/>
                <c:pt idx="0">
                  <c:v>41.66666666666666</c:v>
                </c:pt>
                <c:pt idx="1">
                  <c:v>41.66666666666666</c:v>
                </c:pt>
                <c:pt idx="2">
                  <c:v>41.66666666666666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2072"/>
        <c:axId val="2075305544"/>
      </c:lineChart>
      <c:catAx>
        <c:axId val="20722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05544"/>
        <c:crosses val="autoZero"/>
        <c:auto val="1"/>
        <c:lblAlgn val="ctr"/>
        <c:lblOffset val="100"/>
        <c:noMultiLvlLbl val="0"/>
      </c:catAx>
      <c:valAx>
        <c:axId val="2075305544"/>
        <c:scaling>
          <c:logBase val="10.0"/>
          <c:orientation val="minMax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72242072"/>
        <c:crosses val="autoZero"/>
        <c:crossBetween val="between"/>
      </c:valAx>
      <c:spPr>
        <a:solidFill>
          <a:schemeClr val="bg1"/>
        </a:solidFill>
        <a:ln>
          <a:solidFill>
            <a:srgbClr val="000000"/>
          </a:solidFill>
        </a:ln>
      </c:spPr>
    </c:plotArea>
    <c:legend>
      <c:legendPos val="t"/>
      <c:legendEntry>
        <c:idx val="4"/>
        <c:txPr>
          <a:bodyPr/>
          <a:lstStyle/>
          <a:p>
            <a:pPr>
              <a:defRPr sz="2000"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 sz="2000" b="1"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9.32996582974295E-5"/>
          <c:y val="0.000552296402043229"/>
          <c:w val="0.999906700341703"/>
          <c:h val="0.19128771514180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Sheet1!$S$21</c:f>
              <c:strCache>
                <c:ptCount val="1"/>
                <c:pt idx="0">
                  <c:v>Safari</c:v>
                </c:pt>
              </c:strCache>
            </c:strRef>
          </c:tx>
          <c:invertIfNegative val="0"/>
          <c:cat>
            <c:strRef>
              <c:f>Sheet1!$X$20:$Z$20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Sheet1!$X$21:$Z$21</c:f>
              <c:numCache>
                <c:formatCode>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Sheet1!$S$22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Sheet1!$X$20:$Z$20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Sheet1!$X$22:$Z$22</c:f>
              <c:numCache>
                <c:formatCode>0</c:formatCode>
                <c:ptCount val="3"/>
                <c:pt idx="0">
                  <c:v>11.18704103671706</c:v>
                </c:pt>
                <c:pt idx="1">
                  <c:v>2.374087365425071</c:v>
                </c:pt>
                <c:pt idx="2">
                  <c:v>4.336571758368604</c:v>
                </c:pt>
              </c:numCache>
            </c:numRef>
          </c:val>
        </c:ser>
        <c:ser>
          <c:idx val="2"/>
          <c:order val="2"/>
          <c:tx>
            <c:strRef>
              <c:f>Sheet1!$S$23</c:f>
              <c:strCache>
                <c:ptCount val="1"/>
                <c:pt idx="0">
                  <c:v>Arrays (Chrome 26)</c:v>
                </c:pt>
              </c:strCache>
            </c:strRef>
          </c:tx>
          <c:invertIfNegative val="0"/>
          <c:cat>
            <c:strRef>
              <c:f>Sheet1!$X$20:$Z$20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Sheet1!$X$23:$Z$23</c:f>
              <c:numCache>
                <c:formatCode>0</c:formatCode>
                <c:ptCount val="3"/>
                <c:pt idx="0">
                  <c:v>17.65371506475801</c:v>
                </c:pt>
                <c:pt idx="1">
                  <c:v>1.231623547538037</c:v>
                </c:pt>
                <c:pt idx="2">
                  <c:v>2.645095048110772</c:v>
                </c:pt>
              </c:numCache>
            </c:numRef>
          </c:val>
        </c:ser>
        <c:ser>
          <c:idx val="3"/>
          <c:order val="3"/>
          <c:tx>
            <c:strRef>
              <c:f>Sheet1!$S$24</c:f>
              <c:strCache>
                <c:ptCount val="1"/>
                <c:pt idx="0">
                  <c:v>GPU (Safari + WebCL 11/3/12)</c:v>
                </c:pt>
              </c:strCache>
            </c:strRef>
          </c:tx>
          <c:invertIfNegative val="0"/>
          <c:cat>
            <c:strRef>
              <c:f>Sheet1!$X$20:$Z$20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Sheet1!$X$24:$Z$24</c:f>
              <c:numCache>
                <c:formatCode>0</c:formatCode>
                <c:ptCount val="3"/>
                <c:pt idx="0">
                  <c:v>52.10865191146882</c:v>
                </c:pt>
                <c:pt idx="1">
                  <c:v>73.22519083969466</c:v>
                </c:pt>
                <c:pt idx="2">
                  <c:v>59.39789196310937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90840"/>
        <c:axId val="2137493960"/>
      </c:barChart>
      <c:catAx>
        <c:axId val="21374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93960"/>
        <c:crosses val="autoZero"/>
        <c:auto val="1"/>
        <c:lblAlgn val="ctr"/>
        <c:lblOffset val="100"/>
        <c:noMultiLvlLbl val="0"/>
      </c:catAx>
      <c:valAx>
        <c:axId val="2137493960"/>
        <c:scaling>
          <c:logBase val="10.0"/>
          <c:orientation val="minMax"/>
          <c:max val="10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213749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Naïve JS (Chrome 26)</c:v>
                </c:pt>
              </c:strCache>
            </c:strRef>
          </c:tx>
          <c:spPr>
            <a:solidFill>
              <a:schemeClr val="tx1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Sheet1!$O$19:$Q$19</c:f>
              <c:numCache>
                <c:formatCode>0</c:formatCode>
                <c:ptCount val="3"/>
                <c:pt idx="0">
                  <c:v>2224.333333333333</c:v>
                </c:pt>
                <c:pt idx="1">
                  <c:v>502.1333333333333</c:v>
                </c:pt>
                <c:pt idx="2">
                  <c:v>2726.466666666667</c:v>
                </c:pt>
              </c:numCache>
            </c:numRef>
          </c:val>
        </c:ser>
        <c:ser>
          <c:idx val="3"/>
          <c:order val="1"/>
          <c:tx>
            <c:strRef>
              <c:f>Sheet1!$J$22</c:f>
              <c:strCache>
                <c:ptCount val="1"/>
                <c:pt idx="0">
                  <c:v>Arrays (Chrome 26)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75000"/>
                  </a:schemeClr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Sheet1!$O$22:$Q$22</c:f>
              <c:numCache>
                <c:formatCode>0</c:formatCode>
                <c:ptCount val="3"/>
                <c:pt idx="0">
                  <c:v>154.3333333333333</c:v>
                </c:pt>
                <c:pt idx="1">
                  <c:v>538.7333333333333</c:v>
                </c:pt>
                <c:pt idx="2">
                  <c:v>693.0666666666667</c:v>
                </c:pt>
              </c:numCache>
            </c:numRef>
          </c:val>
        </c:ser>
        <c:ser>
          <c:idx val="5"/>
          <c:order val="2"/>
          <c:tx>
            <c:strRef>
              <c:f>Sheet1!$J$24</c:f>
              <c:strCache>
                <c:ptCount val="1"/>
                <c:pt idx="0">
                  <c:v>GPU (Safari + WebCL 11/3/12)</c:v>
                </c:pt>
              </c:strCache>
            </c:strRef>
          </c:tx>
          <c:spPr>
            <a:solidFill>
              <a:srgbClr val="CCFFCC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rgbClr val="CCFFCC"/>
                </a:fgClr>
                <a:bgClr>
                  <a:srgbClr val="008000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Sheet1!$O$24:$Q$24</c:f>
              <c:numCache>
                <c:formatCode>0</c:formatCode>
                <c:ptCount val="3"/>
                <c:pt idx="0">
                  <c:v>33.13333333333333</c:v>
                </c:pt>
                <c:pt idx="1">
                  <c:v>17.46666666666666</c:v>
                </c:pt>
                <c:pt idx="2">
                  <c:v>50.6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43336"/>
        <c:axId val="2137546392"/>
      </c:barChart>
      <c:lineChart>
        <c:grouping val="standard"/>
        <c:varyColors val="0"/>
        <c:ser>
          <c:idx val="6"/>
          <c:order val="3"/>
          <c:tx>
            <c:strRef>
              <c:f>Sheet1!$J$25</c:f>
              <c:strCache>
                <c:ptCount val="1"/>
                <c:pt idx="0">
                  <c:v>24fps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Sheet1!$O$25:$Q$25</c:f>
              <c:numCache>
                <c:formatCode>0</c:formatCode>
                <c:ptCount val="3"/>
                <c:pt idx="0">
                  <c:v>41.66666666666666</c:v>
                </c:pt>
                <c:pt idx="1">
                  <c:v>41.66666666666666</c:v>
                </c:pt>
                <c:pt idx="2">
                  <c:v>41.66666666666666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3336"/>
        <c:axId val="2137546392"/>
      </c:lineChart>
      <c:catAx>
        <c:axId val="21375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46392"/>
        <c:crosses val="autoZero"/>
        <c:auto val="1"/>
        <c:lblAlgn val="ctr"/>
        <c:lblOffset val="100"/>
        <c:noMultiLvlLbl val="0"/>
      </c:catAx>
      <c:valAx>
        <c:axId val="2137546392"/>
        <c:scaling>
          <c:logBase val="10.0"/>
          <c:orientation val="minMax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37543336"/>
        <c:crosses val="autoZero"/>
        <c:crossBetween val="between"/>
      </c:valAx>
      <c:spPr>
        <a:solidFill>
          <a:schemeClr val="bg1"/>
        </a:solidFill>
        <a:ln>
          <a:solidFill>
            <a:srgbClr val="000000"/>
          </a:solidFill>
        </a:ln>
      </c:spPr>
    </c:plotArea>
    <c:legend>
      <c:legendPos val="t"/>
      <c:legendEntry>
        <c:idx val="3"/>
        <c:txPr>
          <a:bodyPr/>
          <a:lstStyle/>
          <a:p>
            <a:pPr>
              <a:defRPr sz="2000" b="1"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9.32996582974295E-5"/>
          <c:y val="0.000552296402043229"/>
          <c:w val="0.999906700341703"/>
          <c:h val="0.19128771514180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Naïve JS (Chrome 26)</c:v>
                </c:pt>
              </c:strCache>
            </c:strRef>
          </c:tx>
          <c:spPr>
            <a:solidFill>
              <a:schemeClr val="tx1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Sheet1!$O$19:$Q$19</c:f>
              <c:numCache>
                <c:formatCode>0</c:formatCode>
                <c:ptCount val="3"/>
                <c:pt idx="0">
                  <c:v>2224.333333333333</c:v>
                </c:pt>
                <c:pt idx="1">
                  <c:v>502.1333333333333</c:v>
                </c:pt>
                <c:pt idx="2">
                  <c:v>2726.466666666667</c:v>
                </c:pt>
              </c:numCache>
            </c:numRef>
          </c:val>
        </c:ser>
        <c:ser>
          <c:idx val="2"/>
          <c:order val="1"/>
          <c:tx>
            <c:strRef>
              <c:f>Sheet1!$J$21</c:f>
              <c:strCache>
                <c:ptCount val="1"/>
                <c:pt idx="0">
                  <c:v>Arrays (Firefox 21)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accent4">
                    <a:lumMod val="75000"/>
                  </a:schemeClr>
                </a:fgClr>
                <a:bgClr>
                  <a:schemeClr val="accent4">
                    <a:lumMod val="50000"/>
                  </a:schemeClr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Sheet1!$O$21:$Q$21</c:f>
              <c:numCache>
                <c:formatCode>0</c:formatCode>
                <c:ptCount val="3"/>
                <c:pt idx="0">
                  <c:v>97.8</c:v>
                </c:pt>
                <c:pt idx="1">
                  <c:v>1038.466666666667</c:v>
                </c:pt>
                <c:pt idx="2">
                  <c:v>1136.266666666667</c:v>
                </c:pt>
              </c:numCache>
            </c:numRef>
          </c:val>
        </c:ser>
        <c:ser>
          <c:idx val="3"/>
          <c:order val="2"/>
          <c:tx>
            <c:strRef>
              <c:f>Sheet1!$J$22</c:f>
              <c:strCache>
                <c:ptCount val="1"/>
                <c:pt idx="0">
                  <c:v>Arrays (Chrome 26)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75000"/>
                  </a:schemeClr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Sheet1!$O$22:$Q$22</c:f>
              <c:numCache>
                <c:formatCode>0</c:formatCode>
                <c:ptCount val="3"/>
                <c:pt idx="0">
                  <c:v>154.3333333333333</c:v>
                </c:pt>
                <c:pt idx="1">
                  <c:v>538.7333333333333</c:v>
                </c:pt>
                <c:pt idx="2">
                  <c:v>693.0666666666667</c:v>
                </c:pt>
              </c:numCache>
            </c:numRef>
          </c:val>
        </c:ser>
        <c:ser>
          <c:idx val="5"/>
          <c:order val="3"/>
          <c:tx>
            <c:strRef>
              <c:f>Sheet1!$J$24</c:f>
              <c:strCache>
                <c:ptCount val="1"/>
                <c:pt idx="0">
                  <c:v>GPU (Safari + WebCL 11/3/12)</c:v>
                </c:pt>
              </c:strCache>
            </c:strRef>
          </c:tx>
          <c:spPr>
            <a:solidFill>
              <a:srgbClr val="CCFFCC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ltUpDiag">
                <a:fgClr>
                  <a:srgbClr val="CCFFCC"/>
                </a:fgClr>
                <a:bgClr>
                  <a:srgbClr val="008000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Sheet1!$O$24:$Q$24</c:f>
              <c:numCache>
                <c:formatCode>0</c:formatCode>
                <c:ptCount val="3"/>
                <c:pt idx="0">
                  <c:v>33.13333333333333</c:v>
                </c:pt>
                <c:pt idx="1">
                  <c:v>17.46666666666666</c:v>
                </c:pt>
                <c:pt idx="2">
                  <c:v>50.6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00920"/>
        <c:axId val="2137604056"/>
      </c:barChart>
      <c:lineChart>
        <c:grouping val="standard"/>
        <c:varyColors val="0"/>
        <c:ser>
          <c:idx val="6"/>
          <c:order val="4"/>
          <c:tx>
            <c:strRef>
              <c:f>Sheet1!$J$25</c:f>
              <c:strCache>
                <c:ptCount val="1"/>
                <c:pt idx="0">
                  <c:v>24fps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Sheet1!$O$18:$Q$18</c:f>
              <c:strCache>
                <c:ptCount val="3"/>
                <c:pt idx="0">
                  <c:v>LAYOUT (4 passes)</c:v>
                </c:pt>
                <c:pt idx="1">
                  <c:v>rendering pass</c:v>
                </c:pt>
                <c:pt idx="2">
                  <c:v>TOTAL</c:v>
                </c:pt>
              </c:strCache>
            </c:strRef>
          </c:cat>
          <c:val>
            <c:numRef>
              <c:f>Sheet1!$O$25:$Q$25</c:f>
              <c:numCache>
                <c:formatCode>0</c:formatCode>
                <c:ptCount val="3"/>
                <c:pt idx="0">
                  <c:v>41.66666666666666</c:v>
                </c:pt>
                <c:pt idx="1">
                  <c:v>41.66666666666666</c:v>
                </c:pt>
                <c:pt idx="2">
                  <c:v>41.66666666666666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00920"/>
        <c:axId val="2137604056"/>
      </c:lineChart>
      <c:catAx>
        <c:axId val="213760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04056"/>
        <c:crosses val="autoZero"/>
        <c:auto val="1"/>
        <c:lblAlgn val="ctr"/>
        <c:lblOffset val="100"/>
        <c:noMultiLvlLbl val="0"/>
      </c:catAx>
      <c:valAx>
        <c:axId val="2137604056"/>
        <c:scaling>
          <c:logBase val="10.0"/>
          <c:orientation val="minMax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37600920"/>
        <c:crosses val="autoZero"/>
        <c:crossBetween val="between"/>
      </c:valAx>
      <c:spPr>
        <a:solidFill>
          <a:schemeClr val="bg1"/>
        </a:solidFill>
        <a:ln>
          <a:solidFill>
            <a:srgbClr val="000000"/>
          </a:solidFill>
        </a:ln>
      </c:spPr>
    </c:plotArea>
    <c:legend>
      <c:legendPos val="t"/>
      <c:legendEntry>
        <c:idx val="4"/>
      </c:legendEntry>
      <c:layout>
        <c:manualLayout>
          <c:xMode val="edge"/>
          <c:yMode val="edge"/>
          <c:x val="9.32996582974295E-5"/>
          <c:y val="0.000552296402043229"/>
          <c:w val="0.999906700341703"/>
          <c:h val="0.1912877151418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Naïve JS (Chrome 26)</c:v>
                </c:pt>
              </c:strCache>
            </c:strRef>
          </c:tx>
          <c:spPr>
            <a:solidFill>
              <a:srgbClr val="4F81BD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</c:dPt>
          <c:dPt>
            <c:idx val="4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0000FF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pattFill prst="ltUpDiag">
                <a:fgClr>
                  <a:srgbClr val="4F81BD"/>
                </a:fgClr>
                <a:bgClr>
                  <a:srgbClr val="0000FF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dLbls>
            <c:dLbl>
              <c:idx val="4"/>
              <c:layout>
                <c:manualLayout>
                  <c:x val="0.0"/>
                  <c:y val="0.354189603511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Sheet1!$K$6:$Q$6</c:f>
                <c:numCache>
                  <c:formatCode>General</c:formatCode>
                  <c:ptCount val="7"/>
                  <c:pt idx="0">
                    <c:v>124.3065335600438</c:v>
                  </c:pt>
                  <c:pt idx="1">
                    <c:v>47.65121294613702</c:v>
                  </c:pt>
                  <c:pt idx="2">
                    <c:v>144.6690146836005</c:v>
                  </c:pt>
                  <c:pt idx="3">
                    <c:v>51.06643665247216</c:v>
                  </c:pt>
                  <c:pt idx="4">
                    <c:v>203.1247329668575</c:v>
                  </c:pt>
                  <c:pt idx="5">
                    <c:v>25.8619043235044</c:v>
                  </c:pt>
                  <c:pt idx="6">
                    <c:v>204.764487248388</c:v>
                  </c:pt>
                </c:numCache>
              </c:numRef>
            </c:plus>
            <c:minus>
              <c:numRef>
                <c:f>Sheet1!$K$6:$Q$6</c:f>
                <c:numCache>
                  <c:formatCode>General</c:formatCode>
                  <c:ptCount val="7"/>
                  <c:pt idx="0">
                    <c:v>124.3065335600438</c:v>
                  </c:pt>
                  <c:pt idx="1">
                    <c:v>47.65121294613702</c:v>
                  </c:pt>
                  <c:pt idx="2">
                    <c:v>144.6690146836005</c:v>
                  </c:pt>
                  <c:pt idx="3">
                    <c:v>51.06643665247216</c:v>
                  </c:pt>
                  <c:pt idx="4">
                    <c:v>203.1247329668575</c:v>
                  </c:pt>
                  <c:pt idx="5">
                    <c:v>25.8619043235044</c:v>
                  </c:pt>
                  <c:pt idx="6">
                    <c:v>204.764487248388</c:v>
                  </c:pt>
                </c:numCache>
              </c:numRef>
            </c:minus>
            <c:spPr>
              <a:ln>
                <a:solidFill>
                  <a:srgbClr val="FFFFFF"/>
                </a:solidFill>
              </a:ln>
            </c:spPr>
          </c:errBars>
          <c:cat>
            <c:strRef>
              <c:f>Sheet1!$K$18:$Q$18</c:f>
              <c:strCache>
                <c:ptCount val="7"/>
                <c:pt idx="0">
                  <c:v>td (1)</c:v>
                </c:pt>
                <c:pt idx="1">
                  <c:v>bu (2)</c:v>
                </c:pt>
                <c:pt idx="2">
                  <c:v>td (3)</c:v>
                </c:pt>
                <c:pt idx="3">
                  <c:v>bu (4)</c:v>
                </c:pt>
                <c:pt idx="4">
                  <c:v>LAYOUT (4 passes)</c:v>
                </c:pt>
                <c:pt idx="5">
                  <c:v>rendering pass</c:v>
                </c:pt>
                <c:pt idx="6">
                  <c:v>TOTAL</c:v>
                </c:pt>
              </c:strCache>
            </c:strRef>
          </c:cat>
          <c:val>
            <c:numRef>
              <c:f>Sheet1!$K$19:$Q$19</c:f>
              <c:numCache>
                <c:formatCode>0</c:formatCode>
                <c:ptCount val="7"/>
                <c:pt idx="0">
                  <c:v>1491.6</c:v>
                </c:pt>
                <c:pt idx="1">
                  <c:v>292.9333333333333</c:v>
                </c:pt>
                <c:pt idx="2">
                  <c:v>348.8666666666666</c:v>
                </c:pt>
                <c:pt idx="3">
                  <c:v>90.93333333333334</c:v>
                </c:pt>
                <c:pt idx="4">
                  <c:v>2224.333333333333</c:v>
                </c:pt>
                <c:pt idx="5">
                  <c:v>502.1333333333333</c:v>
                </c:pt>
                <c:pt idx="6">
                  <c:v>2726.466666666667</c:v>
                </c:pt>
              </c:numCache>
            </c:numRef>
          </c:val>
        </c:ser>
        <c:ser>
          <c:idx val="3"/>
          <c:order val="1"/>
          <c:tx>
            <c:strRef>
              <c:f>Sheet1!$J$22</c:f>
              <c:strCache>
                <c:ptCount val="1"/>
                <c:pt idx="0">
                  <c:v>Arrays (Chrome 26)</c:v>
                </c:pt>
              </c:strCache>
            </c:strRef>
          </c:tx>
          <c:spPr>
            <a:solidFill>
              <a:schemeClr val="accent4"/>
            </a:solidFill>
            <a:ln w="38100" cmpd="sng"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 w="38100" cmpd="sng">
                <a:solidFill>
                  <a:srgbClr val="000000"/>
                </a:solidFill>
              </a:ln>
            </c:spPr>
          </c:dPt>
          <c:dPt>
            <c:idx val="4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rgbClr val="660066"/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dPt>
            <c:idx val="6"/>
            <c:invertIfNegative val="0"/>
            <c:bubble3D val="0"/>
            <c:spPr>
              <a:pattFill prst="ltUpDiag">
                <a:fgClr>
                  <a:schemeClr val="accent4"/>
                </a:fgClr>
                <a:bgClr>
                  <a:srgbClr val="660066"/>
                </a:bgClr>
              </a:pattFill>
              <a:ln w="38100" cmpd="sng">
                <a:solidFill>
                  <a:srgbClr val="000000"/>
                </a:solidFill>
              </a:ln>
            </c:spPr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Sheet1!$K$9:$Q$9</c:f>
                <c:numCache>
                  <c:formatCode>General</c:formatCode>
                  <c:ptCount val="7"/>
                  <c:pt idx="0">
                    <c:v>4.043807729403186</c:v>
                  </c:pt>
                  <c:pt idx="1">
                    <c:v>0.457737708217063</c:v>
                  </c:pt>
                  <c:pt idx="2">
                    <c:v>0.910258989832799</c:v>
                  </c:pt>
                  <c:pt idx="3">
                    <c:v>0.79880863671798</c:v>
                  </c:pt>
                  <c:pt idx="4">
                    <c:v>4.246006527146589</c:v>
                  </c:pt>
                  <c:pt idx="5">
                    <c:v>9.019555474211628</c:v>
                  </c:pt>
                  <c:pt idx="6">
                    <c:v>9.968999567707504</c:v>
                  </c:pt>
                </c:numCache>
              </c:numRef>
            </c:plus>
            <c:minus>
              <c:numRef>
                <c:f>Sheet1!$K$9:$Q$9</c:f>
                <c:numCache>
                  <c:formatCode>General</c:formatCode>
                  <c:ptCount val="7"/>
                  <c:pt idx="0">
                    <c:v>4.043807729403186</c:v>
                  </c:pt>
                  <c:pt idx="1">
                    <c:v>0.457737708217063</c:v>
                  </c:pt>
                  <c:pt idx="2">
                    <c:v>0.910258989832799</c:v>
                  </c:pt>
                  <c:pt idx="3">
                    <c:v>0.79880863671798</c:v>
                  </c:pt>
                  <c:pt idx="4">
                    <c:v>4.246006527146589</c:v>
                  </c:pt>
                  <c:pt idx="5">
                    <c:v>9.019555474211628</c:v>
                  </c:pt>
                  <c:pt idx="6">
                    <c:v>9.968999567707504</c:v>
                  </c:pt>
                </c:numCache>
              </c:numRef>
            </c:minus>
            <c:spPr>
              <a:ln>
                <a:solidFill>
                  <a:srgbClr val="FFFFFF"/>
                </a:solidFill>
              </a:ln>
            </c:spPr>
          </c:errBars>
          <c:cat>
            <c:strRef>
              <c:f>Sheet1!$K$18:$Q$18</c:f>
              <c:strCache>
                <c:ptCount val="7"/>
                <c:pt idx="0">
                  <c:v>td (1)</c:v>
                </c:pt>
                <c:pt idx="1">
                  <c:v>bu (2)</c:v>
                </c:pt>
                <c:pt idx="2">
                  <c:v>td (3)</c:v>
                </c:pt>
                <c:pt idx="3">
                  <c:v>bu (4)</c:v>
                </c:pt>
                <c:pt idx="4">
                  <c:v>LAYOUT (4 passes)</c:v>
                </c:pt>
                <c:pt idx="5">
                  <c:v>rendering pass</c:v>
                </c:pt>
                <c:pt idx="6">
                  <c:v>TOTAL</c:v>
                </c:pt>
              </c:strCache>
            </c:strRef>
          </c:cat>
          <c:val>
            <c:numRef>
              <c:f>Sheet1!$K$22:$Q$22</c:f>
              <c:numCache>
                <c:formatCode>0</c:formatCode>
                <c:ptCount val="7"/>
                <c:pt idx="0">
                  <c:v>74.26666666666666</c:v>
                </c:pt>
                <c:pt idx="1">
                  <c:v>17.73333333333333</c:v>
                </c:pt>
                <c:pt idx="2">
                  <c:v>45.4</c:v>
                </c:pt>
                <c:pt idx="3">
                  <c:v>16.93333333333333</c:v>
                </c:pt>
                <c:pt idx="4">
                  <c:v>154.3333333333333</c:v>
                </c:pt>
                <c:pt idx="5">
                  <c:v>538.7333333333333</c:v>
                </c:pt>
                <c:pt idx="6">
                  <c:v>693.0666666666667</c:v>
                </c:pt>
              </c:numCache>
            </c:numRef>
          </c:val>
        </c:ser>
        <c:ser>
          <c:idx val="5"/>
          <c:order val="2"/>
          <c:tx>
            <c:strRef>
              <c:f>Sheet1!$J$24</c:f>
              <c:strCache>
                <c:ptCount val="1"/>
                <c:pt idx="0">
                  <c:v>GPU (Safari + WebCL 11/3/12)</c:v>
                </c:pt>
              </c:strCache>
            </c:strRef>
          </c:tx>
          <c:spPr>
            <a:solidFill>
              <a:srgbClr val="008000"/>
            </a:solidFill>
            <a:ln w="38100" cmpd="sng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008000"/>
              </a:solidFill>
              <a:ln w="38100" cmpd="sng"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pattFill prst="ltUpDiag">
                <a:fgClr>
                  <a:srgbClr val="008000"/>
                </a:fgClr>
                <a:bgClr>
                  <a:schemeClr val="tx1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pattFill prst="ltUpDiag">
                <a:fgClr>
                  <a:srgbClr val="008000"/>
                </a:fgClr>
                <a:bgClr>
                  <a:schemeClr val="tx1"/>
                </a:bgClr>
              </a:pattFill>
              <a:ln w="38100" cmpd="sng">
                <a:solidFill>
                  <a:schemeClr val="tx1"/>
                </a:solidFill>
              </a:ln>
            </c:spPr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Sheet1!$K$11:$Q$11</c:f>
                <c:numCache>
                  <c:formatCode>General</c:formatCode>
                  <c:ptCount val="7"/>
                  <c:pt idx="0">
                    <c:v>3.28778402720188</c:v>
                  </c:pt>
                  <c:pt idx="1">
                    <c:v>3.093772546815388</c:v>
                  </c:pt>
                  <c:pt idx="2">
                    <c:v>3.312314684843299</c:v>
                  </c:pt>
                  <c:pt idx="3">
                    <c:v>3.41983012666391</c:v>
                  </c:pt>
                  <c:pt idx="4">
                    <c:v>6.561068437961842</c:v>
                  </c:pt>
                  <c:pt idx="5">
                    <c:v>2.875181153713046</c:v>
                  </c:pt>
                  <c:pt idx="6">
                    <c:v>7.163399033579361</c:v>
                  </c:pt>
                </c:numCache>
              </c:numRef>
            </c:plus>
            <c:minus>
              <c:numRef>
                <c:f>Sheet1!$K$11:$Q$11</c:f>
                <c:numCache>
                  <c:formatCode>General</c:formatCode>
                  <c:ptCount val="7"/>
                  <c:pt idx="0">
                    <c:v>3.28778402720188</c:v>
                  </c:pt>
                  <c:pt idx="1">
                    <c:v>3.093772546815388</c:v>
                  </c:pt>
                  <c:pt idx="2">
                    <c:v>3.312314684843299</c:v>
                  </c:pt>
                  <c:pt idx="3">
                    <c:v>3.41983012666391</c:v>
                  </c:pt>
                  <c:pt idx="4">
                    <c:v>6.561068437961842</c:v>
                  </c:pt>
                  <c:pt idx="5">
                    <c:v>2.875181153713046</c:v>
                  </c:pt>
                  <c:pt idx="6">
                    <c:v>7.163399033579361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cat>
            <c:strRef>
              <c:f>Sheet1!$K$18:$Q$18</c:f>
              <c:strCache>
                <c:ptCount val="7"/>
                <c:pt idx="0">
                  <c:v>td (1)</c:v>
                </c:pt>
                <c:pt idx="1">
                  <c:v>bu (2)</c:v>
                </c:pt>
                <c:pt idx="2">
                  <c:v>td (3)</c:v>
                </c:pt>
                <c:pt idx="3">
                  <c:v>bu (4)</c:v>
                </c:pt>
                <c:pt idx="4">
                  <c:v>LAYOUT (4 passes)</c:v>
                </c:pt>
                <c:pt idx="5">
                  <c:v>rendering pass</c:v>
                </c:pt>
                <c:pt idx="6">
                  <c:v>TOTAL</c:v>
                </c:pt>
              </c:strCache>
            </c:strRef>
          </c:cat>
          <c:val>
            <c:numRef>
              <c:f>Sheet1!$K$24:$Q$24</c:f>
              <c:numCache>
                <c:formatCode>0</c:formatCode>
                <c:ptCount val="7"/>
                <c:pt idx="0">
                  <c:v>7.666666666666667</c:v>
                </c:pt>
                <c:pt idx="1">
                  <c:v>9.0</c:v>
                </c:pt>
                <c:pt idx="2">
                  <c:v>10.6</c:v>
                </c:pt>
                <c:pt idx="3">
                  <c:v>5.866666666666666</c:v>
                </c:pt>
                <c:pt idx="4">
                  <c:v>33.13333333333333</c:v>
                </c:pt>
                <c:pt idx="5">
                  <c:v>17.46666666666666</c:v>
                </c:pt>
                <c:pt idx="6">
                  <c:v>50.6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041256"/>
        <c:axId val="-2095038120"/>
      </c:barChart>
      <c:lineChart>
        <c:grouping val="standard"/>
        <c:varyColors val="0"/>
        <c:ser>
          <c:idx val="6"/>
          <c:order val="3"/>
          <c:tx>
            <c:strRef>
              <c:f>Sheet1!$J$25</c:f>
              <c:strCache>
                <c:ptCount val="1"/>
                <c:pt idx="0">
                  <c:v>24fps</c:v>
                </c:pt>
              </c:strCache>
            </c:strRef>
          </c:tx>
          <c:spPr>
            <a:ln w="38100" cap="flat" cmpd="sng" algn="ctr">
              <a:solidFill>
                <a:schemeClr val="bg1">
                  <a:lumMod val="95000"/>
                </a:schemeClr>
              </a:solidFill>
              <a:prstDash val="sys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Sheet1!$K$18:$Q$18</c:f>
              <c:strCache>
                <c:ptCount val="7"/>
                <c:pt idx="0">
                  <c:v>td (1)</c:v>
                </c:pt>
                <c:pt idx="1">
                  <c:v>bu (2)</c:v>
                </c:pt>
                <c:pt idx="2">
                  <c:v>td (3)</c:v>
                </c:pt>
                <c:pt idx="3">
                  <c:v>bu (4)</c:v>
                </c:pt>
                <c:pt idx="4">
                  <c:v>LAYOUT (4 passes)</c:v>
                </c:pt>
                <c:pt idx="5">
                  <c:v>rendering pass</c:v>
                </c:pt>
                <c:pt idx="6">
                  <c:v>TOTAL</c:v>
                </c:pt>
              </c:strCache>
            </c:strRef>
          </c:cat>
          <c:val>
            <c:numRef>
              <c:f>Sheet1!$K$25:$Q$25</c:f>
              <c:numCache>
                <c:formatCode>0</c:formatCode>
                <c:ptCount val="7"/>
                <c:pt idx="0">
                  <c:v>41.66666666666666</c:v>
                </c:pt>
                <c:pt idx="1">
                  <c:v>41.66666666666666</c:v>
                </c:pt>
                <c:pt idx="2">
                  <c:v>41.66666666666666</c:v>
                </c:pt>
                <c:pt idx="3">
                  <c:v>41.66666666666666</c:v>
                </c:pt>
                <c:pt idx="4">
                  <c:v>41.66666666666666</c:v>
                </c:pt>
                <c:pt idx="5">
                  <c:v>41.66666666666666</c:v>
                </c:pt>
                <c:pt idx="6">
                  <c:v>41.66666666666666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Sheet1!$J$26</c:f>
              <c:strCache>
                <c:ptCount val="1"/>
                <c:pt idx="0">
                  <c:v>Interaction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dLbls>
            <c:delete val="1"/>
          </c:dLbls>
          <c:val>
            <c:numRef>
              <c:f>Sheet1!$K$26:$Q$26</c:f>
              <c:numCache>
                <c:formatCode>General</c:formatCode>
                <c:ptCount val="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5041256"/>
        <c:axId val="-2095038120"/>
      </c:lineChart>
      <c:catAx>
        <c:axId val="-209504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38120"/>
        <c:crosses val="autoZero"/>
        <c:auto val="1"/>
        <c:lblAlgn val="ctr"/>
        <c:lblOffset val="100"/>
        <c:noMultiLvlLbl val="0"/>
      </c:catAx>
      <c:valAx>
        <c:axId val="-2095038120"/>
        <c:scaling>
          <c:logBase val="10.0"/>
          <c:orientation val="minMax"/>
          <c:min val="1.0"/>
        </c:scaling>
        <c:delete val="0"/>
        <c:axPos val="l"/>
        <c:majorGridlines>
          <c:spPr>
            <a:ln w="3175" cmpd="sng">
              <a:solidFill>
                <a:schemeClr val="bg1">
                  <a:lumMod val="9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2095041256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solidFill>
            <a:srgbClr val="000000"/>
          </a:solidFill>
        </a:ln>
      </c:spPr>
    </c:plotArea>
    <c:legend>
      <c:legendPos val="t"/>
      <c:layout>
        <c:manualLayout>
          <c:xMode val="edge"/>
          <c:yMode val="edge"/>
          <c:x val="0.101980092111128"/>
          <c:y val="0.000552226325691589"/>
          <c:w val="0.881156836527509"/>
          <c:h val="0.0783185840707965"/>
        </c:manualLayout>
      </c:layout>
      <c:overlay val="0"/>
      <c:spPr>
        <a:solidFill>
          <a:schemeClr val="bg1">
            <a:lumMod val="6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41</xdr:row>
      <xdr:rowOff>25400</xdr:rowOff>
    </xdr:from>
    <xdr:to>
      <xdr:col>20</xdr:col>
      <xdr:colOff>749300</xdr:colOff>
      <xdr:row>71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222250</xdr:colOff>
      <xdr:row>44</xdr:row>
      <xdr:rowOff>0</xdr:rowOff>
    </xdr:from>
    <xdr:to>
      <xdr:col>32</xdr:col>
      <xdr:colOff>762000</xdr:colOff>
      <xdr:row>64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96</xdr:row>
      <xdr:rowOff>25400</xdr:rowOff>
    </xdr:from>
    <xdr:to>
      <xdr:col>22</xdr:col>
      <xdr:colOff>508000</xdr:colOff>
      <xdr:row>130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63500</xdr:colOff>
      <xdr:row>29</xdr:row>
      <xdr:rowOff>88900</xdr:rowOff>
    </xdr:from>
    <xdr:to>
      <xdr:col>30</xdr:col>
      <xdr:colOff>254000</xdr:colOff>
      <xdr:row>59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165100</xdr:colOff>
      <xdr:row>2</xdr:row>
      <xdr:rowOff>38100</xdr:rowOff>
    </xdr:from>
    <xdr:to>
      <xdr:col>31</xdr:col>
      <xdr:colOff>355600</xdr:colOff>
      <xdr:row>32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tabSelected="1" topLeftCell="O1" workbookViewId="0">
      <selection activeCell="AG15" sqref="AG15"/>
    </sheetView>
  </sheetViews>
  <sheetFormatPr baseColWidth="10" defaultRowHeight="15" x14ac:dyDescent="0"/>
  <sheetData>
    <row r="1" spans="2:19">
      <c r="I1" t="s">
        <v>6</v>
      </c>
      <c r="K1" t="s">
        <v>9</v>
      </c>
      <c r="L1" t="s">
        <v>10</v>
      </c>
      <c r="M1" t="s">
        <v>11</v>
      </c>
      <c r="N1" t="s">
        <v>12</v>
      </c>
      <c r="O1" t="s">
        <v>37</v>
      </c>
      <c r="P1" t="s">
        <v>35</v>
      </c>
      <c r="Q1" t="s">
        <v>13</v>
      </c>
    </row>
    <row r="2" spans="2:19">
      <c r="J2" t="s">
        <v>25</v>
      </c>
    </row>
    <row r="3" spans="2:19">
      <c r="J3" t="s">
        <v>24</v>
      </c>
    </row>
    <row r="4" spans="2:19">
      <c r="B4" t="s">
        <v>4</v>
      </c>
      <c r="J4" t="s">
        <v>20</v>
      </c>
    </row>
    <row r="5" spans="2:19">
      <c r="C5" t="s">
        <v>0</v>
      </c>
      <c r="D5" t="s">
        <v>1</v>
      </c>
      <c r="E5" t="s">
        <v>0</v>
      </c>
      <c r="F5" t="s">
        <v>1</v>
      </c>
      <c r="G5" t="s">
        <v>2</v>
      </c>
      <c r="H5" t="s">
        <v>3</v>
      </c>
    </row>
    <row r="6" spans="2:19">
      <c r="B6">
        <v>1</v>
      </c>
      <c r="C6">
        <v>11</v>
      </c>
      <c r="D6">
        <v>5</v>
      </c>
      <c r="E6">
        <v>12</v>
      </c>
      <c r="F6">
        <v>4</v>
      </c>
      <c r="G6">
        <v>18</v>
      </c>
      <c r="H6">
        <f>SUM(C6:G6)</f>
        <v>50</v>
      </c>
      <c r="J6" s="4" t="s">
        <v>33</v>
      </c>
      <c r="K6">
        <f>C157</f>
        <v>124.30653356004376</v>
      </c>
      <c r="L6">
        <f t="shared" ref="L6:N6" si="0">D157</f>
        <v>47.651212946137022</v>
      </c>
      <c r="M6">
        <f t="shared" si="0"/>
        <v>144.66901468360049</v>
      </c>
      <c r="N6">
        <f t="shared" si="0"/>
        <v>51.066436652472163</v>
      </c>
      <c r="O6">
        <f>SQRT(K6*K6+L6*L6+M6*M6+N6*N6)</f>
        <v>203.12473296685747</v>
      </c>
      <c r="P6">
        <f>G157</f>
        <v>25.86190432350439</v>
      </c>
      <c r="Q6">
        <f>SQRT(K6*K6+L6*L6+M6*M6+N6*N6 + P6*P6)</f>
        <v>204.76448724838798</v>
      </c>
    </row>
    <row r="7" spans="2:19">
      <c r="B7">
        <v>2</v>
      </c>
      <c r="C7">
        <v>11</v>
      </c>
      <c r="D7">
        <v>5</v>
      </c>
      <c r="E7">
        <v>14</v>
      </c>
      <c r="F7">
        <v>3</v>
      </c>
      <c r="G7">
        <v>17</v>
      </c>
      <c r="H7">
        <f t="shared" ref="H7:H20" si="1">SUM(C7:G7)</f>
        <v>50</v>
      </c>
      <c r="J7" t="s">
        <v>28</v>
      </c>
    </row>
    <row r="8" spans="2:19">
      <c r="B8">
        <v>3</v>
      </c>
      <c r="C8">
        <v>13</v>
      </c>
      <c r="D8">
        <v>5</v>
      </c>
      <c r="E8">
        <v>10</v>
      </c>
      <c r="F8">
        <v>4</v>
      </c>
      <c r="G8">
        <v>20</v>
      </c>
      <c r="H8">
        <f t="shared" si="1"/>
        <v>52</v>
      </c>
      <c r="J8" t="s">
        <v>36</v>
      </c>
    </row>
    <row r="9" spans="2:19">
      <c r="B9">
        <v>4</v>
      </c>
      <c r="C9">
        <v>7</v>
      </c>
      <c r="D9">
        <v>11</v>
      </c>
      <c r="E9">
        <v>13</v>
      </c>
      <c r="F9">
        <v>4</v>
      </c>
      <c r="G9">
        <v>13</v>
      </c>
      <c r="H9">
        <f t="shared" si="1"/>
        <v>48</v>
      </c>
      <c r="J9" s="4" t="s">
        <v>34</v>
      </c>
      <c r="K9">
        <f>C92</f>
        <v>4.0438077294031869</v>
      </c>
      <c r="L9">
        <f t="shared" ref="L9:P9" si="2">D92</f>
        <v>0.45773770821706344</v>
      </c>
      <c r="M9">
        <f t="shared" si="2"/>
        <v>0.91025898983279929</v>
      </c>
      <c r="N9">
        <f t="shared" si="2"/>
        <v>0.7988086367179803</v>
      </c>
      <c r="O9">
        <f>SQRT(K9*K9+L9*L9+M9*M9+N9*N9)</f>
        <v>4.246006527146589</v>
      </c>
      <c r="P9">
        <f>G92</f>
        <v>9.0195554742116286</v>
      </c>
      <c r="Q9">
        <f>SQRT(K9*K9+L9*L9+M9*M9+N9*N9 + P9*P9)</f>
        <v>9.9689995677075043</v>
      </c>
    </row>
    <row r="10" spans="2:19">
      <c r="B10">
        <v>5</v>
      </c>
      <c r="C10">
        <v>6</v>
      </c>
      <c r="D10">
        <v>11</v>
      </c>
      <c r="E10">
        <v>13</v>
      </c>
      <c r="F10">
        <v>4</v>
      </c>
      <c r="G10">
        <v>19</v>
      </c>
      <c r="H10">
        <f t="shared" si="1"/>
        <v>53</v>
      </c>
      <c r="J10" t="s">
        <v>30</v>
      </c>
    </row>
    <row r="11" spans="2:19">
      <c r="B11">
        <v>6</v>
      </c>
      <c r="C11">
        <v>5</v>
      </c>
      <c r="D11">
        <v>11</v>
      </c>
      <c r="E11">
        <v>8</v>
      </c>
      <c r="F11">
        <v>12</v>
      </c>
      <c r="G11">
        <v>21</v>
      </c>
      <c r="H11">
        <f t="shared" si="1"/>
        <v>57</v>
      </c>
      <c r="J11" s="4" t="s">
        <v>38</v>
      </c>
      <c r="K11">
        <f>C22</f>
        <v>3.2877840272018801</v>
      </c>
      <c r="L11">
        <f>D22</f>
        <v>3.093772546815388</v>
      </c>
      <c r="M11">
        <f>E22</f>
        <v>3.3123146848432992</v>
      </c>
      <c r="N11">
        <f>F22</f>
        <v>3.4198301266639102</v>
      </c>
      <c r="O11">
        <f>SQRT(K11*K11+L11*L11+M11*M11+N11*N11)</f>
        <v>6.5610684379618425</v>
      </c>
      <c r="P11">
        <f>G22</f>
        <v>2.8751811537130463</v>
      </c>
      <c r="Q11">
        <f>SQRT(K11*K11+L11*L11+M11*M11+N11*N11 + P11*P11)</f>
        <v>7.1633990335793616</v>
      </c>
    </row>
    <row r="12" spans="2:19">
      <c r="B12">
        <v>7</v>
      </c>
      <c r="C12">
        <v>5</v>
      </c>
      <c r="D12">
        <v>11</v>
      </c>
      <c r="E12">
        <v>7</v>
      </c>
      <c r="F12">
        <v>4</v>
      </c>
      <c r="G12">
        <v>12</v>
      </c>
      <c r="H12">
        <f t="shared" si="1"/>
        <v>39</v>
      </c>
      <c r="J12" t="s">
        <v>23</v>
      </c>
    </row>
    <row r="13" spans="2:19">
      <c r="B13">
        <v>8</v>
      </c>
      <c r="C13">
        <v>12</v>
      </c>
      <c r="D13">
        <v>5</v>
      </c>
      <c r="E13">
        <v>15</v>
      </c>
      <c r="F13">
        <v>12</v>
      </c>
      <c r="G13">
        <v>19</v>
      </c>
      <c r="H13">
        <f t="shared" si="1"/>
        <v>63</v>
      </c>
      <c r="J13" t="s">
        <v>39</v>
      </c>
    </row>
    <row r="14" spans="2:19">
      <c r="B14">
        <v>9</v>
      </c>
      <c r="C14">
        <v>5</v>
      </c>
      <c r="D14">
        <v>5</v>
      </c>
      <c r="E14">
        <v>12</v>
      </c>
      <c r="F14">
        <v>4</v>
      </c>
      <c r="G14">
        <v>19</v>
      </c>
      <c r="H14">
        <f t="shared" si="1"/>
        <v>45</v>
      </c>
      <c r="I14" t="s">
        <v>40</v>
      </c>
      <c r="O14" t="str">
        <f>O18</f>
        <v>LAYOUT (4 passes)</v>
      </c>
      <c r="P14" t="str">
        <f>P18</f>
        <v>rendering pass</v>
      </c>
      <c r="Q14" t="s">
        <v>13</v>
      </c>
    </row>
    <row r="15" spans="2:19">
      <c r="B15">
        <v>10</v>
      </c>
      <c r="C15">
        <v>5</v>
      </c>
      <c r="D15">
        <v>10</v>
      </c>
      <c r="E15">
        <v>7</v>
      </c>
      <c r="F15">
        <v>4</v>
      </c>
      <c r="G15">
        <v>17</v>
      </c>
      <c r="H15">
        <f t="shared" si="1"/>
        <v>43</v>
      </c>
      <c r="J15" t="s">
        <v>25</v>
      </c>
      <c r="K15" s="1">
        <f>C44</f>
        <v>9.9333333333333336</v>
      </c>
      <c r="L15" s="1">
        <f>D44</f>
        <v>8.4666666666666668</v>
      </c>
      <c r="M15" s="1">
        <f>E44</f>
        <v>11.933333333333334</v>
      </c>
      <c r="N15" s="1">
        <f>F44</f>
        <v>7</v>
      </c>
      <c r="O15" s="1">
        <f>SUM(K15:N15)</f>
        <v>37.333333333333329</v>
      </c>
      <c r="P15" s="1">
        <f>G44</f>
        <v>18.466666666666665</v>
      </c>
      <c r="Q15" s="1">
        <f>SUM(O15:P15)</f>
        <v>55.8</v>
      </c>
    </row>
    <row r="16" spans="2:19">
      <c r="B16">
        <v>11</v>
      </c>
      <c r="C16">
        <v>7</v>
      </c>
      <c r="D16">
        <v>12</v>
      </c>
      <c r="E16">
        <v>14</v>
      </c>
      <c r="F16">
        <v>5</v>
      </c>
      <c r="G16">
        <v>19</v>
      </c>
      <c r="H16">
        <f t="shared" si="1"/>
        <v>57</v>
      </c>
      <c r="J16" t="s">
        <v>24</v>
      </c>
      <c r="K16">
        <f>K22/3.8</f>
        <v>19.543859649122808</v>
      </c>
      <c r="L16">
        <f>L22/3.8</f>
        <v>4.666666666666667</v>
      </c>
      <c r="M16">
        <f>M22/3.8</f>
        <v>11.947368421052632</v>
      </c>
      <c r="N16">
        <f>N22/3.8</f>
        <v>4.4561403508771935</v>
      </c>
      <c r="O16" s="1">
        <f t="shared" ref="O16:O17" si="3">SUM(K16:N16)</f>
        <v>40.614035087719301</v>
      </c>
      <c r="P16">
        <f>P22</f>
        <v>538.73333333333335</v>
      </c>
      <c r="Q16" s="1">
        <f t="shared" ref="Q16:Q17" si="4">SUM(O16:P16)</f>
        <v>579.34736842105269</v>
      </c>
      <c r="S16" t="s">
        <v>27</v>
      </c>
    </row>
    <row r="17" spans="1:26">
      <c r="B17">
        <v>12</v>
      </c>
      <c r="C17">
        <v>5</v>
      </c>
      <c r="D17">
        <v>12</v>
      </c>
      <c r="E17">
        <v>7</v>
      </c>
      <c r="F17">
        <v>11</v>
      </c>
      <c r="G17">
        <v>18</v>
      </c>
      <c r="H17">
        <f t="shared" si="1"/>
        <v>53</v>
      </c>
      <c r="J17" t="s">
        <v>20</v>
      </c>
      <c r="K17" s="1">
        <f>C72</f>
        <v>28.111111111111114</v>
      </c>
      <c r="L17" s="1">
        <f>D72</f>
        <v>33</v>
      </c>
      <c r="M17" s="1">
        <f>E72</f>
        <v>38.866666666666667</v>
      </c>
      <c r="N17" s="1">
        <f>F72</f>
        <v>21.511111111111113</v>
      </c>
      <c r="O17" s="1">
        <f t="shared" si="3"/>
        <v>121.48888888888891</v>
      </c>
      <c r="P17" s="1">
        <f>G72</f>
        <v>64.044444444444437</v>
      </c>
      <c r="Q17" s="1">
        <f t="shared" si="4"/>
        <v>185.53333333333336</v>
      </c>
      <c r="S17" s="1" t="str">
        <f>J20</f>
        <v>Safari 6.0</v>
      </c>
      <c r="T17" s="1">
        <f t="shared" ref="T17:Z17" si="5">K$20/K20</f>
        <v>1</v>
      </c>
      <c r="U17" s="1">
        <f t="shared" si="5"/>
        <v>1</v>
      </c>
      <c r="V17" s="1">
        <f t="shared" si="5"/>
        <v>1</v>
      </c>
      <c r="W17" s="1">
        <f t="shared" si="5"/>
        <v>1</v>
      </c>
      <c r="X17" s="1">
        <f t="shared" si="5"/>
        <v>1</v>
      </c>
      <c r="Y17" s="1">
        <f t="shared" si="5"/>
        <v>1</v>
      </c>
      <c r="Z17" s="1">
        <f t="shared" si="5"/>
        <v>1</v>
      </c>
    </row>
    <row r="18" spans="1:26">
      <c r="B18">
        <v>13</v>
      </c>
      <c r="C18">
        <v>5</v>
      </c>
      <c r="D18">
        <v>12</v>
      </c>
      <c r="E18">
        <v>14</v>
      </c>
      <c r="F18">
        <v>4</v>
      </c>
      <c r="G18">
        <v>20</v>
      </c>
      <c r="H18">
        <f t="shared" si="1"/>
        <v>55</v>
      </c>
      <c r="K18" t="s">
        <v>9</v>
      </c>
      <c r="L18" t="s">
        <v>10</v>
      </c>
      <c r="M18" t="s">
        <v>11</v>
      </c>
      <c r="N18" t="s">
        <v>12</v>
      </c>
      <c r="O18" t="s">
        <v>37</v>
      </c>
      <c r="P18" t="s">
        <v>35</v>
      </c>
      <c r="Q18" t="s">
        <v>13</v>
      </c>
      <c r="S18" s="1" t="str">
        <f>J17</f>
        <v>C++ (est.)</v>
      </c>
      <c r="T18" s="1">
        <f>K$20/K17</f>
        <v>29.233992094861655</v>
      </c>
      <c r="U18" s="1">
        <f>L$20/L17</f>
        <v>7.5797979797979798</v>
      </c>
      <c r="V18" s="1">
        <f>M$20/M17</f>
        <v>10.888507718696397</v>
      </c>
      <c r="W18" s="1">
        <f>N$20/N17</f>
        <v>10.757231404958677</v>
      </c>
      <c r="X18" s="1">
        <f>O$20/O22</f>
        <v>11.187041036717064</v>
      </c>
      <c r="Y18" s="1">
        <f>P$20/P22</f>
        <v>2.3740873654250709</v>
      </c>
      <c r="Z18" s="1">
        <f>Q$20/Q22</f>
        <v>4.3365717583686036</v>
      </c>
    </row>
    <row r="19" spans="1:26">
      <c r="B19">
        <v>14</v>
      </c>
      <c r="C19">
        <v>13</v>
      </c>
      <c r="D19">
        <v>12</v>
      </c>
      <c r="E19">
        <v>8</v>
      </c>
      <c r="F19">
        <v>10</v>
      </c>
      <c r="G19">
        <v>18</v>
      </c>
      <c r="H19">
        <f t="shared" si="1"/>
        <v>61</v>
      </c>
      <c r="J19" t="s">
        <v>33</v>
      </c>
      <c r="K19" s="1">
        <f>C156</f>
        <v>1491.6</v>
      </c>
      <c r="L19" s="1">
        <f>D156</f>
        <v>292.93333333333334</v>
      </c>
      <c r="M19" s="1">
        <f>E156</f>
        <v>348.86666666666667</v>
      </c>
      <c r="N19" s="1">
        <f>F156</f>
        <v>90.933333333333337</v>
      </c>
      <c r="O19" s="1">
        <f>SUM(K19:N19)</f>
        <v>2224.3333333333335</v>
      </c>
      <c r="P19" s="1">
        <f>G156</f>
        <v>502.13333333333333</v>
      </c>
      <c r="Q19" s="1">
        <f>SUM(O19:P19)</f>
        <v>2726.4666666666667</v>
      </c>
      <c r="S19" t="str">
        <f>S16</f>
        <v>Speedup over safari</v>
      </c>
    </row>
    <row r="20" spans="1:26">
      <c r="B20">
        <v>15</v>
      </c>
      <c r="C20">
        <v>5</v>
      </c>
      <c r="D20">
        <v>8</v>
      </c>
      <c r="E20">
        <v>5</v>
      </c>
      <c r="F20">
        <v>3</v>
      </c>
      <c r="G20">
        <v>12</v>
      </c>
      <c r="H20">
        <f t="shared" si="1"/>
        <v>33</v>
      </c>
      <c r="J20" t="s">
        <v>28</v>
      </c>
      <c r="K20" s="1">
        <f>C66</f>
        <v>821.8</v>
      </c>
      <c r="L20" s="1">
        <f>D66</f>
        <v>250.13333333333333</v>
      </c>
      <c r="M20" s="1">
        <f>E66</f>
        <v>423.2</v>
      </c>
      <c r="N20" s="1">
        <f>F66</f>
        <v>231.4</v>
      </c>
      <c r="O20" s="1">
        <f>SUM(K20:N20)</f>
        <v>1726.5333333333335</v>
      </c>
      <c r="P20" s="1">
        <f>G66</f>
        <v>1279</v>
      </c>
      <c r="Q20" s="1">
        <f t="shared" ref="Q20" si="6">SUM(O20:P20)</f>
        <v>3005.5333333333338</v>
      </c>
      <c r="T20" t="str">
        <f t="shared" ref="T20:Z20" si="7">K18</f>
        <v>td (1)</v>
      </c>
      <c r="U20" t="str">
        <f t="shared" si="7"/>
        <v>bu (2)</v>
      </c>
      <c r="V20" t="str">
        <f t="shared" si="7"/>
        <v>td (3)</v>
      </c>
      <c r="W20" t="str">
        <f t="shared" si="7"/>
        <v>bu (4)</v>
      </c>
      <c r="X20" t="str">
        <f t="shared" si="7"/>
        <v>LAYOUT (4 passes)</v>
      </c>
      <c r="Y20" t="str">
        <f t="shared" si="7"/>
        <v>rendering pass</v>
      </c>
      <c r="Z20" t="str">
        <f t="shared" si="7"/>
        <v>TOTAL</v>
      </c>
    </row>
    <row r="21" spans="1:26">
      <c r="B21" t="s">
        <v>5</v>
      </c>
      <c r="C21">
        <f>AVERAGE(C6:C20)</f>
        <v>7.666666666666667</v>
      </c>
      <c r="D21">
        <f t="shared" ref="D21:H21" si="8">AVERAGE(D6:D20)</f>
        <v>9</v>
      </c>
      <c r="E21">
        <f t="shared" si="8"/>
        <v>10.6</v>
      </c>
      <c r="F21">
        <f t="shared" si="8"/>
        <v>5.8666666666666663</v>
      </c>
      <c r="G21">
        <f t="shared" si="8"/>
        <v>17.466666666666665</v>
      </c>
      <c r="H21">
        <f t="shared" si="8"/>
        <v>50.6</v>
      </c>
      <c r="J21" t="s">
        <v>36</v>
      </c>
      <c r="K21" s="1">
        <f>C112</f>
        <v>42.133333333333333</v>
      </c>
      <c r="L21" s="1">
        <f>D112</f>
        <v>14.533333333333333</v>
      </c>
      <c r="M21" s="1">
        <f>E112</f>
        <v>28.066666666666666</v>
      </c>
      <c r="N21" s="1">
        <f>F112</f>
        <v>13.066666666666666</v>
      </c>
      <c r="O21" s="1">
        <f>SUM(K21:N21)</f>
        <v>97.8</v>
      </c>
      <c r="P21" s="1">
        <f>G112</f>
        <v>1038.4666666666667</v>
      </c>
      <c r="Q21" s="1">
        <f>SUM(O21:P21)</f>
        <v>1136.2666666666667</v>
      </c>
      <c r="S21" t="s">
        <v>19</v>
      </c>
      <c r="T21" s="1">
        <f t="shared" ref="T21:Z21" si="9">K$20/K20</f>
        <v>1</v>
      </c>
      <c r="U21" s="1">
        <f t="shared" si="9"/>
        <v>1</v>
      </c>
      <c r="V21" s="1">
        <f t="shared" si="9"/>
        <v>1</v>
      </c>
      <c r="W21" s="1">
        <f t="shared" si="9"/>
        <v>1</v>
      </c>
      <c r="X21" s="1">
        <f t="shared" si="9"/>
        <v>1</v>
      </c>
      <c r="Y21" s="1">
        <f t="shared" si="9"/>
        <v>1</v>
      </c>
      <c r="Z21" s="1">
        <f t="shared" si="9"/>
        <v>1</v>
      </c>
    </row>
    <row r="22" spans="1:26">
      <c r="B22" t="s">
        <v>6</v>
      </c>
      <c r="C22">
        <f>STDEV(C6:C20)</f>
        <v>3.2877840272018801</v>
      </c>
      <c r="D22">
        <f t="shared" ref="D22:H22" si="10">STDEV(D6:D20)</f>
        <v>3.093772546815388</v>
      </c>
      <c r="E22">
        <f t="shared" si="10"/>
        <v>3.3123146848432992</v>
      </c>
      <c r="F22">
        <f t="shared" si="10"/>
        <v>3.4198301266639102</v>
      </c>
      <c r="G22">
        <f t="shared" si="10"/>
        <v>2.8751811537130463</v>
      </c>
      <c r="H22">
        <f t="shared" si="10"/>
        <v>8.0958543182827256</v>
      </c>
      <c r="J22" t="s">
        <v>34</v>
      </c>
      <c r="K22" s="1">
        <f>C91</f>
        <v>74.266666666666666</v>
      </c>
      <c r="L22" s="1">
        <f>D91</f>
        <v>17.733333333333334</v>
      </c>
      <c r="M22" s="1">
        <f>E91</f>
        <v>45.4</v>
      </c>
      <c r="N22" s="1">
        <f>F91</f>
        <v>16.933333333333334</v>
      </c>
      <c r="O22" s="1">
        <f>SUM(K22:N22)</f>
        <v>154.33333333333334</v>
      </c>
      <c r="P22" s="1">
        <f>G91</f>
        <v>538.73333333333335</v>
      </c>
      <c r="Q22" s="1">
        <f>SUM(O22:P22)</f>
        <v>693.06666666666672</v>
      </c>
      <c r="S22" t="s">
        <v>21</v>
      </c>
      <c r="T22" s="1">
        <f t="shared" ref="T22:W23" si="11">K$20/K21</f>
        <v>19.504746835443036</v>
      </c>
      <c r="U22" s="1">
        <f t="shared" si="11"/>
        <v>17.211009174311926</v>
      </c>
      <c r="V22" s="1">
        <f t="shared" si="11"/>
        <v>15.078384798099762</v>
      </c>
      <c r="W22" s="1">
        <f t="shared" si="11"/>
        <v>17.70918367346939</v>
      </c>
      <c r="X22" s="1">
        <f>O$20/O22</f>
        <v>11.187041036717064</v>
      </c>
      <c r="Y22" s="1">
        <f>P$20/P22</f>
        <v>2.3740873654250709</v>
      </c>
      <c r="Z22" s="1">
        <f>Q$20/Q22</f>
        <v>4.3365717583686036</v>
      </c>
    </row>
    <row r="23" spans="1:26">
      <c r="B23" t="s">
        <v>7</v>
      </c>
      <c r="C23">
        <f>C22/COUNT(C6:C20)</f>
        <v>0.21918560181345867</v>
      </c>
      <c r="D23">
        <f t="shared" ref="D23:H23" si="12">D22/COUNT(D6:D20)</f>
        <v>0.20625150312102586</v>
      </c>
      <c r="E23">
        <f t="shared" si="12"/>
        <v>0.22082097898955327</v>
      </c>
      <c r="F23">
        <f t="shared" si="12"/>
        <v>0.22798867511092735</v>
      </c>
      <c r="G23">
        <f t="shared" si="12"/>
        <v>0.19167874358086975</v>
      </c>
      <c r="H23">
        <f t="shared" si="12"/>
        <v>0.53972362121884843</v>
      </c>
      <c r="J23" t="s">
        <v>30</v>
      </c>
      <c r="K23" s="1">
        <f>C134</f>
        <v>68.400000000000006</v>
      </c>
      <c r="L23" s="1">
        <f t="shared" ref="L23:O23" si="13">D134</f>
        <v>28.6</v>
      </c>
      <c r="M23" s="1">
        <f t="shared" si="13"/>
        <v>42.4</v>
      </c>
      <c r="N23" s="1">
        <f t="shared" si="13"/>
        <v>18.600000000000001</v>
      </c>
      <c r="O23" s="1">
        <f t="shared" si="13"/>
        <v>391</v>
      </c>
      <c r="P23" s="5">
        <f>G91</f>
        <v>538.73333333333335</v>
      </c>
      <c r="Q23" s="1">
        <f>SUM(O23:P23)</f>
        <v>929.73333333333335</v>
      </c>
      <c r="S23" s="1" t="str">
        <f>J22</f>
        <v>Arrays (Chrome 26)</v>
      </c>
      <c r="T23" s="1">
        <f t="shared" si="11"/>
        <v>11.06552962298025</v>
      </c>
      <c r="U23" s="1">
        <f t="shared" si="11"/>
        <v>14.105263157894736</v>
      </c>
      <c r="V23" s="1">
        <f t="shared" si="11"/>
        <v>9.3215859030837009</v>
      </c>
      <c r="W23" s="1">
        <f t="shared" si="11"/>
        <v>13.665354330708661</v>
      </c>
      <c r="X23" s="1">
        <f>O$20/O21</f>
        <v>17.653715064758011</v>
      </c>
      <c r="Y23" s="1">
        <f>P$20/P21</f>
        <v>1.2316235475380368</v>
      </c>
      <c r="Z23" s="1">
        <f>Q$20/Q21</f>
        <v>2.6450950481107727</v>
      </c>
    </row>
    <row r="24" spans="1:26">
      <c r="J24" t="s">
        <v>38</v>
      </c>
      <c r="K24" s="1">
        <f>C21</f>
        <v>7.666666666666667</v>
      </c>
      <c r="L24" s="1">
        <f>D21</f>
        <v>9</v>
      </c>
      <c r="M24" s="1">
        <f>E21</f>
        <v>10.6</v>
      </c>
      <c r="N24" s="1">
        <f>F21</f>
        <v>5.8666666666666663</v>
      </c>
      <c r="O24" s="1">
        <f>SUM(K24:N24)</f>
        <v>33.133333333333333</v>
      </c>
      <c r="P24" s="1">
        <f>G21</f>
        <v>17.466666666666665</v>
      </c>
      <c r="Q24" s="1">
        <f>SUM(O24:P24)</f>
        <v>50.599999999999994</v>
      </c>
      <c r="S24" s="1" t="str">
        <f>J24</f>
        <v>GPU (Safari + WebCL 11/3/12)</v>
      </c>
      <c r="T24" s="1">
        <f t="shared" ref="T24:Z25" si="14">K$20/K24</f>
        <v>107.19130434782608</v>
      </c>
      <c r="U24" s="1">
        <f t="shared" si="14"/>
        <v>27.792592592592591</v>
      </c>
      <c r="V24" s="1">
        <f t="shared" si="14"/>
        <v>39.924528301886795</v>
      </c>
      <c r="W24" s="1">
        <f t="shared" si="14"/>
        <v>39.44318181818182</v>
      </c>
      <c r="X24" s="1">
        <f t="shared" si="14"/>
        <v>52.108651911468819</v>
      </c>
      <c r="Y24" s="1">
        <f t="shared" si="14"/>
        <v>73.225190839694662</v>
      </c>
      <c r="Z24" s="1">
        <f t="shared" si="14"/>
        <v>59.397891963109366</v>
      </c>
    </row>
    <row r="25" spans="1:26">
      <c r="A25" t="s">
        <v>8</v>
      </c>
      <c r="B25" t="s">
        <v>5</v>
      </c>
      <c r="C25">
        <f>C44/C21</f>
        <v>1.2956521739130435</v>
      </c>
      <c r="D25">
        <f t="shared" ref="D25:H25" si="15">D44/D21</f>
        <v>0.94074074074074077</v>
      </c>
      <c r="E25">
        <f t="shared" si="15"/>
        <v>1.1257861635220126</v>
      </c>
      <c r="F25">
        <f t="shared" si="15"/>
        <v>1.1931818181818183</v>
      </c>
      <c r="G25">
        <f t="shared" si="15"/>
        <v>1.0572519083969465</v>
      </c>
      <c r="H25">
        <f t="shared" si="15"/>
        <v>1.1027667984189722</v>
      </c>
      <c r="J25" t="s">
        <v>23</v>
      </c>
      <c r="K25" s="1">
        <f>$I$27</f>
        <v>41.666666666666664</v>
      </c>
      <c r="L25" s="1">
        <f t="shared" ref="L25:Q25" si="16">$I$27</f>
        <v>41.666666666666664</v>
      </c>
      <c r="M25" s="1">
        <f t="shared" si="16"/>
        <v>41.666666666666664</v>
      </c>
      <c r="N25" s="1">
        <f t="shared" si="16"/>
        <v>41.666666666666664</v>
      </c>
      <c r="O25" s="1">
        <f t="shared" si="16"/>
        <v>41.666666666666664</v>
      </c>
      <c r="P25" s="1">
        <f t="shared" si="16"/>
        <v>41.666666666666664</v>
      </c>
      <c r="Q25" s="1">
        <f t="shared" si="16"/>
        <v>41.666666666666664</v>
      </c>
      <c r="S25" s="1" t="str">
        <f>J25</f>
        <v>24fps</v>
      </c>
      <c r="T25" s="1">
        <f t="shared" si="14"/>
        <v>19.723199999999999</v>
      </c>
      <c r="U25" s="1">
        <f t="shared" si="14"/>
        <v>6.0032000000000005</v>
      </c>
      <c r="V25" s="1">
        <f t="shared" si="14"/>
        <v>10.1568</v>
      </c>
      <c r="W25" s="1">
        <f t="shared" si="14"/>
        <v>5.5536000000000003</v>
      </c>
      <c r="X25" s="1">
        <f t="shared" si="14"/>
        <v>41.436800000000005</v>
      </c>
      <c r="Y25" s="1">
        <f t="shared" si="14"/>
        <v>30.696000000000002</v>
      </c>
      <c r="Z25" s="1">
        <f t="shared" si="14"/>
        <v>72.132800000000017</v>
      </c>
    </row>
    <row r="26" spans="1:26">
      <c r="I26">
        <v>24</v>
      </c>
      <c r="J26" t="s">
        <v>39</v>
      </c>
      <c r="K26">
        <v>100</v>
      </c>
      <c r="L26">
        <f>$K$26</f>
        <v>100</v>
      </c>
      <c r="M26">
        <f t="shared" ref="M26:R26" si="17">$K$26</f>
        <v>100</v>
      </c>
      <c r="N26">
        <f t="shared" si="17"/>
        <v>100</v>
      </c>
      <c r="O26">
        <f t="shared" si="17"/>
        <v>100</v>
      </c>
      <c r="P26">
        <f t="shared" si="17"/>
        <v>100</v>
      </c>
      <c r="Q26">
        <f t="shared" si="17"/>
        <v>100</v>
      </c>
      <c r="R26">
        <f t="shared" si="17"/>
        <v>100</v>
      </c>
    </row>
    <row r="27" spans="1:26">
      <c r="B27" t="s">
        <v>16</v>
      </c>
      <c r="I27">
        <f>1000/I26</f>
        <v>41.666666666666664</v>
      </c>
      <c r="J27" t="s">
        <v>26</v>
      </c>
      <c r="Q27" s="1"/>
    </row>
    <row r="28" spans="1:26">
      <c r="C28" t="str">
        <f t="shared" ref="C28:H28" si="18">C5</f>
        <v>td</v>
      </c>
      <c r="D28" t="str">
        <f t="shared" si="18"/>
        <v>bu</v>
      </c>
      <c r="E28" t="str">
        <f t="shared" si="18"/>
        <v>td</v>
      </c>
      <c r="F28" t="str">
        <f t="shared" si="18"/>
        <v>bu</v>
      </c>
      <c r="G28" t="str">
        <f t="shared" si="18"/>
        <v>td (render)</v>
      </c>
      <c r="H28" t="str">
        <f t="shared" si="18"/>
        <v>TOT</v>
      </c>
      <c r="J28" t="str">
        <f>J20</f>
        <v>Safari 6.0</v>
      </c>
      <c r="K28" s="2">
        <f>K20/$Q20</f>
        <v>0.27342900871725478</v>
      </c>
      <c r="L28" s="2">
        <f>L20/$Q20</f>
        <v>8.322427522569481E-2</v>
      </c>
      <c r="M28" s="2">
        <f>M20/$Q20</f>
        <v>0.14080695605882482</v>
      </c>
      <c r="N28" s="2">
        <f>N20/$Q20</f>
        <v>7.6991327107778978E-2</v>
      </c>
      <c r="O28" s="2">
        <f t="shared" ref="O28:O32" si="19">SUM(K28:N28)</f>
        <v>0.57445156710955336</v>
      </c>
      <c r="P28" s="2">
        <f>P20/$Q20</f>
        <v>0.42554843289044647</v>
      </c>
      <c r="Q28" s="2">
        <f>SUM(O28:P28)</f>
        <v>0.99999999999999978</v>
      </c>
    </row>
    <row r="29" spans="1:26">
      <c r="B29">
        <v>1</v>
      </c>
      <c r="C29">
        <v>7</v>
      </c>
      <c r="D29">
        <v>11</v>
      </c>
      <c r="E29">
        <v>8</v>
      </c>
      <c r="F29">
        <v>9</v>
      </c>
      <c r="G29">
        <v>17</v>
      </c>
      <c r="H29">
        <f t="shared" ref="H29:H43" si="20">SUM(C29:G29)</f>
        <v>52</v>
      </c>
      <c r="J29" t="str">
        <f>J22</f>
        <v>Arrays (Chrome 26)</v>
      </c>
      <c r="K29" s="2">
        <f>K22/$Q22</f>
        <v>0.10715659869180454</v>
      </c>
      <c r="L29" s="2">
        <f>L22/$Q22</f>
        <v>2.5586764140053866E-2</v>
      </c>
      <c r="M29" s="2">
        <f>M22/$Q22</f>
        <v>6.5505963832243164E-2</v>
      </c>
      <c r="N29" s="2">
        <f>N22/$Q22</f>
        <v>2.4432474028472487E-2</v>
      </c>
      <c r="O29" s="2">
        <f t="shared" si="19"/>
        <v>0.22268180069257404</v>
      </c>
      <c r="P29" s="2">
        <f>P22/$Q22</f>
        <v>0.77731819930742585</v>
      </c>
      <c r="Q29" s="2">
        <f t="shared" ref="Q29:Q32" si="21">SUM(O29:P29)</f>
        <v>0.99999999999999989</v>
      </c>
    </row>
    <row r="30" spans="1:26">
      <c r="B30">
        <v>2</v>
      </c>
      <c r="C30">
        <v>12</v>
      </c>
      <c r="D30">
        <v>5</v>
      </c>
      <c r="E30">
        <v>13</v>
      </c>
      <c r="F30">
        <v>4</v>
      </c>
      <c r="G30">
        <v>19</v>
      </c>
      <c r="H30">
        <f t="shared" si="20"/>
        <v>53</v>
      </c>
      <c r="J30" t="str">
        <f>J21</f>
        <v>Arrays (Firefox 21)</v>
      </c>
      <c r="K30" s="2">
        <f>K21/$Q21</f>
        <v>3.7080497535789722E-2</v>
      </c>
      <c r="L30" s="2">
        <f>L21/$Q21</f>
        <v>1.2790424782914809E-2</v>
      </c>
      <c r="M30" s="2">
        <f>M21/$Q21</f>
        <v>2.4700774466087774E-2</v>
      </c>
      <c r="N30" s="2">
        <f>N21/$Q21</f>
        <v>1.1499647969960104E-2</v>
      </c>
      <c r="O30" s="2">
        <f t="shared" si="19"/>
        <v>8.6071344754752407E-2</v>
      </c>
      <c r="P30" s="2">
        <f>P21/$Q21</f>
        <v>0.91392865524524758</v>
      </c>
      <c r="Q30" s="2">
        <f t="shared" si="21"/>
        <v>1</v>
      </c>
    </row>
    <row r="31" spans="1:26">
      <c r="B31">
        <v>3</v>
      </c>
      <c r="C31">
        <v>17</v>
      </c>
      <c r="D31">
        <v>12</v>
      </c>
      <c r="E31">
        <v>15</v>
      </c>
      <c r="F31">
        <v>5</v>
      </c>
      <c r="G31">
        <v>20</v>
      </c>
      <c r="H31">
        <f t="shared" si="20"/>
        <v>69</v>
      </c>
      <c r="J31" t="str">
        <f>J24</f>
        <v>GPU (Safari + WebCL 11/3/12)</v>
      </c>
      <c r="K31" s="2">
        <f>K24/$Q24</f>
        <v>0.15151515151515155</v>
      </c>
      <c r="L31" s="2">
        <f>L24/$Q24</f>
        <v>0.17786561264822137</v>
      </c>
      <c r="M31" s="2">
        <f>M24/$Q24</f>
        <v>0.20948616600790515</v>
      </c>
      <c r="N31" s="2">
        <f>N24/$Q24</f>
        <v>0.11594202898550725</v>
      </c>
      <c r="O31" s="2">
        <f t="shared" si="19"/>
        <v>0.65480895915678528</v>
      </c>
      <c r="P31" s="2">
        <f>P24/$Q24</f>
        <v>0.34519104084321478</v>
      </c>
      <c r="Q31" s="2">
        <f t="shared" si="21"/>
        <v>1</v>
      </c>
    </row>
    <row r="32" spans="1:26">
      <c r="B32">
        <v>4</v>
      </c>
      <c r="C32">
        <v>14</v>
      </c>
      <c r="D32">
        <v>5</v>
      </c>
      <c r="E32">
        <v>15</v>
      </c>
      <c r="F32">
        <v>13</v>
      </c>
      <c r="G32">
        <v>20</v>
      </c>
      <c r="H32">
        <f t="shared" si="20"/>
        <v>67</v>
      </c>
      <c r="J32" t="s">
        <v>5</v>
      </c>
      <c r="K32" s="2">
        <f>AVERAGE(K28:K31)</f>
        <v>0.14229531411500015</v>
      </c>
      <c r="L32" s="2">
        <f t="shared" ref="L32:N32" si="22">AVERAGE(L28:L31)</f>
        <v>7.4866769199221223E-2</v>
      </c>
      <c r="M32" s="2">
        <f t="shared" si="22"/>
        <v>0.11012496509126522</v>
      </c>
      <c r="N32" s="2">
        <f t="shared" si="22"/>
        <v>5.7216369522929703E-2</v>
      </c>
      <c r="O32" s="2">
        <f t="shared" si="19"/>
        <v>0.3845034179284163</v>
      </c>
      <c r="P32" s="2">
        <f>AVERAGE(P28:P31)</f>
        <v>0.61549658207158364</v>
      </c>
      <c r="Q32" s="2">
        <f t="shared" si="21"/>
        <v>1</v>
      </c>
    </row>
    <row r="33" spans="2:8">
      <c r="B33">
        <v>5</v>
      </c>
      <c r="C33">
        <v>13</v>
      </c>
      <c r="D33">
        <v>12</v>
      </c>
      <c r="E33">
        <v>8</v>
      </c>
      <c r="F33">
        <v>11</v>
      </c>
      <c r="G33">
        <v>21</v>
      </c>
      <c r="H33">
        <f t="shared" si="20"/>
        <v>65</v>
      </c>
    </row>
    <row r="34" spans="2:8">
      <c r="B34">
        <v>6</v>
      </c>
      <c r="C34">
        <v>7</v>
      </c>
      <c r="D34">
        <v>13</v>
      </c>
      <c r="E34">
        <v>14</v>
      </c>
      <c r="F34">
        <v>5</v>
      </c>
      <c r="G34">
        <v>20</v>
      </c>
      <c r="H34">
        <f t="shared" si="20"/>
        <v>59</v>
      </c>
    </row>
    <row r="35" spans="2:8">
      <c r="B35">
        <v>7</v>
      </c>
      <c r="C35">
        <v>6</v>
      </c>
      <c r="D35">
        <v>12</v>
      </c>
      <c r="E35">
        <v>14</v>
      </c>
      <c r="F35">
        <v>5</v>
      </c>
      <c r="G35">
        <v>20</v>
      </c>
      <c r="H35">
        <f t="shared" si="20"/>
        <v>57</v>
      </c>
    </row>
    <row r="36" spans="2:8">
      <c r="B36">
        <v>8</v>
      </c>
      <c r="C36">
        <v>6</v>
      </c>
      <c r="D36">
        <v>5</v>
      </c>
      <c r="E36">
        <v>9</v>
      </c>
      <c r="F36">
        <v>4</v>
      </c>
      <c r="G36">
        <v>12</v>
      </c>
      <c r="H36">
        <f t="shared" si="20"/>
        <v>36</v>
      </c>
    </row>
    <row r="37" spans="2:8">
      <c r="B37">
        <v>9</v>
      </c>
      <c r="C37">
        <v>6</v>
      </c>
      <c r="D37">
        <v>11</v>
      </c>
      <c r="E37">
        <v>14</v>
      </c>
      <c r="F37">
        <v>4</v>
      </c>
      <c r="G37">
        <v>20</v>
      </c>
      <c r="H37">
        <f t="shared" si="20"/>
        <v>55</v>
      </c>
    </row>
    <row r="38" spans="2:8">
      <c r="B38">
        <v>10</v>
      </c>
      <c r="C38">
        <v>5</v>
      </c>
      <c r="D38">
        <v>10</v>
      </c>
      <c r="E38">
        <v>7</v>
      </c>
      <c r="F38">
        <v>9</v>
      </c>
      <c r="G38">
        <v>12</v>
      </c>
      <c r="H38">
        <f t="shared" si="20"/>
        <v>43</v>
      </c>
    </row>
    <row r="39" spans="2:8">
      <c r="B39">
        <v>11</v>
      </c>
      <c r="C39">
        <v>13</v>
      </c>
      <c r="D39">
        <v>5</v>
      </c>
      <c r="E39">
        <v>13</v>
      </c>
      <c r="F39">
        <v>5</v>
      </c>
      <c r="G39">
        <v>19</v>
      </c>
      <c r="H39">
        <f t="shared" si="20"/>
        <v>55</v>
      </c>
    </row>
    <row r="40" spans="2:8">
      <c r="B40">
        <v>12</v>
      </c>
      <c r="C40">
        <v>6</v>
      </c>
      <c r="D40">
        <v>11</v>
      </c>
      <c r="E40">
        <v>8</v>
      </c>
      <c r="F40">
        <v>11</v>
      </c>
      <c r="G40">
        <v>20</v>
      </c>
      <c r="H40">
        <f t="shared" si="20"/>
        <v>56</v>
      </c>
    </row>
    <row r="41" spans="2:8">
      <c r="B41">
        <v>13</v>
      </c>
      <c r="C41">
        <v>12</v>
      </c>
      <c r="D41">
        <v>5</v>
      </c>
      <c r="E41">
        <v>13</v>
      </c>
      <c r="F41">
        <v>4</v>
      </c>
      <c r="G41">
        <v>19</v>
      </c>
      <c r="H41">
        <f t="shared" si="20"/>
        <v>53</v>
      </c>
    </row>
    <row r="42" spans="2:8">
      <c r="B42">
        <v>14</v>
      </c>
      <c r="C42">
        <v>13</v>
      </c>
      <c r="D42">
        <v>5</v>
      </c>
      <c r="E42">
        <v>13</v>
      </c>
      <c r="F42">
        <v>5</v>
      </c>
      <c r="G42">
        <v>19</v>
      </c>
      <c r="H42">
        <f t="shared" si="20"/>
        <v>55</v>
      </c>
    </row>
    <row r="43" spans="2:8">
      <c r="B43">
        <v>15</v>
      </c>
      <c r="C43">
        <v>12</v>
      </c>
      <c r="D43">
        <v>5</v>
      </c>
      <c r="E43">
        <v>15</v>
      </c>
      <c r="F43">
        <v>11</v>
      </c>
      <c r="G43">
        <v>19</v>
      </c>
      <c r="H43">
        <f t="shared" si="20"/>
        <v>62</v>
      </c>
    </row>
    <row r="44" spans="2:8">
      <c r="B44" t="s">
        <v>5</v>
      </c>
      <c r="C44">
        <f>AVERAGE(C29:C43)</f>
        <v>9.9333333333333336</v>
      </c>
      <c r="D44">
        <f t="shared" ref="D44" si="23">AVERAGE(D29:D43)</f>
        <v>8.4666666666666668</v>
      </c>
      <c r="E44">
        <f t="shared" ref="E44" si="24">AVERAGE(E29:E43)</f>
        <v>11.933333333333334</v>
      </c>
      <c r="F44">
        <f t="shared" ref="F44" si="25">AVERAGE(F29:F43)</f>
        <v>7</v>
      </c>
      <c r="G44">
        <f t="shared" ref="G44" si="26">AVERAGE(G29:G43)</f>
        <v>18.466666666666665</v>
      </c>
      <c r="H44">
        <f t="shared" ref="H44" si="27">AVERAGE(H29:H43)</f>
        <v>55.8</v>
      </c>
    </row>
    <row r="45" spans="2:8">
      <c r="B45" t="s">
        <v>6</v>
      </c>
      <c r="C45">
        <f>STDEV(C29:C43)</f>
        <v>3.8815804341359037</v>
      </c>
      <c r="D45">
        <f t="shared" ref="D45:H45" si="28">STDEV(D29:D43)</f>
        <v>3.4198301266639102</v>
      </c>
      <c r="E45">
        <f t="shared" si="28"/>
        <v>2.9872745979922115</v>
      </c>
      <c r="F45">
        <f t="shared" si="28"/>
        <v>3.2513733362117261</v>
      </c>
      <c r="G45">
        <f t="shared" si="28"/>
        <v>2.7740292167239535</v>
      </c>
      <c r="H45">
        <f t="shared" si="28"/>
        <v>8.5456755981356753</v>
      </c>
    </row>
    <row r="46" spans="2:8">
      <c r="B46" t="s">
        <v>7</v>
      </c>
      <c r="C46">
        <f>C45/COUNT(C29:C43)</f>
        <v>0.25877202894239359</v>
      </c>
      <c r="D46">
        <f t="shared" ref="D46" si="29">D45/COUNT(D29:D43)</f>
        <v>0.22798867511092735</v>
      </c>
      <c r="E46">
        <f t="shared" ref="E46" si="30">E45/COUNT(E29:E43)</f>
        <v>0.19915163986614742</v>
      </c>
      <c r="F46">
        <f t="shared" ref="F46" si="31">F45/COUNT(F29:F43)</f>
        <v>0.21675822241411508</v>
      </c>
      <c r="G46">
        <f t="shared" ref="G46" si="32">G45/COUNT(G29:G43)</f>
        <v>0.18493528111493024</v>
      </c>
      <c r="H46">
        <f t="shared" ref="H46" si="33">H45/COUNT(H29:H43)</f>
        <v>0.56971170654237835</v>
      </c>
    </row>
    <row r="49" spans="2:8">
      <c r="B49" t="s">
        <v>17</v>
      </c>
    </row>
    <row r="50" spans="2:8">
      <c r="C50" t="str">
        <f>C5</f>
        <v>td</v>
      </c>
      <c r="D50" t="str">
        <f t="shared" ref="D50:H50" si="34">D5</f>
        <v>bu</v>
      </c>
      <c r="E50" t="str">
        <f t="shared" si="34"/>
        <v>td</v>
      </c>
      <c r="F50" t="str">
        <f t="shared" si="34"/>
        <v>bu</v>
      </c>
      <c r="G50" t="str">
        <f t="shared" si="34"/>
        <v>td (render)</v>
      </c>
      <c r="H50" t="str">
        <f t="shared" si="34"/>
        <v>TOT</v>
      </c>
    </row>
    <row r="51" spans="2:8">
      <c r="B51">
        <v>1</v>
      </c>
      <c r="C51">
        <v>786</v>
      </c>
      <c r="D51">
        <v>267</v>
      </c>
      <c r="E51">
        <v>430</v>
      </c>
      <c r="F51">
        <v>238</v>
      </c>
      <c r="G51">
        <v>1257</v>
      </c>
      <c r="H51">
        <f t="shared" ref="H51:H65" si="35">SUM(C51:G51)</f>
        <v>2978</v>
      </c>
    </row>
    <row r="52" spans="2:8">
      <c r="B52">
        <v>2</v>
      </c>
      <c r="C52">
        <v>836</v>
      </c>
      <c r="D52">
        <v>248</v>
      </c>
      <c r="E52">
        <v>407</v>
      </c>
      <c r="F52">
        <v>231</v>
      </c>
      <c r="G52">
        <v>1296</v>
      </c>
      <c r="H52">
        <f t="shared" si="35"/>
        <v>3018</v>
      </c>
    </row>
    <row r="53" spans="2:8">
      <c r="B53">
        <v>3</v>
      </c>
      <c r="C53">
        <v>885</v>
      </c>
      <c r="D53">
        <v>242</v>
      </c>
      <c r="E53">
        <v>400</v>
      </c>
      <c r="F53">
        <v>249</v>
      </c>
      <c r="G53">
        <v>1247</v>
      </c>
      <c r="H53">
        <f t="shared" si="35"/>
        <v>3023</v>
      </c>
    </row>
    <row r="54" spans="2:8">
      <c r="B54">
        <v>4</v>
      </c>
      <c r="C54">
        <v>833</v>
      </c>
      <c r="D54">
        <v>246</v>
      </c>
      <c r="E54">
        <v>420</v>
      </c>
      <c r="F54">
        <v>226</v>
      </c>
      <c r="G54">
        <v>1248</v>
      </c>
      <c r="H54">
        <f t="shared" si="35"/>
        <v>2973</v>
      </c>
    </row>
    <row r="55" spans="2:8">
      <c r="B55">
        <v>5</v>
      </c>
      <c r="C55">
        <v>812</v>
      </c>
      <c r="D55">
        <v>253</v>
      </c>
      <c r="E55">
        <v>416</v>
      </c>
      <c r="F55">
        <v>232</v>
      </c>
      <c r="G55">
        <v>1277</v>
      </c>
      <c r="H55">
        <f t="shared" si="35"/>
        <v>2990</v>
      </c>
    </row>
    <row r="56" spans="2:8">
      <c r="B56">
        <v>6</v>
      </c>
      <c r="C56">
        <v>810</v>
      </c>
      <c r="D56">
        <v>243</v>
      </c>
      <c r="E56">
        <v>423</v>
      </c>
      <c r="F56">
        <v>228</v>
      </c>
      <c r="G56">
        <v>1256</v>
      </c>
      <c r="H56">
        <f t="shared" si="35"/>
        <v>2960</v>
      </c>
    </row>
    <row r="57" spans="2:8">
      <c r="B57">
        <v>7</v>
      </c>
      <c r="C57">
        <v>822</v>
      </c>
      <c r="D57">
        <v>264</v>
      </c>
      <c r="E57">
        <v>418</v>
      </c>
      <c r="F57">
        <v>227</v>
      </c>
      <c r="G57">
        <v>1256</v>
      </c>
      <c r="H57">
        <f t="shared" si="35"/>
        <v>2987</v>
      </c>
    </row>
    <row r="58" spans="2:8">
      <c r="B58">
        <v>8</v>
      </c>
      <c r="C58">
        <v>814</v>
      </c>
      <c r="D58">
        <v>235</v>
      </c>
      <c r="E58">
        <v>416</v>
      </c>
      <c r="F58">
        <v>227</v>
      </c>
      <c r="G58">
        <v>1292</v>
      </c>
      <c r="H58">
        <f t="shared" si="35"/>
        <v>2984</v>
      </c>
    </row>
    <row r="59" spans="2:8">
      <c r="B59">
        <v>9</v>
      </c>
      <c r="C59">
        <v>898</v>
      </c>
      <c r="D59">
        <v>256</v>
      </c>
      <c r="E59">
        <v>420</v>
      </c>
      <c r="F59">
        <v>228</v>
      </c>
      <c r="G59">
        <v>1338</v>
      </c>
      <c r="H59">
        <f t="shared" si="35"/>
        <v>3140</v>
      </c>
    </row>
    <row r="60" spans="2:8">
      <c r="B60">
        <v>10</v>
      </c>
      <c r="C60">
        <v>803</v>
      </c>
      <c r="D60">
        <v>271</v>
      </c>
      <c r="E60">
        <v>421</v>
      </c>
      <c r="F60">
        <v>230</v>
      </c>
      <c r="G60">
        <v>1252</v>
      </c>
      <c r="H60">
        <f t="shared" si="35"/>
        <v>2977</v>
      </c>
    </row>
    <row r="61" spans="2:8">
      <c r="B61">
        <v>11</v>
      </c>
      <c r="C61">
        <v>796</v>
      </c>
      <c r="D61">
        <v>243</v>
      </c>
      <c r="E61">
        <v>472</v>
      </c>
      <c r="F61">
        <v>228</v>
      </c>
      <c r="G61">
        <v>1269</v>
      </c>
      <c r="H61">
        <f t="shared" si="35"/>
        <v>3008</v>
      </c>
    </row>
    <row r="62" spans="2:8">
      <c r="B62">
        <v>12</v>
      </c>
      <c r="C62">
        <v>823</v>
      </c>
      <c r="D62">
        <v>251</v>
      </c>
      <c r="E62">
        <v>414</v>
      </c>
      <c r="F62">
        <v>239</v>
      </c>
      <c r="G62">
        <v>1249</v>
      </c>
      <c r="H62">
        <f t="shared" si="35"/>
        <v>2976</v>
      </c>
    </row>
    <row r="63" spans="2:8">
      <c r="B63">
        <v>13</v>
      </c>
      <c r="C63">
        <v>780</v>
      </c>
      <c r="D63">
        <v>250</v>
      </c>
      <c r="E63">
        <v>413</v>
      </c>
      <c r="F63">
        <v>226</v>
      </c>
      <c r="G63">
        <v>1283</v>
      </c>
      <c r="H63">
        <f t="shared" si="35"/>
        <v>2952</v>
      </c>
    </row>
    <row r="64" spans="2:8">
      <c r="B64">
        <v>14</v>
      </c>
      <c r="C64">
        <v>823</v>
      </c>
      <c r="D64">
        <v>242</v>
      </c>
      <c r="E64">
        <v>445</v>
      </c>
      <c r="F64">
        <v>232</v>
      </c>
      <c r="G64">
        <v>1331</v>
      </c>
      <c r="H64">
        <f t="shared" si="35"/>
        <v>3073</v>
      </c>
    </row>
    <row r="65" spans="2:10">
      <c r="B65">
        <v>15</v>
      </c>
      <c r="C65">
        <v>806</v>
      </c>
      <c r="D65">
        <v>241</v>
      </c>
      <c r="E65">
        <v>433</v>
      </c>
      <c r="F65">
        <v>230</v>
      </c>
      <c r="G65">
        <v>1334</v>
      </c>
      <c r="H65">
        <f t="shared" si="35"/>
        <v>3044</v>
      </c>
    </row>
    <row r="66" spans="2:10">
      <c r="B66" t="s">
        <v>5</v>
      </c>
      <c r="C66">
        <f>AVERAGE(C51:C65)</f>
        <v>821.8</v>
      </c>
      <c r="D66">
        <f t="shared" ref="D66" si="36">AVERAGE(D51:D65)</f>
        <v>250.13333333333333</v>
      </c>
      <c r="E66">
        <f t="shared" ref="E66" si="37">AVERAGE(E51:E65)</f>
        <v>423.2</v>
      </c>
      <c r="F66">
        <f t="shared" ref="F66" si="38">AVERAGE(F51:F65)</f>
        <v>231.4</v>
      </c>
      <c r="G66">
        <f t="shared" ref="G66" si="39">AVERAGE(G51:G65)</f>
        <v>1279</v>
      </c>
      <c r="H66">
        <f t="shared" ref="H66" si="40">AVERAGE(H51:H65)</f>
        <v>3005.5333333333333</v>
      </c>
    </row>
    <row r="67" spans="2:10">
      <c r="B67" t="s">
        <v>6</v>
      </c>
      <c r="C67">
        <f>STDEV(C51:C65)</f>
        <v>32.43058521123011</v>
      </c>
      <c r="D67">
        <f t="shared" ref="D67:H67" si="41">STDEV(D51:D65)</f>
        <v>10.432549795620208</v>
      </c>
      <c r="E67">
        <f t="shared" si="41"/>
        <v>17.205480854325796</v>
      </c>
      <c r="F67">
        <f t="shared" si="41"/>
        <v>6.254141484991024</v>
      </c>
      <c r="G67">
        <f t="shared" si="41"/>
        <v>32.671525391823558</v>
      </c>
      <c r="H67">
        <f t="shared" si="41"/>
        <v>49.33104885315516</v>
      </c>
    </row>
    <row r="68" spans="2:10">
      <c r="B68" t="s">
        <v>7</v>
      </c>
      <c r="C68">
        <f>C67/COUNT(C51:C65)</f>
        <v>2.1620390140820072</v>
      </c>
      <c r="D68">
        <f t="shared" ref="D68" si="42">D67/COUNT(D51:D65)</f>
        <v>0.69550331970801382</v>
      </c>
      <c r="E68">
        <f t="shared" ref="E68" si="43">E67/COUNT(E51:E65)</f>
        <v>1.1470320569550529</v>
      </c>
      <c r="F68">
        <f t="shared" ref="F68" si="44">F67/COUNT(F51:F65)</f>
        <v>0.41694276566606825</v>
      </c>
      <c r="G68">
        <f t="shared" ref="G68" si="45">G67/COUNT(G51:G65)</f>
        <v>2.1781016927882373</v>
      </c>
      <c r="H68">
        <f t="shared" ref="H68" si="46">H67/COUNT(H51:H65)</f>
        <v>3.2887365902103438</v>
      </c>
    </row>
    <row r="70" spans="2:10">
      <c r="B70" t="s">
        <v>15</v>
      </c>
      <c r="I70" t="s">
        <v>14</v>
      </c>
      <c r="J70">
        <f>0.55/0.15</f>
        <v>3.666666666666667</v>
      </c>
    </row>
    <row r="72" spans="2:10">
      <c r="B72" t="s">
        <v>5</v>
      </c>
      <c r="C72">
        <f>C21*$J$70</f>
        <v>28.111111111111114</v>
      </c>
      <c r="D72">
        <f>D21*$J$70</f>
        <v>33</v>
      </c>
      <c r="E72">
        <f>E21*$J$70</f>
        <v>38.866666666666667</v>
      </c>
      <c r="F72">
        <f>F21*$J$70</f>
        <v>21.511111111111113</v>
      </c>
      <c r="G72">
        <f>G21*$J$70</f>
        <v>64.044444444444437</v>
      </c>
      <c r="H72">
        <f t="shared" ref="H72" si="47">SUM(C72:G72)</f>
        <v>185.53333333333336</v>
      </c>
    </row>
    <row r="74" spans="2:10">
      <c r="B74" t="s">
        <v>18</v>
      </c>
    </row>
    <row r="75" spans="2:10">
      <c r="C75" t="str">
        <f>C50</f>
        <v>td</v>
      </c>
      <c r="D75" t="str">
        <f t="shared" ref="D75:H75" si="48">D50</f>
        <v>bu</v>
      </c>
      <c r="E75" t="str">
        <f t="shared" si="48"/>
        <v>td</v>
      </c>
      <c r="F75" t="str">
        <f t="shared" si="48"/>
        <v>bu</v>
      </c>
      <c r="G75" t="str">
        <f t="shared" si="48"/>
        <v>td (render)</v>
      </c>
      <c r="H75" t="str">
        <f t="shared" si="48"/>
        <v>TOT</v>
      </c>
    </row>
    <row r="76" spans="2:10">
      <c r="B76">
        <f>B51</f>
        <v>1</v>
      </c>
      <c r="C76">
        <v>76</v>
      </c>
      <c r="D76">
        <v>18</v>
      </c>
      <c r="E76">
        <v>47</v>
      </c>
      <c r="F76">
        <v>17</v>
      </c>
      <c r="G76">
        <v>531</v>
      </c>
      <c r="H76">
        <f t="shared" ref="H76:H90" si="49">SUM(C76:G76)</f>
        <v>689</v>
      </c>
    </row>
    <row r="77" spans="2:10">
      <c r="B77">
        <f t="shared" ref="B77:B89" si="50">B52</f>
        <v>2</v>
      </c>
      <c r="C77">
        <v>75</v>
      </c>
      <c r="D77">
        <v>18</v>
      </c>
      <c r="E77">
        <v>47</v>
      </c>
      <c r="F77">
        <v>16</v>
      </c>
      <c r="G77">
        <v>531</v>
      </c>
      <c r="H77">
        <f t="shared" si="49"/>
        <v>687</v>
      </c>
    </row>
    <row r="78" spans="2:10">
      <c r="B78">
        <f t="shared" si="50"/>
        <v>3</v>
      </c>
      <c r="C78">
        <v>75</v>
      </c>
      <c r="D78">
        <v>17</v>
      </c>
      <c r="E78">
        <v>45</v>
      </c>
      <c r="F78">
        <v>17</v>
      </c>
      <c r="G78">
        <v>539</v>
      </c>
      <c r="H78">
        <f t="shared" si="49"/>
        <v>693</v>
      </c>
    </row>
    <row r="79" spans="2:10">
      <c r="B79">
        <f t="shared" si="50"/>
        <v>4</v>
      </c>
      <c r="C79">
        <v>76</v>
      </c>
      <c r="D79">
        <v>18</v>
      </c>
      <c r="E79">
        <v>46</v>
      </c>
      <c r="F79">
        <v>16</v>
      </c>
      <c r="G79">
        <v>531</v>
      </c>
      <c r="H79">
        <f t="shared" si="49"/>
        <v>687</v>
      </c>
    </row>
    <row r="80" spans="2:10">
      <c r="B80">
        <f t="shared" si="50"/>
        <v>5</v>
      </c>
      <c r="C80">
        <v>67</v>
      </c>
      <c r="D80">
        <v>18</v>
      </c>
      <c r="E80">
        <v>46</v>
      </c>
      <c r="F80">
        <v>17</v>
      </c>
      <c r="G80">
        <v>535</v>
      </c>
      <c r="H80">
        <f t="shared" si="49"/>
        <v>683</v>
      </c>
    </row>
    <row r="81" spans="2:8">
      <c r="B81">
        <f t="shared" si="50"/>
        <v>6</v>
      </c>
      <c r="C81">
        <v>76</v>
      </c>
      <c r="D81">
        <v>18</v>
      </c>
      <c r="E81">
        <v>44</v>
      </c>
      <c r="F81">
        <v>17</v>
      </c>
      <c r="G81">
        <v>547</v>
      </c>
      <c r="H81">
        <f t="shared" si="49"/>
        <v>702</v>
      </c>
    </row>
    <row r="82" spans="2:8">
      <c r="B82">
        <f t="shared" si="50"/>
        <v>7</v>
      </c>
      <c r="C82">
        <v>76</v>
      </c>
      <c r="D82">
        <v>17</v>
      </c>
      <c r="E82">
        <v>46</v>
      </c>
      <c r="F82">
        <v>17</v>
      </c>
      <c r="G82">
        <v>543</v>
      </c>
      <c r="H82">
        <f t="shared" si="49"/>
        <v>699</v>
      </c>
    </row>
    <row r="83" spans="2:8">
      <c r="B83">
        <f t="shared" si="50"/>
        <v>8</v>
      </c>
      <c r="C83">
        <v>82</v>
      </c>
      <c r="D83">
        <v>18</v>
      </c>
      <c r="E83">
        <v>45</v>
      </c>
      <c r="F83">
        <v>17</v>
      </c>
      <c r="G83">
        <v>540</v>
      </c>
      <c r="H83">
        <f t="shared" si="49"/>
        <v>702</v>
      </c>
    </row>
    <row r="84" spans="2:8">
      <c r="B84">
        <f t="shared" si="50"/>
        <v>9</v>
      </c>
      <c r="C84">
        <v>76</v>
      </c>
      <c r="D84">
        <v>18</v>
      </c>
      <c r="E84">
        <v>45</v>
      </c>
      <c r="F84">
        <v>19</v>
      </c>
      <c r="G84">
        <v>534</v>
      </c>
      <c r="H84">
        <f t="shared" si="49"/>
        <v>692</v>
      </c>
    </row>
    <row r="85" spans="2:8">
      <c r="B85">
        <f t="shared" si="50"/>
        <v>10</v>
      </c>
      <c r="C85">
        <v>75</v>
      </c>
      <c r="D85">
        <v>17</v>
      </c>
      <c r="E85">
        <v>45</v>
      </c>
      <c r="F85">
        <v>17</v>
      </c>
      <c r="G85">
        <v>544</v>
      </c>
      <c r="H85">
        <f t="shared" si="49"/>
        <v>698</v>
      </c>
    </row>
    <row r="86" spans="2:8">
      <c r="B86">
        <f t="shared" si="50"/>
        <v>11</v>
      </c>
      <c r="C86">
        <v>66</v>
      </c>
      <c r="D86">
        <v>18</v>
      </c>
      <c r="E86">
        <v>46</v>
      </c>
      <c r="F86">
        <v>18</v>
      </c>
      <c r="G86">
        <v>565</v>
      </c>
      <c r="H86">
        <f t="shared" si="49"/>
        <v>713</v>
      </c>
    </row>
    <row r="87" spans="2:8">
      <c r="B87">
        <f t="shared" si="50"/>
        <v>12</v>
      </c>
      <c r="C87">
        <v>74</v>
      </c>
      <c r="D87">
        <v>18</v>
      </c>
      <c r="E87">
        <v>45</v>
      </c>
      <c r="F87">
        <v>17</v>
      </c>
      <c r="G87">
        <v>529</v>
      </c>
      <c r="H87">
        <f t="shared" si="49"/>
        <v>683</v>
      </c>
    </row>
    <row r="88" spans="2:8">
      <c r="B88">
        <f t="shared" si="50"/>
        <v>13</v>
      </c>
      <c r="C88">
        <v>76</v>
      </c>
      <c r="D88">
        <v>18</v>
      </c>
      <c r="E88">
        <v>45</v>
      </c>
      <c r="F88">
        <v>16</v>
      </c>
      <c r="G88">
        <v>539</v>
      </c>
      <c r="H88">
        <f t="shared" si="49"/>
        <v>694</v>
      </c>
    </row>
    <row r="89" spans="2:8">
      <c r="B89">
        <f t="shared" si="50"/>
        <v>14</v>
      </c>
      <c r="C89">
        <v>75</v>
      </c>
      <c r="D89">
        <v>17</v>
      </c>
      <c r="E89">
        <v>44</v>
      </c>
      <c r="F89">
        <v>16</v>
      </c>
      <c r="G89">
        <v>539</v>
      </c>
      <c r="H89">
        <f t="shared" si="49"/>
        <v>691</v>
      </c>
    </row>
    <row r="90" spans="2:8">
      <c r="B90">
        <f>B65</f>
        <v>15</v>
      </c>
      <c r="C90">
        <v>69</v>
      </c>
      <c r="D90">
        <v>18</v>
      </c>
      <c r="E90">
        <v>45</v>
      </c>
      <c r="F90">
        <v>17</v>
      </c>
      <c r="G90">
        <v>534</v>
      </c>
      <c r="H90">
        <f t="shared" si="49"/>
        <v>683</v>
      </c>
    </row>
    <row r="91" spans="2:8">
      <c r="B91" t="s">
        <v>5</v>
      </c>
      <c r="C91">
        <f>AVERAGE(C76:C90)</f>
        <v>74.266666666666666</v>
      </c>
      <c r="D91">
        <f t="shared" ref="D91:H91" si="51">AVERAGE(D76:D90)</f>
        <v>17.733333333333334</v>
      </c>
      <c r="E91">
        <f t="shared" si="51"/>
        <v>45.4</v>
      </c>
      <c r="F91">
        <f t="shared" si="51"/>
        <v>16.933333333333334</v>
      </c>
      <c r="G91">
        <f t="shared" si="51"/>
        <v>538.73333333333335</v>
      </c>
      <c r="H91">
        <f t="shared" si="51"/>
        <v>693.06666666666672</v>
      </c>
    </row>
    <row r="92" spans="2:8">
      <c r="B92" t="s">
        <v>6</v>
      </c>
      <c r="C92">
        <f>STDEV(C76:C90)</f>
        <v>4.0438077294031869</v>
      </c>
      <c r="D92">
        <f t="shared" ref="D92:H92" si="52">STDEV(D76:D90)</f>
        <v>0.45773770821706344</v>
      </c>
      <c r="E92">
        <f t="shared" si="52"/>
        <v>0.91025898983279929</v>
      </c>
      <c r="F92">
        <f t="shared" si="52"/>
        <v>0.7988086367179803</v>
      </c>
      <c r="G92">
        <f t="shared" si="52"/>
        <v>9.0195554742116286</v>
      </c>
      <c r="H92">
        <f t="shared" si="52"/>
        <v>8.5227985567004474</v>
      </c>
    </row>
    <row r="93" spans="2:8">
      <c r="B93" t="s">
        <v>7</v>
      </c>
      <c r="C93">
        <f>C92/COUNT(C76:C90)</f>
        <v>0.26958718196021247</v>
      </c>
      <c r="D93">
        <f t="shared" ref="D93:H93" si="53">D92/COUNT(D76:D90)</f>
        <v>3.0515847214470895E-2</v>
      </c>
      <c r="E93">
        <f t="shared" si="53"/>
        <v>6.0683932655519954E-2</v>
      </c>
      <c r="F93">
        <f t="shared" si="53"/>
        <v>5.3253909114532018E-2</v>
      </c>
      <c r="G93">
        <f t="shared" si="53"/>
        <v>0.60130369828077523</v>
      </c>
      <c r="H93">
        <f t="shared" si="53"/>
        <v>0.56818657044669652</v>
      </c>
    </row>
    <row r="95" spans="2:8">
      <c r="B95" t="s">
        <v>22</v>
      </c>
    </row>
    <row r="96" spans="2:8">
      <c r="C96" t="str">
        <f>C75</f>
        <v>td</v>
      </c>
      <c r="D96" t="str">
        <f t="shared" ref="D96:H96" si="54">D75</f>
        <v>bu</v>
      </c>
      <c r="E96" t="str">
        <f t="shared" si="54"/>
        <v>td</v>
      </c>
      <c r="F96" t="str">
        <f t="shared" si="54"/>
        <v>bu</v>
      </c>
      <c r="G96" t="str">
        <f t="shared" si="54"/>
        <v>td (render)</v>
      </c>
      <c r="H96" t="str">
        <f t="shared" si="54"/>
        <v>TOT</v>
      </c>
    </row>
    <row r="97" spans="2:8">
      <c r="B97">
        <f>B76</f>
        <v>1</v>
      </c>
      <c r="C97">
        <v>41</v>
      </c>
      <c r="D97">
        <v>15</v>
      </c>
      <c r="E97">
        <v>29</v>
      </c>
      <c r="F97">
        <v>13</v>
      </c>
      <c r="G97">
        <v>1065</v>
      </c>
      <c r="H97">
        <f>SUM(C97:G97)</f>
        <v>1163</v>
      </c>
    </row>
    <row r="98" spans="2:8" ht="10" customHeight="1">
      <c r="B98">
        <f t="shared" ref="B98:B110" si="55">B77</f>
        <v>2</v>
      </c>
      <c r="C98">
        <v>41</v>
      </c>
      <c r="D98">
        <v>13</v>
      </c>
      <c r="E98">
        <v>27</v>
      </c>
      <c r="F98">
        <v>12</v>
      </c>
      <c r="G98">
        <v>1038</v>
      </c>
      <c r="H98">
        <f t="shared" ref="H98:H111" si="56">SUM(C98:G98)</f>
        <v>1131</v>
      </c>
    </row>
    <row r="99" spans="2:8" ht="10" customHeight="1">
      <c r="B99">
        <f t="shared" si="55"/>
        <v>3</v>
      </c>
      <c r="C99">
        <v>41</v>
      </c>
      <c r="D99">
        <v>14</v>
      </c>
      <c r="E99">
        <v>29</v>
      </c>
      <c r="F99">
        <v>13</v>
      </c>
      <c r="G99">
        <v>1012</v>
      </c>
      <c r="H99">
        <f t="shared" si="56"/>
        <v>1109</v>
      </c>
    </row>
    <row r="100" spans="2:8" ht="10" customHeight="1">
      <c r="B100">
        <f t="shared" si="55"/>
        <v>4</v>
      </c>
      <c r="C100">
        <v>41</v>
      </c>
      <c r="D100">
        <v>15</v>
      </c>
      <c r="E100">
        <v>28</v>
      </c>
      <c r="F100">
        <v>13</v>
      </c>
      <c r="G100">
        <v>990</v>
      </c>
      <c r="H100">
        <f t="shared" si="56"/>
        <v>1087</v>
      </c>
    </row>
    <row r="101" spans="2:8" ht="10" customHeight="1">
      <c r="B101">
        <f t="shared" si="55"/>
        <v>5</v>
      </c>
      <c r="C101">
        <v>46</v>
      </c>
      <c r="D101">
        <v>14</v>
      </c>
      <c r="E101">
        <v>28</v>
      </c>
      <c r="F101">
        <v>13</v>
      </c>
      <c r="G101">
        <v>1050</v>
      </c>
      <c r="H101">
        <f t="shared" si="56"/>
        <v>1151</v>
      </c>
    </row>
    <row r="102" spans="2:8" ht="10" customHeight="1">
      <c r="B102">
        <f t="shared" si="55"/>
        <v>6</v>
      </c>
      <c r="C102">
        <v>42</v>
      </c>
      <c r="D102">
        <v>15</v>
      </c>
      <c r="E102">
        <v>28</v>
      </c>
      <c r="F102">
        <v>13</v>
      </c>
      <c r="G102">
        <v>1057</v>
      </c>
      <c r="H102">
        <f t="shared" si="56"/>
        <v>1155</v>
      </c>
    </row>
    <row r="103" spans="2:8" ht="10" customHeight="1">
      <c r="B103">
        <f t="shared" si="55"/>
        <v>7</v>
      </c>
      <c r="C103">
        <v>44</v>
      </c>
      <c r="D103">
        <v>15</v>
      </c>
      <c r="E103">
        <v>27</v>
      </c>
      <c r="F103">
        <v>13</v>
      </c>
      <c r="G103">
        <v>1057</v>
      </c>
      <c r="H103">
        <f t="shared" si="56"/>
        <v>1156</v>
      </c>
    </row>
    <row r="104" spans="2:8" ht="10" customHeight="1">
      <c r="B104">
        <f t="shared" si="55"/>
        <v>8</v>
      </c>
      <c r="C104">
        <v>44</v>
      </c>
      <c r="D104">
        <v>14</v>
      </c>
      <c r="E104">
        <v>28</v>
      </c>
      <c r="F104">
        <v>14</v>
      </c>
      <c r="G104">
        <v>1078</v>
      </c>
      <c r="H104">
        <f t="shared" si="56"/>
        <v>1178</v>
      </c>
    </row>
    <row r="105" spans="2:8" ht="10" customHeight="1">
      <c r="B105">
        <f t="shared" si="55"/>
        <v>9</v>
      </c>
      <c r="C105">
        <v>41</v>
      </c>
      <c r="D105">
        <v>15</v>
      </c>
      <c r="E105">
        <v>28</v>
      </c>
      <c r="F105">
        <v>13</v>
      </c>
      <c r="G105">
        <v>1046</v>
      </c>
      <c r="H105">
        <f t="shared" si="56"/>
        <v>1143</v>
      </c>
    </row>
    <row r="106" spans="2:8" ht="10" customHeight="1">
      <c r="B106">
        <f t="shared" si="55"/>
        <v>10</v>
      </c>
      <c r="C106">
        <v>41</v>
      </c>
      <c r="D106">
        <v>15</v>
      </c>
      <c r="E106">
        <v>28</v>
      </c>
      <c r="F106">
        <v>13</v>
      </c>
      <c r="G106">
        <v>1025</v>
      </c>
      <c r="H106">
        <f t="shared" si="56"/>
        <v>1122</v>
      </c>
    </row>
    <row r="107" spans="2:8" ht="10" customHeight="1">
      <c r="B107">
        <f t="shared" si="55"/>
        <v>11</v>
      </c>
      <c r="C107">
        <v>41</v>
      </c>
      <c r="D107">
        <v>15</v>
      </c>
      <c r="E107">
        <v>29</v>
      </c>
      <c r="F107">
        <v>13</v>
      </c>
      <c r="G107">
        <v>1005</v>
      </c>
      <c r="H107">
        <f t="shared" si="56"/>
        <v>1103</v>
      </c>
    </row>
    <row r="108" spans="2:8" ht="10" customHeight="1">
      <c r="B108">
        <f t="shared" si="55"/>
        <v>12</v>
      </c>
      <c r="C108">
        <v>41</v>
      </c>
      <c r="D108">
        <v>15</v>
      </c>
      <c r="E108">
        <v>28</v>
      </c>
      <c r="F108">
        <v>13</v>
      </c>
      <c r="G108">
        <v>1048</v>
      </c>
      <c r="H108">
        <f t="shared" si="56"/>
        <v>1145</v>
      </c>
    </row>
    <row r="109" spans="2:8" ht="10" customHeight="1">
      <c r="B109">
        <f t="shared" si="55"/>
        <v>13</v>
      </c>
      <c r="C109">
        <v>42</v>
      </c>
      <c r="D109">
        <v>14</v>
      </c>
      <c r="E109">
        <v>28</v>
      </c>
      <c r="F109">
        <v>14</v>
      </c>
      <c r="G109">
        <v>1040</v>
      </c>
      <c r="H109">
        <f t="shared" si="56"/>
        <v>1138</v>
      </c>
    </row>
    <row r="110" spans="2:8" ht="10" customHeight="1">
      <c r="B110">
        <f t="shared" si="55"/>
        <v>14</v>
      </c>
      <c r="C110">
        <v>44</v>
      </c>
      <c r="D110">
        <v>14</v>
      </c>
      <c r="E110">
        <v>28</v>
      </c>
      <c r="F110">
        <v>13</v>
      </c>
      <c r="G110">
        <v>1037</v>
      </c>
      <c r="H110">
        <f t="shared" si="56"/>
        <v>1136</v>
      </c>
    </row>
    <row r="111" spans="2:8">
      <c r="B111">
        <f>B90</f>
        <v>15</v>
      </c>
      <c r="C111">
        <v>42</v>
      </c>
      <c r="D111">
        <v>15</v>
      </c>
      <c r="E111">
        <v>28</v>
      </c>
      <c r="F111">
        <v>13</v>
      </c>
      <c r="G111">
        <v>1029</v>
      </c>
      <c r="H111">
        <f t="shared" si="56"/>
        <v>1127</v>
      </c>
    </row>
    <row r="112" spans="2:8">
      <c r="B112" t="s">
        <v>5</v>
      </c>
      <c r="C112">
        <f>AVERAGE(C97:C111)</f>
        <v>42.133333333333333</v>
      </c>
      <c r="D112">
        <f t="shared" ref="D112:H112" si="57">AVERAGE(D97:D111)</f>
        <v>14.533333333333333</v>
      </c>
      <c r="E112">
        <f t="shared" si="57"/>
        <v>28.066666666666666</v>
      </c>
      <c r="F112">
        <f t="shared" si="57"/>
        <v>13.066666666666666</v>
      </c>
      <c r="G112">
        <f t="shared" si="57"/>
        <v>1038.4666666666667</v>
      </c>
      <c r="H112">
        <f t="shared" si="57"/>
        <v>1136.2666666666667</v>
      </c>
    </row>
    <row r="113" spans="2:8">
      <c r="B113" t="s">
        <v>6</v>
      </c>
      <c r="C113">
        <f>STDEV(C97:C111)</f>
        <v>1.5976172734359606</v>
      </c>
      <c r="D113">
        <f t="shared" ref="D113:H113" si="58">STDEV(D97:D111)</f>
        <v>0.63994047342218463</v>
      </c>
      <c r="E113">
        <f t="shared" si="58"/>
        <v>0.59361683970466361</v>
      </c>
      <c r="F113">
        <f t="shared" si="58"/>
        <v>0.45773770821706339</v>
      </c>
      <c r="G113">
        <f t="shared" si="58"/>
        <v>23.421195122204608</v>
      </c>
      <c r="H113">
        <f t="shared" si="58"/>
        <v>24.102361077782597</v>
      </c>
    </row>
    <row r="114" spans="2:8">
      <c r="B114" t="s">
        <v>7</v>
      </c>
      <c r="C114">
        <f>C113/COUNT(C97:C111)</f>
        <v>0.10650781822906404</v>
      </c>
      <c r="D114">
        <f t="shared" ref="D114:H114" si="59">D113/COUNT(D97:D111)</f>
        <v>4.266269822814564E-2</v>
      </c>
      <c r="E114">
        <f t="shared" si="59"/>
        <v>3.957445598031091E-2</v>
      </c>
      <c r="F114">
        <f t="shared" si="59"/>
        <v>3.0515847214470891E-2</v>
      </c>
      <c r="G114">
        <f t="shared" si="59"/>
        <v>1.5614130081469739</v>
      </c>
      <c r="H114">
        <f t="shared" si="59"/>
        <v>1.6068240718521731</v>
      </c>
    </row>
    <row r="117" spans="2:8">
      <c r="B117" t="s">
        <v>29</v>
      </c>
    </row>
    <row r="118" spans="2:8">
      <c r="C118" t="str">
        <f>C96</f>
        <v>td</v>
      </c>
      <c r="D118" t="str">
        <f t="shared" ref="D118:H118" si="60">D96</f>
        <v>bu</v>
      </c>
      <c r="E118" t="str">
        <f t="shared" si="60"/>
        <v>td</v>
      </c>
      <c r="F118" t="str">
        <f t="shared" si="60"/>
        <v>bu</v>
      </c>
      <c r="G118" t="str">
        <f t="shared" si="60"/>
        <v>td (render)</v>
      </c>
      <c r="H118" t="str">
        <f t="shared" si="60"/>
        <v>TOT</v>
      </c>
    </row>
    <row r="119" spans="2:8">
      <c r="B119">
        <f>B97</f>
        <v>1</v>
      </c>
      <c r="C119" s="4">
        <v>66</v>
      </c>
      <c r="D119" s="4">
        <v>28</v>
      </c>
      <c r="E119" s="4">
        <v>43</v>
      </c>
      <c r="F119" s="4">
        <v>18</v>
      </c>
      <c r="G119" s="3">
        <v>396</v>
      </c>
      <c r="H119">
        <f t="shared" ref="H119:H133" si="61">SUM(C119:G119)</f>
        <v>551</v>
      </c>
    </row>
    <row r="120" spans="2:8">
      <c r="B120">
        <f t="shared" ref="B120:B130" si="62">B98</f>
        <v>2</v>
      </c>
      <c r="C120" s="4">
        <v>77</v>
      </c>
      <c r="D120" s="4">
        <v>28</v>
      </c>
      <c r="E120" s="4">
        <v>46</v>
      </c>
      <c r="F120" s="4">
        <v>20</v>
      </c>
      <c r="G120" s="3">
        <v>393</v>
      </c>
      <c r="H120">
        <f t="shared" si="61"/>
        <v>564</v>
      </c>
    </row>
    <row r="121" spans="2:8">
      <c r="B121">
        <f t="shared" si="62"/>
        <v>3</v>
      </c>
      <c r="C121" s="4">
        <v>67</v>
      </c>
      <c r="D121" s="4">
        <v>37</v>
      </c>
      <c r="E121" s="4">
        <v>42</v>
      </c>
      <c r="F121" s="4">
        <v>18</v>
      </c>
      <c r="G121" s="3">
        <v>377</v>
      </c>
      <c r="H121">
        <f t="shared" si="61"/>
        <v>541</v>
      </c>
    </row>
    <row r="122" spans="2:8">
      <c r="B122">
        <f t="shared" si="62"/>
        <v>4</v>
      </c>
      <c r="C122" s="4">
        <v>64</v>
      </c>
      <c r="D122" s="4">
        <v>26</v>
      </c>
      <c r="E122" s="4">
        <v>42</v>
      </c>
      <c r="F122" s="4">
        <v>20</v>
      </c>
      <c r="G122" s="3">
        <v>388</v>
      </c>
      <c r="H122">
        <f t="shared" si="61"/>
        <v>540</v>
      </c>
    </row>
    <row r="123" spans="2:8">
      <c r="B123">
        <f t="shared" si="62"/>
        <v>5</v>
      </c>
      <c r="C123" s="4">
        <v>68</v>
      </c>
      <c r="D123" s="4">
        <v>24</v>
      </c>
      <c r="E123" s="4">
        <v>39</v>
      </c>
      <c r="F123" s="4">
        <v>17</v>
      </c>
      <c r="G123" s="3">
        <v>401</v>
      </c>
      <c r="H123">
        <f t="shared" si="61"/>
        <v>549</v>
      </c>
    </row>
    <row r="124" spans="2:8">
      <c r="B124">
        <f t="shared" si="62"/>
        <v>6</v>
      </c>
      <c r="H124">
        <f t="shared" si="61"/>
        <v>0</v>
      </c>
    </row>
    <row r="125" spans="2:8">
      <c r="B125">
        <f t="shared" si="62"/>
        <v>7</v>
      </c>
      <c r="H125">
        <f t="shared" si="61"/>
        <v>0</v>
      </c>
    </row>
    <row r="126" spans="2:8">
      <c r="B126">
        <f t="shared" si="62"/>
        <v>8</v>
      </c>
      <c r="H126">
        <f t="shared" si="61"/>
        <v>0</v>
      </c>
    </row>
    <row r="127" spans="2:8">
      <c r="B127">
        <f t="shared" si="62"/>
        <v>9</v>
      </c>
      <c r="H127">
        <f t="shared" si="61"/>
        <v>0</v>
      </c>
    </row>
    <row r="128" spans="2:8">
      <c r="B128">
        <f t="shared" si="62"/>
        <v>10</v>
      </c>
      <c r="H128">
        <f t="shared" si="61"/>
        <v>0</v>
      </c>
    </row>
    <row r="129" spans="2:9">
      <c r="B129">
        <f t="shared" si="62"/>
        <v>11</v>
      </c>
      <c r="H129">
        <f t="shared" si="61"/>
        <v>0</v>
      </c>
    </row>
    <row r="130" spans="2:9">
      <c r="B130">
        <f t="shared" si="62"/>
        <v>12</v>
      </c>
      <c r="H130">
        <f t="shared" si="61"/>
        <v>0</v>
      </c>
    </row>
    <row r="131" spans="2:9">
      <c r="B131">
        <f>B109</f>
        <v>13</v>
      </c>
      <c r="H131">
        <f t="shared" si="61"/>
        <v>0</v>
      </c>
    </row>
    <row r="132" spans="2:9">
      <c r="B132">
        <f>B110</f>
        <v>14</v>
      </c>
      <c r="H132">
        <f t="shared" si="61"/>
        <v>0</v>
      </c>
    </row>
    <row r="133" spans="2:9">
      <c r="B133">
        <f>B111</f>
        <v>15</v>
      </c>
      <c r="H133">
        <f t="shared" si="61"/>
        <v>0</v>
      </c>
    </row>
    <row r="134" spans="2:9">
      <c r="B134" t="s">
        <v>5</v>
      </c>
      <c r="C134">
        <f>AVERAGE(C119:C133)</f>
        <v>68.400000000000006</v>
      </c>
      <c r="D134">
        <f t="shared" ref="D134:H134" si="63">AVERAGE(D119:D133)</f>
        <v>28.6</v>
      </c>
      <c r="E134">
        <f t="shared" si="63"/>
        <v>42.4</v>
      </c>
      <c r="F134">
        <f t="shared" si="63"/>
        <v>18.600000000000001</v>
      </c>
      <c r="G134">
        <f t="shared" si="63"/>
        <v>391</v>
      </c>
      <c r="H134">
        <f t="shared" si="63"/>
        <v>183</v>
      </c>
    </row>
    <row r="135" spans="2:9">
      <c r="B135" t="s">
        <v>6</v>
      </c>
      <c r="C135">
        <f>STDEV(C119:C133)</f>
        <v>5.0299105359837171</v>
      </c>
      <c r="D135">
        <f t="shared" ref="D135:H135" si="64">STDEV(D119:D133)</f>
        <v>4.9799598391954882</v>
      </c>
      <c r="E135">
        <f t="shared" si="64"/>
        <v>2.5099800796022262</v>
      </c>
      <c r="F135">
        <f t="shared" si="64"/>
        <v>1.3416407864998738</v>
      </c>
      <c r="G135">
        <f t="shared" si="64"/>
        <v>9.1378334412485334</v>
      </c>
      <c r="H135">
        <f t="shared" si="64"/>
        <v>267.93442694595473</v>
      </c>
    </row>
    <row r="136" spans="2:9">
      <c r="B136" t="s">
        <v>7</v>
      </c>
      <c r="C136">
        <f>C135/COUNT(C119:C133)</f>
        <v>1.0059821071967434</v>
      </c>
      <c r="D136">
        <f t="shared" ref="D136:H136" si="65">D135/COUNT(D119:D133)</f>
        <v>0.9959919678390976</v>
      </c>
      <c r="E136">
        <f t="shared" si="65"/>
        <v>0.50199601592044529</v>
      </c>
      <c r="F136">
        <f t="shared" si="65"/>
        <v>0.26832815729997478</v>
      </c>
      <c r="G136">
        <f t="shared" si="65"/>
        <v>1.8275666882497066</v>
      </c>
      <c r="H136">
        <f t="shared" si="65"/>
        <v>17.862295129730317</v>
      </c>
    </row>
    <row r="139" spans="2:9">
      <c r="B139" t="s">
        <v>32</v>
      </c>
    </row>
    <row r="140" spans="2:9">
      <c r="C140" t="str">
        <f>C118</f>
        <v>td</v>
      </c>
      <c r="D140" t="str">
        <f t="shared" ref="D140:H140" si="66">D118</f>
        <v>bu</v>
      </c>
      <c r="E140" t="str">
        <f t="shared" si="66"/>
        <v>td</v>
      </c>
      <c r="F140" t="str">
        <f t="shared" si="66"/>
        <v>bu</v>
      </c>
      <c r="G140" t="str">
        <f t="shared" si="66"/>
        <v>td (render)</v>
      </c>
      <c r="H140" t="str">
        <f t="shared" si="66"/>
        <v>TOT</v>
      </c>
      <c r="I140" t="s">
        <v>31</v>
      </c>
    </row>
    <row r="141" spans="2:9">
      <c r="B141">
        <f>B119</f>
        <v>1</v>
      </c>
      <c r="C141">
        <v>1570</v>
      </c>
      <c r="D141">
        <v>303</v>
      </c>
      <c r="E141">
        <v>289</v>
      </c>
      <c r="F141">
        <v>74</v>
      </c>
      <c r="G141">
        <v>493</v>
      </c>
      <c r="H141">
        <f>SUM(C141:G141)</f>
        <v>2729</v>
      </c>
      <c r="I141">
        <v>2435</v>
      </c>
    </row>
    <row r="142" spans="2:9">
      <c r="B142">
        <f t="shared" ref="B142:B155" si="67">B120</f>
        <v>2</v>
      </c>
      <c r="C142">
        <v>1509</v>
      </c>
      <c r="D142">
        <v>280</v>
      </c>
      <c r="E142">
        <v>289</v>
      </c>
      <c r="F142">
        <v>71</v>
      </c>
      <c r="G142">
        <v>481</v>
      </c>
      <c r="H142">
        <f>SUM(C142:G142)</f>
        <v>2630</v>
      </c>
      <c r="I142">
        <v>2168</v>
      </c>
    </row>
    <row r="143" spans="2:9">
      <c r="B143">
        <f t="shared" si="67"/>
        <v>3</v>
      </c>
      <c r="C143">
        <v>1511</v>
      </c>
      <c r="D143">
        <v>384</v>
      </c>
      <c r="E143">
        <v>609</v>
      </c>
      <c r="F143">
        <v>159</v>
      </c>
      <c r="G143">
        <v>586</v>
      </c>
      <c r="H143">
        <f t="shared" ref="H143:H155" si="68">SUM(C143:G143)</f>
        <v>3249</v>
      </c>
      <c r="I143">
        <v>2359</v>
      </c>
    </row>
    <row r="144" spans="2:9">
      <c r="B144">
        <f t="shared" si="67"/>
        <v>4</v>
      </c>
      <c r="C144">
        <v>1353</v>
      </c>
      <c r="D144">
        <v>183</v>
      </c>
      <c r="E144">
        <v>367</v>
      </c>
      <c r="F144">
        <v>70</v>
      </c>
      <c r="G144">
        <v>519</v>
      </c>
      <c r="H144">
        <f t="shared" si="68"/>
        <v>2492</v>
      </c>
      <c r="I144">
        <v>2326</v>
      </c>
    </row>
    <row r="145" spans="2:9">
      <c r="B145">
        <f t="shared" si="67"/>
        <v>5</v>
      </c>
      <c r="C145">
        <v>1466</v>
      </c>
      <c r="D145">
        <v>290</v>
      </c>
      <c r="E145">
        <v>289</v>
      </c>
      <c r="F145">
        <v>74</v>
      </c>
      <c r="G145">
        <v>482</v>
      </c>
      <c r="H145">
        <f t="shared" si="68"/>
        <v>2601</v>
      </c>
      <c r="I145">
        <v>2869</v>
      </c>
    </row>
    <row r="146" spans="2:9">
      <c r="B146">
        <f t="shared" si="67"/>
        <v>6</v>
      </c>
      <c r="C146">
        <v>1535</v>
      </c>
      <c r="D146">
        <v>306</v>
      </c>
      <c r="E146">
        <v>299</v>
      </c>
      <c r="F146">
        <v>73</v>
      </c>
      <c r="G146">
        <v>488</v>
      </c>
      <c r="H146">
        <f t="shared" si="68"/>
        <v>2701</v>
      </c>
      <c r="I146">
        <v>2160</v>
      </c>
    </row>
    <row r="147" spans="2:9">
      <c r="B147">
        <f t="shared" si="67"/>
        <v>7</v>
      </c>
      <c r="C147">
        <v>1610</v>
      </c>
      <c r="D147">
        <v>392</v>
      </c>
      <c r="E147">
        <v>777</v>
      </c>
      <c r="F147">
        <v>257</v>
      </c>
      <c r="G147">
        <v>521</v>
      </c>
      <c r="H147">
        <f t="shared" si="68"/>
        <v>3557</v>
      </c>
      <c r="I147">
        <v>2374</v>
      </c>
    </row>
    <row r="148" spans="2:9">
      <c r="B148">
        <f t="shared" si="67"/>
        <v>8</v>
      </c>
      <c r="C148">
        <v>1243</v>
      </c>
      <c r="D148">
        <v>278</v>
      </c>
      <c r="E148">
        <v>290</v>
      </c>
      <c r="F148">
        <v>70</v>
      </c>
      <c r="G148">
        <v>499</v>
      </c>
      <c r="H148">
        <f t="shared" si="68"/>
        <v>2380</v>
      </c>
      <c r="I148">
        <v>2746</v>
      </c>
    </row>
    <row r="149" spans="2:9">
      <c r="B149">
        <f t="shared" si="67"/>
        <v>9</v>
      </c>
      <c r="C149">
        <v>1491</v>
      </c>
      <c r="D149">
        <v>281</v>
      </c>
      <c r="E149">
        <v>293</v>
      </c>
      <c r="F149">
        <v>72</v>
      </c>
      <c r="G149">
        <v>492</v>
      </c>
      <c r="H149">
        <f t="shared" si="68"/>
        <v>2629</v>
      </c>
      <c r="I149">
        <v>2160</v>
      </c>
    </row>
    <row r="150" spans="2:9">
      <c r="B150">
        <f t="shared" si="67"/>
        <v>10</v>
      </c>
      <c r="C150">
        <v>1409</v>
      </c>
      <c r="D150">
        <v>289</v>
      </c>
      <c r="E150">
        <v>287</v>
      </c>
      <c r="F150">
        <v>72</v>
      </c>
      <c r="G150">
        <v>496</v>
      </c>
      <c r="H150">
        <f t="shared" si="68"/>
        <v>2553</v>
      </c>
      <c r="I150">
        <v>2161</v>
      </c>
    </row>
    <row r="151" spans="2:9">
      <c r="B151">
        <f t="shared" si="67"/>
        <v>11</v>
      </c>
      <c r="C151">
        <v>1612</v>
      </c>
      <c r="D151">
        <v>284</v>
      </c>
      <c r="E151">
        <v>290</v>
      </c>
      <c r="F151">
        <v>79</v>
      </c>
      <c r="G151">
        <v>499</v>
      </c>
      <c r="H151">
        <f t="shared" si="68"/>
        <v>2764</v>
      </c>
      <c r="I151">
        <v>2169</v>
      </c>
    </row>
    <row r="152" spans="2:9">
      <c r="B152">
        <f t="shared" si="67"/>
        <v>12</v>
      </c>
      <c r="C152">
        <v>1432</v>
      </c>
      <c r="D152">
        <v>273</v>
      </c>
      <c r="E152">
        <v>287</v>
      </c>
      <c r="F152">
        <v>70</v>
      </c>
      <c r="G152">
        <v>502</v>
      </c>
      <c r="H152">
        <f t="shared" si="68"/>
        <v>2564</v>
      </c>
      <c r="I152">
        <v>2184</v>
      </c>
    </row>
    <row r="153" spans="2:9">
      <c r="B153">
        <f t="shared" si="67"/>
        <v>13</v>
      </c>
      <c r="C153">
        <v>1773</v>
      </c>
      <c r="D153">
        <v>288</v>
      </c>
      <c r="E153">
        <v>286</v>
      </c>
      <c r="F153">
        <v>76</v>
      </c>
      <c r="G153">
        <v>486</v>
      </c>
      <c r="H153">
        <f t="shared" si="68"/>
        <v>2909</v>
      </c>
      <c r="I153">
        <v>2222</v>
      </c>
    </row>
    <row r="154" spans="2:9">
      <c r="B154">
        <f t="shared" si="67"/>
        <v>14</v>
      </c>
      <c r="C154">
        <v>1418</v>
      </c>
      <c r="D154">
        <v>280</v>
      </c>
      <c r="E154">
        <v>291</v>
      </c>
      <c r="F154">
        <v>74</v>
      </c>
      <c r="G154">
        <v>493</v>
      </c>
      <c r="H154">
        <f t="shared" si="68"/>
        <v>2556</v>
      </c>
      <c r="I154">
        <v>2187</v>
      </c>
    </row>
    <row r="155" spans="2:9">
      <c r="B155">
        <f t="shared" si="67"/>
        <v>15</v>
      </c>
      <c r="C155">
        <v>1442</v>
      </c>
      <c r="D155">
        <v>283</v>
      </c>
      <c r="E155">
        <v>290</v>
      </c>
      <c r="F155">
        <v>73</v>
      </c>
      <c r="G155">
        <v>495</v>
      </c>
      <c r="H155">
        <f t="shared" si="68"/>
        <v>2583</v>
      </c>
      <c r="I155">
        <v>2169</v>
      </c>
    </row>
    <row r="156" spans="2:9">
      <c r="B156" t="s">
        <v>5</v>
      </c>
      <c r="C156">
        <f>AVERAGE(C141:C155)</f>
        <v>1491.6</v>
      </c>
      <c r="D156">
        <f t="shared" ref="D156:H156" si="69">AVERAGE(D141:D155)</f>
        <v>292.93333333333334</v>
      </c>
      <c r="E156">
        <f t="shared" si="69"/>
        <v>348.86666666666667</v>
      </c>
      <c r="F156">
        <f t="shared" si="69"/>
        <v>90.933333333333337</v>
      </c>
      <c r="G156">
        <f t="shared" si="69"/>
        <v>502.13333333333333</v>
      </c>
      <c r="H156">
        <f t="shared" si="69"/>
        <v>2726.4666666666667</v>
      </c>
    </row>
    <row r="157" spans="2:9">
      <c r="B157" t="s">
        <v>6</v>
      </c>
      <c r="C157">
        <f>STDEV(C141:C155)</f>
        <v>124.30653356004376</v>
      </c>
      <c r="D157">
        <f t="shared" ref="D157:H157" si="70">STDEV(D141:D155)</f>
        <v>47.651212946137022</v>
      </c>
      <c r="E157">
        <f t="shared" si="70"/>
        <v>144.66901468360049</v>
      </c>
      <c r="F157">
        <f t="shared" si="70"/>
        <v>51.066436652472163</v>
      </c>
      <c r="G157">
        <f t="shared" si="70"/>
        <v>25.86190432350439</v>
      </c>
      <c r="H157">
        <f t="shared" si="70"/>
        <v>306.34920939221985</v>
      </c>
    </row>
    <row r="158" spans="2:9">
      <c r="B158" t="s">
        <v>7</v>
      </c>
      <c r="C158">
        <f>C157/COUNT(C141:C155)</f>
        <v>8.2871022373362511</v>
      </c>
      <c r="D158">
        <f t="shared" ref="D158:H158" si="71">D157/COUNT(D141:D155)</f>
        <v>3.1767475297424683</v>
      </c>
      <c r="E158">
        <f t="shared" si="71"/>
        <v>9.6446009789067002</v>
      </c>
      <c r="F158">
        <f t="shared" si="71"/>
        <v>3.404429110164811</v>
      </c>
      <c r="G158">
        <f t="shared" si="71"/>
        <v>1.7241269549002927</v>
      </c>
      <c r="H158">
        <f t="shared" si="71"/>
        <v>20.423280626147989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Meyerovich</dc:creator>
  <cp:lastModifiedBy>Leo Meyerovich</cp:lastModifiedBy>
  <dcterms:created xsi:type="dcterms:W3CDTF">2013-05-10T03:09:08Z</dcterms:created>
  <dcterms:modified xsi:type="dcterms:W3CDTF">2013-06-21T18:52:14Z</dcterms:modified>
</cp:coreProperties>
</file>