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<sst xmlns="http://schemas.openxmlformats.org/spreadsheetml/2006/main" count="80" uniqueCount="32">
  <si>
    <t>Department</t>
  </si>
  <si>
    <t>Raw</t>
  </si>
  <si>
    <t>Percent</t>
  </si>
  <si>
    <t>Raw_fake</t>
  </si>
  <si>
    <t>Number of Fake</t>
  </si>
  <si>
    <t>Total Mgr</t>
  </si>
  <si>
    <t>Total IC</t>
  </si>
  <si>
    <t>IC1</t>
  </si>
  <si>
    <t>IC2</t>
  </si>
  <si>
    <t>IC3</t>
  </si>
  <si>
    <t>M1</t>
  </si>
  <si>
    <t>M2</t>
  </si>
  <si>
    <t>M3</t>
  </si>
  <si>
    <t>M4</t>
  </si>
  <si>
    <t>M5</t>
  </si>
  <si>
    <t>M6</t>
  </si>
  <si>
    <t>M7</t>
  </si>
  <si>
    <t>Executive</t>
  </si>
  <si>
    <t>Research &amp; Development</t>
  </si>
  <si>
    <t>Sales</t>
  </si>
  <si>
    <t>Support</t>
  </si>
  <si>
    <t>Marketing</t>
  </si>
  <si>
    <t>Human Resources</t>
  </si>
  <si>
    <t>Engineering</t>
  </si>
  <si>
    <t>Training</t>
  </si>
  <si>
    <t>Accouting</t>
  </si>
  <si>
    <t>Product Management</t>
  </si>
  <si>
    <t>Services</t>
  </si>
  <si>
    <t>Information Technology</t>
  </si>
  <si>
    <t>Legal</t>
  </si>
  <si>
    <t>Inter emp</t>
  </si>
  <si>
    <t>us 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</si>
</sst>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min="7" max="7" width="8.5"/>
    <col customWidth="1" min="8" max="8" width="4.75"/>
    <col customWidth="1" min="9" max="9" width="3.75"/>
    <col customWidth="1" min="10" max="10" width="3.63"/>
    <col customWidth="1" min="11" max="11" width="3.75"/>
    <col customWidth="1" min="12" max="17" width="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3.0</v>
      </c>
      <c r="C2" s="3">
        <f t="shared" ref="C2:C14" si="2">B2/$B$15</f>
        <v>0.007462686567</v>
      </c>
      <c r="D2" s="2">
        <v>5.0</v>
      </c>
      <c r="E2" s="2">
        <v>6578.0</v>
      </c>
      <c r="F2" s="4">
        <f t="shared" ref="F2:F14" si="3">round(D2/10,0)</f>
        <v>1</v>
      </c>
      <c r="G2" s="4">
        <f t="shared" ref="G2:G14" si="4">D2-F2</f>
        <v>4</v>
      </c>
      <c r="H2" s="4">
        <f t="shared" ref="H2:H14" si="5">round(G2*0.7,0)</f>
        <v>3</v>
      </c>
      <c r="I2" s="4">
        <f t="shared" ref="I2:I14" si="6">round(G2*0.25,0)</f>
        <v>1</v>
      </c>
      <c r="J2" s="4">
        <f t="shared" ref="J2:J14" si="7">round(G2*0.05,0)</f>
        <v>0</v>
      </c>
      <c r="K2" s="2">
        <v>0.0</v>
      </c>
      <c r="L2" s="4">
        <f t="shared" ref="L2:P2" si="1">round($F2*L$17,0)</f>
        <v>0</v>
      </c>
      <c r="M2" s="4">
        <f t="shared" si="1"/>
        <v>0</v>
      </c>
      <c r="N2" s="4">
        <f t="shared" si="1"/>
        <v>0</v>
      </c>
      <c r="O2" s="4">
        <f t="shared" si="1"/>
        <v>0</v>
      </c>
      <c r="P2" s="4">
        <f t="shared" si="1"/>
        <v>0</v>
      </c>
      <c r="Q2" s="2">
        <v>1.0</v>
      </c>
    </row>
    <row r="3">
      <c r="A3" s="2" t="s">
        <v>18</v>
      </c>
      <c r="B3" s="2">
        <v>8.0</v>
      </c>
      <c r="C3" s="3">
        <f t="shared" si="2"/>
        <v>0.01990049751</v>
      </c>
      <c r="D3" s="2">
        <f>Round(C3*$E$2,0)</f>
        <v>131</v>
      </c>
      <c r="F3" s="4">
        <f t="shared" si="3"/>
        <v>13</v>
      </c>
      <c r="G3" s="4">
        <f t="shared" si="4"/>
        <v>118</v>
      </c>
      <c r="H3" s="4">
        <f t="shared" si="5"/>
        <v>83</v>
      </c>
      <c r="I3" s="4">
        <f t="shared" si="6"/>
        <v>30</v>
      </c>
      <c r="J3" s="4">
        <f t="shared" si="7"/>
        <v>6</v>
      </c>
      <c r="K3" s="4">
        <f t="shared" ref="K3:M3" si="8">round($F3*K$17,0)</f>
        <v>8</v>
      </c>
      <c r="L3" s="4">
        <f t="shared" si="8"/>
        <v>3</v>
      </c>
      <c r="M3" s="4">
        <f t="shared" si="8"/>
        <v>2</v>
      </c>
      <c r="N3" s="2">
        <v>0.0</v>
      </c>
      <c r="O3" s="2">
        <v>1.0</v>
      </c>
      <c r="P3" s="4">
        <f>round($F3*P$17,0)</f>
        <v>0</v>
      </c>
      <c r="Q3" s="2">
        <v>0.0</v>
      </c>
    </row>
    <row r="4">
      <c r="A4" s="2" t="s">
        <v>19</v>
      </c>
      <c r="B4" s="2">
        <v>90.0</v>
      </c>
      <c r="C4" s="3">
        <f t="shared" si="2"/>
        <v>0.223880597</v>
      </c>
      <c r="D4" s="2">
        <v>1501.0</v>
      </c>
      <c r="F4" s="4">
        <f t="shared" si="3"/>
        <v>150</v>
      </c>
      <c r="G4" s="4">
        <f t="shared" si="4"/>
        <v>1351</v>
      </c>
      <c r="H4" s="4">
        <f t="shared" si="5"/>
        <v>946</v>
      </c>
      <c r="I4" s="4">
        <f t="shared" si="6"/>
        <v>338</v>
      </c>
      <c r="J4" s="4">
        <f t="shared" si="7"/>
        <v>68</v>
      </c>
      <c r="K4" s="4">
        <f t="shared" ref="K4:P4" si="9">round($F4*K$17,0)</f>
        <v>90</v>
      </c>
      <c r="L4" s="4">
        <f t="shared" si="9"/>
        <v>38</v>
      </c>
      <c r="M4" s="4">
        <f t="shared" si="9"/>
        <v>18</v>
      </c>
      <c r="N4" s="4">
        <f t="shared" si="9"/>
        <v>9</v>
      </c>
      <c r="O4" s="4">
        <f t="shared" si="9"/>
        <v>5</v>
      </c>
      <c r="P4" s="4">
        <f t="shared" si="9"/>
        <v>2</v>
      </c>
      <c r="Q4" s="2">
        <v>0.0</v>
      </c>
    </row>
    <row r="5">
      <c r="A5" s="2" t="s">
        <v>20</v>
      </c>
      <c r="B5" s="2">
        <v>20.0</v>
      </c>
      <c r="C5" s="3">
        <f t="shared" si="2"/>
        <v>0.04975124378</v>
      </c>
      <c r="D5" s="2">
        <f t="shared" ref="D5:D7" si="11">Round(C5*$E$2,0)</f>
        <v>327</v>
      </c>
      <c r="F5" s="4">
        <f t="shared" si="3"/>
        <v>33</v>
      </c>
      <c r="G5" s="4">
        <f t="shared" si="4"/>
        <v>294</v>
      </c>
      <c r="H5" s="4">
        <f t="shared" si="5"/>
        <v>206</v>
      </c>
      <c r="I5" s="4">
        <f t="shared" si="6"/>
        <v>74</v>
      </c>
      <c r="J5" s="4">
        <f t="shared" si="7"/>
        <v>15</v>
      </c>
      <c r="K5" s="4">
        <f t="shared" ref="K5:P5" si="10">round($F5*K$17,0)</f>
        <v>20</v>
      </c>
      <c r="L5" s="4">
        <f t="shared" si="10"/>
        <v>8</v>
      </c>
      <c r="M5" s="4">
        <f t="shared" si="10"/>
        <v>4</v>
      </c>
      <c r="N5" s="4">
        <f t="shared" si="10"/>
        <v>2</v>
      </c>
      <c r="O5" s="4">
        <f t="shared" si="10"/>
        <v>1</v>
      </c>
      <c r="P5" s="4">
        <f t="shared" si="10"/>
        <v>0</v>
      </c>
      <c r="Q5" s="2">
        <v>0.0</v>
      </c>
    </row>
    <row r="6">
      <c r="A6" s="2" t="s">
        <v>21</v>
      </c>
      <c r="B6" s="2">
        <v>31.0</v>
      </c>
      <c r="C6" s="3">
        <f t="shared" si="2"/>
        <v>0.07711442786</v>
      </c>
      <c r="D6" s="2">
        <f t="shared" si="11"/>
        <v>507</v>
      </c>
      <c r="F6" s="4">
        <f t="shared" si="3"/>
        <v>51</v>
      </c>
      <c r="G6" s="4">
        <f t="shared" si="4"/>
        <v>456</v>
      </c>
      <c r="H6" s="4">
        <f t="shared" si="5"/>
        <v>319</v>
      </c>
      <c r="I6" s="4">
        <f t="shared" si="6"/>
        <v>114</v>
      </c>
      <c r="J6" s="4">
        <f t="shared" si="7"/>
        <v>23</v>
      </c>
      <c r="K6" s="4">
        <f t="shared" ref="K6:P6" si="12">round($F6*K$17,0)</f>
        <v>31</v>
      </c>
      <c r="L6" s="4">
        <f t="shared" si="12"/>
        <v>13</v>
      </c>
      <c r="M6" s="4">
        <f t="shared" si="12"/>
        <v>6</v>
      </c>
      <c r="N6" s="4">
        <f t="shared" si="12"/>
        <v>3</v>
      </c>
      <c r="O6" s="4">
        <f t="shared" si="12"/>
        <v>2</v>
      </c>
      <c r="P6" s="4">
        <f t="shared" si="12"/>
        <v>1</v>
      </c>
      <c r="Q6" s="2">
        <v>0.0</v>
      </c>
    </row>
    <row r="7">
      <c r="A7" s="2" t="s">
        <v>22</v>
      </c>
      <c r="B7" s="2">
        <v>20.0</v>
      </c>
      <c r="C7" s="3">
        <f t="shared" si="2"/>
        <v>0.04975124378</v>
      </c>
      <c r="D7" s="2">
        <f t="shared" si="11"/>
        <v>327</v>
      </c>
      <c r="F7" s="4">
        <f t="shared" si="3"/>
        <v>33</v>
      </c>
      <c r="G7" s="4">
        <f t="shared" si="4"/>
        <v>294</v>
      </c>
      <c r="H7" s="4">
        <f t="shared" si="5"/>
        <v>206</v>
      </c>
      <c r="I7" s="4">
        <f t="shared" si="6"/>
        <v>74</v>
      </c>
      <c r="J7" s="4">
        <f t="shared" si="7"/>
        <v>15</v>
      </c>
      <c r="K7" s="4">
        <f t="shared" ref="K7:P7" si="13">round($F7*K$17,0)</f>
        <v>20</v>
      </c>
      <c r="L7" s="4">
        <f t="shared" si="13"/>
        <v>8</v>
      </c>
      <c r="M7" s="4">
        <f t="shared" si="13"/>
        <v>4</v>
      </c>
      <c r="N7" s="4">
        <f t="shared" si="13"/>
        <v>2</v>
      </c>
      <c r="O7" s="4">
        <f t="shared" si="13"/>
        <v>1</v>
      </c>
      <c r="P7" s="4">
        <f t="shared" si="13"/>
        <v>0</v>
      </c>
      <c r="Q7" s="2">
        <v>0.0</v>
      </c>
    </row>
    <row r="8">
      <c r="A8" s="2" t="s">
        <v>23</v>
      </c>
      <c r="B8" s="2">
        <v>154.0</v>
      </c>
      <c r="C8" s="3">
        <f t="shared" si="2"/>
        <v>0.3830845771</v>
      </c>
      <c r="D8" s="2">
        <v>2532.0</v>
      </c>
      <c r="F8" s="4">
        <f t="shared" si="3"/>
        <v>253</v>
      </c>
      <c r="G8" s="4">
        <f t="shared" si="4"/>
        <v>2279</v>
      </c>
      <c r="H8" s="4">
        <f t="shared" si="5"/>
        <v>1595</v>
      </c>
      <c r="I8" s="4">
        <f t="shared" si="6"/>
        <v>570</v>
      </c>
      <c r="J8" s="4">
        <f t="shared" si="7"/>
        <v>114</v>
      </c>
      <c r="K8" s="4">
        <f t="shared" ref="K8:P8" si="14">round($F8*K$17,0)</f>
        <v>152</v>
      </c>
      <c r="L8" s="4">
        <f t="shared" si="14"/>
        <v>63</v>
      </c>
      <c r="M8" s="4">
        <f t="shared" si="14"/>
        <v>30</v>
      </c>
      <c r="N8" s="4">
        <f t="shared" si="14"/>
        <v>15</v>
      </c>
      <c r="O8" s="4">
        <f t="shared" si="14"/>
        <v>8</v>
      </c>
      <c r="P8" s="4">
        <f t="shared" si="14"/>
        <v>3</v>
      </c>
      <c r="Q8" s="2">
        <v>0.0</v>
      </c>
    </row>
    <row r="9">
      <c r="A9" s="2" t="s">
        <v>24</v>
      </c>
      <c r="B9" s="2">
        <v>6.0</v>
      </c>
      <c r="C9" s="3">
        <f t="shared" si="2"/>
        <v>0.01492537313</v>
      </c>
      <c r="D9" s="2">
        <f t="shared" ref="D9:D10" si="16">Round(C9*$E$2,0)</f>
        <v>98</v>
      </c>
      <c r="F9" s="4">
        <f t="shared" si="3"/>
        <v>10</v>
      </c>
      <c r="G9" s="4">
        <f t="shared" si="4"/>
        <v>88</v>
      </c>
      <c r="H9" s="4">
        <f t="shared" si="5"/>
        <v>62</v>
      </c>
      <c r="I9" s="4">
        <f t="shared" si="6"/>
        <v>22</v>
      </c>
      <c r="J9" s="4">
        <f t="shared" si="7"/>
        <v>4</v>
      </c>
      <c r="K9" s="4">
        <f t="shared" ref="K9:P9" si="15">round($F9*K$17,0)</f>
        <v>6</v>
      </c>
      <c r="L9" s="4">
        <f t="shared" si="15"/>
        <v>3</v>
      </c>
      <c r="M9" s="4">
        <f t="shared" si="15"/>
        <v>1</v>
      </c>
      <c r="N9" s="4">
        <f t="shared" si="15"/>
        <v>1</v>
      </c>
      <c r="O9" s="4">
        <f t="shared" si="15"/>
        <v>0</v>
      </c>
      <c r="P9" s="4">
        <f t="shared" si="15"/>
        <v>0</v>
      </c>
      <c r="Q9" s="2">
        <v>0.0</v>
      </c>
    </row>
    <row r="10">
      <c r="A10" s="2" t="s">
        <v>25</v>
      </c>
      <c r="B10" s="2">
        <v>25.0</v>
      </c>
      <c r="C10" s="3">
        <f t="shared" si="2"/>
        <v>0.06218905473</v>
      </c>
      <c r="D10" s="2">
        <f t="shared" si="16"/>
        <v>409</v>
      </c>
      <c r="F10" s="4">
        <f t="shared" si="3"/>
        <v>41</v>
      </c>
      <c r="G10" s="4">
        <f t="shared" si="4"/>
        <v>368</v>
      </c>
      <c r="H10" s="4">
        <f t="shared" si="5"/>
        <v>258</v>
      </c>
      <c r="I10" s="4">
        <f t="shared" si="6"/>
        <v>92</v>
      </c>
      <c r="J10" s="4">
        <f t="shared" si="7"/>
        <v>18</v>
      </c>
      <c r="K10" s="4">
        <f t="shared" ref="K10:P10" si="17">round($F10*K$17,0)</f>
        <v>25</v>
      </c>
      <c r="L10" s="4">
        <f t="shared" si="17"/>
        <v>10</v>
      </c>
      <c r="M10" s="4">
        <f t="shared" si="17"/>
        <v>5</v>
      </c>
      <c r="N10" s="4">
        <f t="shared" si="17"/>
        <v>2</v>
      </c>
      <c r="O10" s="4">
        <f t="shared" si="17"/>
        <v>1</v>
      </c>
      <c r="P10" s="4">
        <f t="shared" si="17"/>
        <v>0</v>
      </c>
      <c r="Q10" s="2">
        <v>0.0</v>
      </c>
    </row>
    <row r="11">
      <c r="A11" s="2" t="s">
        <v>26</v>
      </c>
      <c r="B11" s="2">
        <v>25.0</v>
      </c>
      <c r="C11" s="3">
        <f t="shared" si="2"/>
        <v>0.06218905473</v>
      </c>
      <c r="D11" s="2">
        <v>414.0</v>
      </c>
      <c r="F11" s="4">
        <f t="shared" si="3"/>
        <v>41</v>
      </c>
      <c r="G11" s="4">
        <f t="shared" si="4"/>
        <v>373</v>
      </c>
      <c r="H11" s="4">
        <f t="shared" si="5"/>
        <v>261</v>
      </c>
      <c r="I11" s="4">
        <f t="shared" si="6"/>
        <v>93</v>
      </c>
      <c r="J11" s="4">
        <f t="shared" si="7"/>
        <v>19</v>
      </c>
      <c r="K11" s="4">
        <f t="shared" ref="K11:P11" si="18">round($F11*K$17,0)</f>
        <v>25</v>
      </c>
      <c r="L11" s="4">
        <f t="shared" si="18"/>
        <v>10</v>
      </c>
      <c r="M11" s="4">
        <f t="shared" si="18"/>
        <v>5</v>
      </c>
      <c r="N11" s="4">
        <f t="shared" si="18"/>
        <v>2</v>
      </c>
      <c r="O11" s="4">
        <f t="shared" si="18"/>
        <v>1</v>
      </c>
      <c r="P11" s="4">
        <f t="shared" si="18"/>
        <v>0</v>
      </c>
      <c r="Q11" s="2">
        <v>0.0</v>
      </c>
    </row>
    <row r="12">
      <c r="A12" s="2" t="s">
        <v>27</v>
      </c>
      <c r="B12" s="2">
        <v>9.0</v>
      </c>
      <c r="C12" s="3">
        <f t="shared" si="2"/>
        <v>0.0223880597</v>
      </c>
      <c r="D12" s="2">
        <f t="shared" ref="D12:D14" si="20">Round(C12*$E$2,0)</f>
        <v>147</v>
      </c>
      <c r="F12" s="4">
        <f t="shared" si="3"/>
        <v>15</v>
      </c>
      <c r="G12" s="4">
        <f t="shared" si="4"/>
        <v>132</v>
      </c>
      <c r="H12" s="4">
        <f t="shared" si="5"/>
        <v>92</v>
      </c>
      <c r="I12" s="4">
        <f t="shared" si="6"/>
        <v>33</v>
      </c>
      <c r="J12" s="4">
        <f t="shared" si="7"/>
        <v>7</v>
      </c>
      <c r="K12" s="4">
        <f t="shared" ref="K12:P12" si="19">round($F12*K$17,0)</f>
        <v>9</v>
      </c>
      <c r="L12" s="4">
        <f t="shared" si="19"/>
        <v>4</v>
      </c>
      <c r="M12" s="4">
        <f t="shared" si="19"/>
        <v>2</v>
      </c>
      <c r="N12" s="4">
        <f t="shared" si="19"/>
        <v>1</v>
      </c>
      <c r="O12" s="4">
        <f t="shared" si="19"/>
        <v>0</v>
      </c>
      <c r="P12" s="4">
        <f t="shared" si="19"/>
        <v>0</v>
      </c>
      <c r="Q12" s="2">
        <v>0.0</v>
      </c>
    </row>
    <row r="13">
      <c r="A13" s="2" t="s">
        <v>28</v>
      </c>
      <c r="B13" s="2">
        <v>6.0</v>
      </c>
      <c r="C13" s="3">
        <f t="shared" si="2"/>
        <v>0.01492537313</v>
      </c>
      <c r="D13" s="2">
        <f t="shared" si="20"/>
        <v>98</v>
      </c>
      <c r="F13" s="4">
        <f t="shared" si="3"/>
        <v>10</v>
      </c>
      <c r="G13" s="4">
        <f t="shared" si="4"/>
        <v>88</v>
      </c>
      <c r="H13" s="4">
        <f t="shared" si="5"/>
        <v>62</v>
      </c>
      <c r="I13" s="4">
        <f t="shared" si="6"/>
        <v>22</v>
      </c>
      <c r="J13" s="4">
        <f t="shared" si="7"/>
        <v>4</v>
      </c>
      <c r="K13" s="4">
        <f t="shared" ref="K13:P13" si="21">round($F13*K$17,0)</f>
        <v>6</v>
      </c>
      <c r="L13" s="4">
        <f t="shared" si="21"/>
        <v>3</v>
      </c>
      <c r="M13" s="4">
        <f t="shared" si="21"/>
        <v>1</v>
      </c>
      <c r="N13" s="4">
        <f t="shared" si="21"/>
        <v>1</v>
      </c>
      <c r="O13" s="4">
        <f t="shared" si="21"/>
        <v>0</v>
      </c>
      <c r="P13" s="4">
        <f t="shared" si="21"/>
        <v>0</v>
      </c>
      <c r="Q13" s="2">
        <v>0.0</v>
      </c>
    </row>
    <row r="14">
      <c r="A14" s="2" t="s">
        <v>29</v>
      </c>
      <c r="B14" s="2">
        <v>5.0</v>
      </c>
      <c r="C14" s="3">
        <f t="shared" si="2"/>
        <v>0.01243781095</v>
      </c>
      <c r="D14" s="2">
        <f t="shared" si="20"/>
        <v>82</v>
      </c>
      <c r="F14" s="4">
        <f t="shared" si="3"/>
        <v>8</v>
      </c>
      <c r="G14" s="4">
        <f t="shared" si="4"/>
        <v>74</v>
      </c>
      <c r="H14" s="4">
        <f t="shared" si="5"/>
        <v>52</v>
      </c>
      <c r="I14" s="4">
        <f t="shared" si="6"/>
        <v>19</v>
      </c>
      <c r="J14" s="4">
        <f t="shared" si="7"/>
        <v>4</v>
      </c>
      <c r="K14" s="4">
        <f t="shared" ref="K14:P14" si="22">round($F14*K$17,0)</f>
        <v>5</v>
      </c>
      <c r="L14" s="4">
        <f t="shared" si="22"/>
        <v>2</v>
      </c>
      <c r="M14" s="4">
        <f t="shared" si="22"/>
        <v>1</v>
      </c>
      <c r="N14" s="4">
        <f t="shared" si="22"/>
        <v>0</v>
      </c>
      <c r="O14" s="4">
        <f t="shared" si="22"/>
        <v>0</v>
      </c>
      <c r="P14" s="4">
        <f t="shared" si="22"/>
        <v>0</v>
      </c>
      <c r="Q14" s="2">
        <v>0.0</v>
      </c>
    </row>
    <row r="15" hidden="1">
      <c r="B15" s="4">
        <f>SUM(B1:B14)</f>
        <v>402</v>
      </c>
      <c r="D15" s="2">
        <f>SUM(D2:D14)</f>
        <v>6578</v>
      </c>
      <c r="F15" s="4">
        <f t="shared" ref="F15:G15" si="23">SUM(F2:F14)</f>
        <v>659</v>
      </c>
      <c r="G15" s="4">
        <f t="shared" si="23"/>
        <v>5919</v>
      </c>
      <c r="H15" s="4">
        <f>G15*0.7</f>
        <v>4143.3</v>
      </c>
      <c r="I15" s="4">
        <f>G15*0.25</f>
        <v>1479.75</v>
      </c>
      <c r="J15" s="4">
        <f t="shared" ref="J15:P15" si="24">G15*0.05</f>
        <v>295.95</v>
      </c>
      <c r="K15" s="4">
        <f t="shared" si="24"/>
        <v>207.165</v>
      </c>
      <c r="L15" s="4">
        <f t="shared" si="24"/>
        <v>73.9875</v>
      </c>
      <c r="M15" s="4">
        <f t="shared" si="24"/>
        <v>14.7975</v>
      </c>
      <c r="N15" s="4">
        <f t="shared" si="24"/>
        <v>10.35825</v>
      </c>
      <c r="O15" s="4">
        <f t="shared" si="24"/>
        <v>3.699375</v>
      </c>
      <c r="P15" s="4">
        <f t="shared" si="24"/>
        <v>0.739875</v>
      </c>
    </row>
    <row r="17" hidden="1">
      <c r="K17" s="2">
        <v>0.6</v>
      </c>
      <c r="L17" s="2">
        <v>0.25</v>
      </c>
      <c r="M17" s="2">
        <v>0.12</v>
      </c>
      <c r="N17" s="2">
        <v>0.06</v>
      </c>
      <c r="O17" s="2">
        <v>0.03</v>
      </c>
      <c r="P17" s="2">
        <v>0.01</v>
      </c>
    </row>
    <row r="20">
      <c r="A20" s="2" t="s">
        <v>7</v>
      </c>
      <c r="B20" s="5">
        <v>50000.0</v>
      </c>
      <c r="C20" s="5">
        <f t="shared" ref="C20:C27" si="25">B20+30000</f>
        <v>80000</v>
      </c>
    </row>
    <row r="21">
      <c r="A21" s="2" t="s">
        <v>8</v>
      </c>
      <c r="B21" s="5">
        <f t="shared" ref="B21:B27" si="26">C20-10000</f>
        <v>70000</v>
      </c>
      <c r="C21" s="5">
        <f t="shared" si="25"/>
        <v>100000</v>
      </c>
    </row>
    <row r="22">
      <c r="A22" s="2" t="s">
        <v>9</v>
      </c>
      <c r="B22" s="5">
        <f t="shared" si="26"/>
        <v>90000</v>
      </c>
      <c r="C22" s="5">
        <f t="shared" si="25"/>
        <v>120000</v>
      </c>
    </row>
    <row r="23">
      <c r="A23" s="2" t="s">
        <v>10</v>
      </c>
      <c r="B23" s="5">
        <f t="shared" si="26"/>
        <v>110000</v>
      </c>
      <c r="C23" s="5">
        <f t="shared" si="25"/>
        <v>140000</v>
      </c>
    </row>
    <row r="24">
      <c r="A24" s="2" t="s">
        <v>11</v>
      </c>
      <c r="B24" s="5">
        <f t="shared" si="26"/>
        <v>130000</v>
      </c>
      <c r="C24" s="5">
        <f t="shared" si="25"/>
        <v>160000</v>
      </c>
    </row>
    <row r="25">
      <c r="A25" s="2" t="s">
        <v>12</v>
      </c>
      <c r="B25" s="5">
        <f t="shared" si="26"/>
        <v>150000</v>
      </c>
      <c r="C25" s="5">
        <f t="shared" si="25"/>
        <v>180000</v>
      </c>
    </row>
    <row r="26">
      <c r="A26" s="2" t="s">
        <v>13</v>
      </c>
      <c r="B26" s="5">
        <f t="shared" si="26"/>
        <v>170000</v>
      </c>
      <c r="C26" s="5">
        <f t="shared" si="25"/>
        <v>200000</v>
      </c>
    </row>
    <row r="27">
      <c r="A27" s="2" t="s">
        <v>14</v>
      </c>
      <c r="B27" s="5">
        <f t="shared" si="26"/>
        <v>190000</v>
      </c>
      <c r="C27" s="5">
        <f t="shared" si="25"/>
        <v>220000</v>
      </c>
    </row>
    <row r="28">
      <c r="B28" s="5"/>
      <c r="C28" s="5"/>
    </row>
    <row r="29">
      <c r="B29" s="5"/>
      <c r="C29" s="5"/>
    </row>
    <row r="31">
      <c r="A31" s="2" t="s">
        <v>30</v>
      </c>
      <c r="B31" s="4">
        <f>D15-7112</f>
        <v>-534</v>
      </c>
    </row>
    <row r="32">
      <c r="A32" s="2" t="s">
        <v>31</v>
      </c>
      <c r="B32" s="4">
        <f>D15-B31</f>
        <v>7112</v>
      </c>
    </row>
    <row r="37">
      <c r="G37" s="2">
        <v>6578.0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0"/>
    <col customWidth="1" hidden="1" min="2" max="3" width="9.38"/>
    <col customWidth="1" hidden="1" min="4" max="4" width="8.38"/>
    <col customWidth="1" hidden="1" min="5" max="5" width="13.0"/>
    <col customWidth="1" hidden="1" min="6" max="6" width="7.88"/>
    <col customWidth="1" hidden="1" min="7" max="7" width="6.63"/>
    <col customWidth="1" min="8" max="8" width="6.13"/>
    <col customWidth="1" min="9" max="9" width="7.0"/>
    <col customWidth="1" min="10" max="10" width="6.13"/>
    <col customWidth="1" min="11" max="13" width="7.0"/>
    <col customWidth="1" min="14" max="16" width="8.0"/>
    <col customWidth="1" min="17" max="17" width="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>
      <c r="A2" s="2" t="s">
        <v>17</v>
      </c>
      <c r="B2" s="2">
        <v>3.0</v>
      </c>
      <c r="C2" s="3">
        <f t="shared" ref="C2:C14" si="1">B2/$B$15</f>
        <v>0.007462686567</v>
      </c>
      <c r="D2" s="2">
        <v>5.0</v>
      </c>
      <c r="E2" s="2">
        <v>6578.0</v>
      </c>
      <c r="F2" s="4">
        <f t="shared" ref="F2:F14" si="2">round(D2/10,0)</f>
        <v>1</v>
      </c>
      <c r="G2" s="4">
        <f t="shared" ref="G2:G3" si="3">D2-F2</f>
        <v>4</v>
      </c>
      <c r="H2" s="4">
        <f t="shared" ref="H2:H14" si="4">round(G2*0.7,0)</f>
        <v>3</v>
      </c>
      <c r="I2" s="2">
        <v>0.0</v>
      </c>
      <c r="J2" s="4">
        <f t="shared" ref="J2:J14" si="5">round(G2*0.05,0)</f>
        <v>0</v>
      </c>
      <c r="K2" s="4">
        <f t="shared" ref="K2:K14" si="6">ROUNDDOWN($G2/8,0)</f>
        <v>0</v>
      </c>
      <c r="L2" s="2">
        <v>1.0</v>
      </c>
      <c r="M2" s="2">
        <v>0.0</v>
      </c>
      <c r="N2" s="4">
        <f>ROUNDDOWN(M2/8,0)</f>
        <v>0</v>
      </c>
      <c r="O2" s="2">
        <v>1.0</v>
      </c>
    </row>
    <row r="3">
      <c r="A3" s="2" t="s">
        <v>18</v>
      </c>
      <c r="B3" s="2">
        <v>8.0</v>
      </c>
      <c r="C3" s="3">
        <f t="shared" si="1"/>
        <v>0.01990049751</v>
      </c>
      <c r="D3" s="2">
        <f>Round(C3*$E$2,0)</f>
        <v>131</v>
      </c>
      <c r="F3" s="4">
        <f t="shared" si="2"/>
        <v>13</v>
      </c>
      <c r="G3" s="4">
        <f t="shared" si="3"/>
        <v>118</v>
      </c>
      <c r="H3" s="4">
        <f t="shared" si="4"/>
        <v>83</v>
      </c>
      <c r="I3" s="4">
        <f t="shared" ref="I3:I14" si="7">round(G3*0.25,0)</f>
        <v>30</v>
      </c>
      <c r="J3" s="4">
        <f t="shared" si="5"/>
        <v>6</v>
      </c>
      <c r="K3" s="4">
        <f t="shared" si="6"/>
        <v>14</v>
      </c>
      <c r="L3" s="2">
        <v>0.0</v>
      </c>
      <c r="M3" s="4">
        <f>ROUNDDOWN(L3/8,0)</f>
        <v>0</v>
      </c>
      <c r="N3" s="2">
        <v>1.0</v>
      </c>
      <c r="O3" s="4">
        <f t="shared" ref="O3:O4" si="9">ROUNDDOWN(N3/8,0)</f>
        <v>0</v>
      </c>
    </row>
    <row r="4">
      <c r="A4" s="2" t="s">
        <v>19</v>
      </c>
      <c r="B4" s="2">
        <v>90.0</v>
      </c>
      <c r="C4" s="3">
        <f t="shared" si="1"/>
        <v>0.223880597</v>
      </c>
      <c r="D4" s="2">
        <v>1501.0</v>
      </c>
      <c r="F4" s="4">
        <f t="shared" si="2"/>
        <v>150</v>
      </c>
      <c r="G4" s="2">
        <v>1301.0</v>
      </c>
      <c r="H4" s="4">
        <f t="shared" si="4"/>
        <v>911</v>
      </c>
      <c r="I4" s="4">
        <f t="shared" si="7"/>
        <v>325</v>
      </c>
      <c r="J4" s="4">
        <f t="shared" si="5"/>
        <v>65</v>
      </c>
      <c r="K4" s="4">
        <f t="shared" si="6"/>
        <v>162</v>
      </c>
      <c r="L4" s="4">
        <f t="shared" ref="L4:M4" si="8">ROUNDDOWN(K4/8,0)</f>
        <v>20</v>
      </c>
      <c r="M4" s="4">
        <f t="shared" si="8"/>
        <v>2</v>
      </c>
      <c r="N4" s="2">
        <v>1.0</v>
      </c>
      <c r="O4" s="4">
        <f t="shared" si="9"/>
        <v>0</v>
      </c>
    </row>
    <row r="5">
      <c r="A5" s="2" t="s">
        <v>20</v>
      </c>
      <c r="B5" s="2">
        <v>20.0</v>
      </c>
      <c r="C5" s="3">
        <f t="shared" si="1"/>
        <v>0.04975124378</v>
      </c>
      <c r="D5" s="2">
        <f t="shared" ref="D5:D7" si="11">Round(C5*$E$2,0)</f>
        <v>327</v>
      </c>
      <c r="F5" s="4">
        <f t="shared" si="2"/>
        <v>33</v>
      </c>
      <c r="G5" s="4">
        <f t="shared" ref="G5:G7" si="12">D5-F5</f>
        <v>294</v>
      </c>
      <c r="H5" s="4">
        <f t="shared" si="4"/>
        <v>206</v>
      </c>
      <c r="I5" s="4">
        <f t="shared" si="7"/>
        <v>74</v>
      </c>
      <c r="J5" s="4">
        <f t="shared" si="5"/>
        <v>15</v>
      </c>
      <c r="K5" s="4">
        <f t="shared" si="6"/>
        <v>36</v>
      </c>
      <c r="L5" s="4">
        <f t="shared" ref="L5:L13" si="13">ROUNDDOWN(K5/8,0)</f>
        <v>4</v>
      </c>
      <c r="M5" s="2">
        <v>1.0</v>
      </c>
      <c r="N5" s="4">
        <f t="shared" ref="N5:O5" si="10">ROUNDDOWN(M5/8,0)</f>
        <v>0</v>
      </c>
      <c r="O5" s="4">
        <f t="shared" si="10"/>
        <v>0</v>
      </c>
    </row>
    <row r="6">
      <c r="A6" s="2" t="s">
        <v>21</v>
      </c>
      <c r="B6" s="2">
        <v>31.0</v>
      </c>
      <c r="C6" s="3">
        <f t="shared" si="1"/>
        <v>0.07711442786</v>
      </c>
      <c r="D6" s="2">
        <f t="shared" si="11"/>
        <v>507</v>
      </c>
      <c r="F6" s="4">
        <f t="shared" si="2"/>
        <v>51</v>
      </c>
      <c r="G6" s="4">
        <f t="shared" si="12"/>
        <v>456</v>
      </c>
      <c r="H6" s="4">
        <f t="shared" si="4"/>
        <v>319</v>
      </c>
      <c r="I6" s="4">
        <f t="shared" si="7"/>
        <v>114</v>
      </c>
      <c r="J6" s="4">
        <f t="shared" si="5"/>
        <v>23</v>
      </c>
      <c r="K6" s="4">
        <f t="shared" si="6"/>
        <v>57</v>
      </c>
      <c r="L6" s="4">
        <f t="shared" si="13"/>
        <v>7</v>
      </c>
      <c r="M6" s="4">
        <f>ROUNDDOWN(L6/8,0)</f>
        <v>0</v>
      </c>
      <c r="N6" s="2">
        <v>1.0</v>
      </c>
      <c r="O6" s="4">
        <f t="shared" ref="O6:O8" si="14">ROUNDDOWN(N6/8,0)</f>
        <v>0</v>
      </c>
    </row>
    <row r="7">
      <c r="A7" s="2" t="s">
        <v>22</v>
      </c>
      <c r="B7" s="2">
        <v>20.0</v>
      </c>
      <c r="C7" s="3">
        <f t="shared" si="1"/>
        <v>0.04975124378</v>
      </c>
      <c r="D7" s="2">
        <f t="shared" si="11"/>
        <v>327</v>
      </c>
      <c r="F7" s="4">
        <f t="shared" si="2"/>
        <v>33</v>
      </c>
      <c r="G7" s="4">
        <f t="shared" si="12"/>
        <v>294</v>
      </c>
      <c r="H7" s="4">
        <f t="shared" si="4"/>
        <v>206</v>
      </c>
      <c r="I7" s="4">
        <f t="shared" si="7"/>
        <v>74</v>
      </c>
      <c r="J7" s="4">
        <f t="shared" si="5"/>
        <v>15</v>
      </c>
      <c r="K7" s="4">
        <f t="shared" si="6"/>
        <v>36</v>
      </c>
      <c r="L7" s="4">
        <f t="shared" si="13"/>
        <v>4</v>
      </c>
      <c r="M7" s="2">
        <v>0.0</v>
      </c>
      <c r="N7" s="2">
        <v>1.0</v>
      </c>
      <c r="O7" s="4">
        <f t="shared" si="14"/>
        <v>0</v>
      </c>
    </row>
    <row r="8">
      <c r="A8" s="2" t="s">
        <v>23</v>
      </c>
      <c r="B8" s="2">
        <v>154.0</v>
      </c>
      <c r="C8" s="3">
        <f t="shared" si="1"/>
        <v>0.3830845771</v>
      </c>
      <c r="D8" s="2">
        <v>2532.0</v>
      </c>
      <c r="F8" s="4">
        <f t="shared" si="2"/>
        <v>253</v>
      </c>
      <c r="G8" s="2">
        <v>2199.0</v>
      </c>
      <c r="H8" s="4">
        <f t="shared" si="4"/>
        <v>1539</v>
      </c>
      <c r="I8" s="4">
        <f t="shared" si="7"/>
        <v>550</v>
      </c>
      <c r="J8" s="4">
        <f t="shared" si="5"/>
        <v>110</v>
      </c>
      <c r="K8" s="4">
        <f t="shared" si="6"/>
        <v>274</v>
      </c>
      <c r="L8" s="4">
        <f t="shared" si="13"/>
        <v>34</v>
      </c>
      <c r="M8" s="4">
        <f t="shared" ref="M8:M10" si="15">ROUNDDOWN(L8/8,0)</f>
        <v>4</v>
      </c>
      <c r="N8" s="2">
        <v>1.0</v>
      </c>
      <c r="O8" s="4">
        <f t="shared" si="14"/>
        <v>0</v>
      </c>
    </row>
    <row r="9">
      <c r="A9" s="2" t="s">
        <v>24</v>
      </c>
      <c r="B9" s="2">
        <v>6.0</v>
      </c>
      <c r="C9" s="3">
        <f t="shared" si="1"/>
        <v>0.01492537313</v>
      </c>
      <c r="D9" s="2">
        <f t="shared" ref="D9:D10" si="17">Round(C9*$E$2,0)</f>
        <v>98</v>
      </c>
      <c r="F9" s="4">
        <f t="shared" si="2"/>
        <v>10</v>
      </c>
      <c r="G9" s="2">
        <v>99.0</v>
      </c>
      <c r="H9" s="4">
        <f t="shared" si="4"/>
        <v>69</v>
      </c>
      <c r="I9" s="4">
        <f t="shared" si="7"/>
        <v>25</v>
      </c>
      <c r="J9" s="4">
        <f t="shared" si="5"/>
        <v>5</v>
      </c>
      <c r="K9" s="4">
        <f t="shared" si="6"/>
        <v>12</v>
      </c>
      <c r="L9" s="4">
        <f t="shared" si="13"/>
        <v>1</v>
      </c>
      <c r="M9" s="4">
        <f t="shared" si="15"/>
        <v>0</v>
      </c>
      <c r="N9" s="4">
        <f t="shared" ref="N9:O9" si="16">ROUNDDOWN(M9/8,0)</f>
        <v>0</v>
      </c>
      <c r="O9" s="4">
        <f t="shared" si="16"/>
        <v>0</v>
      </c>
    </row>
    <row r="10">
      <c r="A10" s="2" t="s">
        <v>25</v>
      </c>
      <c r="B10" s="2">
        <v>25.0</v>
      </c>
      <c r="C10" s="3">
        <f t="shared" si="1"/>
        <v>0.06218905473</v>
      </c>
      <c r="D10" s="2">
        <f t="shared" si="17"/>
        <v>409</v>
      </c>
      <c r="F10" s="4">
        <f t="shared" si="2"/>
        <v>41</v>
      </c>
      <c r="G10" s="4">
        <f>D10-F10</f>
        <v>368</v>
      </c>
      <c r="H10" s="4">
        <f t="shared" si="4"/>
        <v>258</v>
      </c>
      <c r="I10" s="4">
        <f t="shared" si="7"/>
        <v>92</v>
      </c>
      <c r="J10" s="4">
        <f t="shared" si="5"/>
        <v>18</v>
      </c>
      <c r="K10" s="4">
        <f t="shared" si="6"/>
        <v>46</v>
      </c>
      <c r="L10" s="4">
        <f t="shared" si="13"/>
        <v>5</v>
      </c>
      <c r="M10" s="4">
        <f t="shared" si="15"/>
        <v>0</v>
      </c>
      <c r="N10" s="2">
        <v>1.0</v>
      </c>
      <c r="O10" s="4">
        <f>ROUNDDOWN(N10/8,0)</f>
        <v>0</v>
      </c>
    </row>
    <row r="11">
      <c r="A11" s="2" t="s">
        <v>26</v>
      </c>
      <c r="B11" s="2">
        <v>25.0</v>
      </c>
      <c r="C11" s="3">
        <f t="shared" si="1"/>
        <v>0.06218905473</v>
      </c>
      <c r="D11" s="2">
        <v>414.0</v>
      </c>
      <c r="F11" s="4">
        <f t="shared" si="2"/>
        <v>41</v>
      </c>
      <c r="G11" s="2">
        <v>316.0</v>
      </c>
      <c r="H11" s="4">
        <f t="shared" si="4"/>
        <v>221</v>
      </c>
      <c r="I11" s="4">
        <f t="shared" si="7"/>
        <v>79</v>
      </c>
      <c r="J11" s="4">
        <f t="shared" si="5"/>
        <v>16</v>
      </c>
      <c r="K11" s="4">
        <f t="shared" si="6"/>
        <v>39</v>
      </c>
      <c r="L11" s="4">
        <f t="shared" si="13"/>
        <v>4</v>
      </c>
      <c r="M11" s="2">
        <v>1.0</v>
      </c>
      <c r="N11" s="4">
        <f t="shared" ref="N11:O11" si="18">ROUNDDOWN(M11/8,0)</f>
        <v>0</v>
      </c>
      <c r="O11" s="4">
        <f t="shared" si="18"/>
        <v>0</v>
      </c>
    </row>
    <row r="12">
      <c r="A12" s="2" t="s">
        <v>27</v>
      </c>
      <c r="B12" s="2">
        <v>9.0</v>
      </c>
      <c r="C12" s="3">
        <f t="shared" si="1"/>
        <v>0.0223880597</v>
      </c>
      <c r="D12" s="2">
        <f t="shared" ref="D12:D14" si="20">Round(C12*$E$2,0)</f>
        <v>147</v>
      </c>
      <c r="F12" s="4">
        <f t="shared" si="2"/>
        <v>15</v>
      </c>
      <c r="G12" s="2">
        <v>139.0</v>
      </c>
      <c r="H12" s="4">
        <f t="shared" si="4"/>
        <v>97</v>
      </c>
      <c r="I12" s="4">
        <f t="shared" si="7"/>
        <v>35</v>
      </c>
      <c r="J12" s="4">
        <f t="shared" si="5"/>
        <v>7</v>
      </c>
      <c r="K12" s="4">
        <f t="shared" si="6"/>
        <v>17</v>
      </c>
      <c r="L12" s="4">
        <f t="shared" si="13"/>
        <v>2</v>
      </c>
      <c r="M12" s="2">
        <v>1.0</v>
      </c>
      <c r="N12" s="4">
        <f t="shared" ref="N12:O12" si="19">ROUNDDOWN(M12/8,0)</f>
        <v>0</v>
      </c>
      <c r="O12" s="4">
        <f t="shared" si="19"/>
        <v>0</v>
      </c>
    </row>
    <row r="13">
      <c r="A13" s="2" t="s">
        <v>28</v>
      </c>
      <c r="B13" s="2">
        <v>6.0</v>
      </c>
      <c r="C13" s="3">
        <f t="shared" si="1"/>
        <v>0.01492537313</v>
      </c>
      <c r="D13" s="2">
        <f t="shared" si="20"/>
        <v>98</v>
      </c>
      <c r="F13" s="4">
        <f t="shared" si="2"/>
        <v>10</v>
      </c>
      <c r="G13" s="2">
        <v>98.0</v>
      </c>
      <c r="H13" s="4">
        <f t="shared" si="4"/>
        <v>69</v>
      </c>
      <c r="I13" s="4">
        <f t="shared" si="7"/>
        <v>25</v>
      </c>
      <c r="J13" s="4">
        <f t="shared" si="5"/>
        <v>5</v>
      </c>
      <c r="K13" s="4">
        <f t="shared" si="6"/>
        <v>12</v>
      </c>
      <c r="L13" s="4">
        <f t="shared" si="13"/>
        <v>1</v>
      </c>
      <c r="M13" s="4">
        <f t="shared" ref="M13:O13" si="21">ROUNDDOWN(L13/8,0)</f>
        <v>0</v>
      </c>
      <c r="N13" s="4">
        <f t="shared" si="21"/>
        <v>0</v>
      </c>
      <c r="O13" s="4">
        <f t="shared" si="21"/>
        <v>0</v>
      </c>
    </row>
    <row r="14">
      <c r="A14" s="2" t="s">
        <v>29</v>
      </c>
      <c r="B14" s="2">
        <v>5.0</v>
      </c>
      <c r="C14" s="3">
        <f t="shared" si="1"/>
        <v>0.01243781095</v>
      </c>
      <c r="D14" s="2">
        <f t="shared" si="20"/>
        <v>82</v>
      </c>
      <c r="F14" s="4">
        <f t="shared" si="2"/>
        <v>8</v>
      </c>
      <c r="G14" s="4">
        <f>D14-F14</f>
        <v>74</v>
      </c>
      <c r="H14" s="4">
        <f t="shared" si="4"/>
        <v>52</v>
      </c>
      <c r="I14" s="4">
        <f t="shared" si="7"/>
        <v>19</v>
      </c>
      <c r="J14" s="4">
        <f t="shared" si="5"/>
        <v>4</v>
      </c>
      <c r="K14" s="4">
        <f t="shared" si="6"/>
        <v>9</v>
      </c>
      <c r="L14" s="2">
        <v>0.0</v>
      </c>
      <c r="M14" s="4">
        <f>ROUNDDOWN(L14/8,0)</f>
        <v>0</v>
      </c>
      <c r="N14" s="2">
        <v>1.0</v>
      </c>
      <c r="O14" s="4">
        <f>ROUNDDOWN(N14/8,0)</f>
        <v>0</v>
      </c>
    </row>
    <row r="15">
      <c r="B15" s="4">
        <f>SUM(B1:B14)</f>
        <v>402</v>
      </c>
      <c r="D15" s="2">
        <f>SUM(D2:D14)</f>
        <v>6578</v>
      </c>
      <c r="F15" s="4">
        <f t="shared" ref="F15:G15" si="22">SUM(F2:F14)</f>
        <v>659</v>
      </c>
      <c r="G15" s="4">
        <f t="shared" si="22"/>
        <v>5760</v>
      </c>
      <c r="H15" s="4">
        <f>G15*0.7</f>
        <v>4032</v>
      </c>
      <c r="I15" s="4">
        <f>G15*0.25</f>
        <v>1440</v>
      </c>
      <c r="J15" s="4">
        <f t="shared" ref="J15:O15" si="23">G15*0.05</f>
        <v>288</v>
      </c>
      <c r="K15" s="4">
        <f t="shared" si="23"/>
        <v>201.6</v>
      </c>
      <c r="L15" s="4">
        <f t="shared" si="23"/>
        <v>72</v>
      </c>
      <c r="M15" s="4">
        <f t="shared" si="23"/>
        <v>14.4</v>
      </c>
      <c r="N15" s="4">
        <f t="shared" si="23"/>
        <v>10.08</v>
      </c>
      <c r="O15" s="4">
        <f t="shared" si="23"/>
        <v>3.6</v>
      </c>
    </row>
    <row r="17">
      <c r="K17" s="2">
        <v>0.6</v>
      </c>
      <c r="L17" s="2">
        <v>0.25</v>
      </c>
      <c r="M17" s="2">
        <v>0.12</v>
      </c>
      <c r="N17" s="2">
        <v>0.06</v>
      </c>
      <c r="O17" s="2">
        <v>0.03</v>
      </c>
    </row>
    <row r="20">
      <c r="A20" s="2" t="s">
        <v>7</v>
      </c>
      <c r="B20" s="5">
        <v>50000.0</v>
      </c>
      <c r="C20" s="5">
        <f t="shared" ref="C20:C29" si="24">B20+25000</f>
        <v>75000</v>
      </c>
    </row>
    <row r="21">
      <c r="A21" s="2" t="s">
        <v>8</v>
      </c>
      <c r="B21" s="5">
        <f t="shared" ref="B21:B29" si="25">C20-10000</f>
        <v>65000</v>
      </c>
      <c r="C21" s="5">
        <f t="shared" si="24"/>
        <v>90000</v>
      </c>
      <c r="R21" s="2">
        <v>8701.0</v>
      </c>
    </row>
    <row r="22">
      <c r="A22" s="2" t="s">
        <v>9</v>
      </c>
      <c r="B22" s="5">
        <f t="shared" si="25"/>
        <v>80000</v>
      </c>
      <c r="C22" s="5">
        <f t="shared" si="24"/>
        <v>105000</v>
      </c>
      <c r="R22" s="4">
        <f>sum(H2:O14)</f>
        <v>6578</v>
      </c>
    </row>
    <row r="23">
      <c r="A23" s="2" t="s">
        <v>10</v>
      </c>
      <c r="B23" s="5">
        <f t="shared" si="25"/>
        <v>95000</v>
      </c>
      <c r="C23" s="5">
        <f t="shared" si="24"/>
        <v>120000</v>
      </c>
    </row>
    <row r="24">
      <c r="A24" s="2" t="s">
        <v>11</v>
      </c>
      <c r="B24" s="5">
        <f t="shared" si="25"/>
        <v>110000</v>
      </c>
      <c r="C24" s="5">
        <f t="shared" si="24"/>
        <v>135000</v>
      </c>
    </row>
    <row r="25">
      <c r="A25" s="2" t="s">
        <v>12</v>
      </c>
      <c r="B25" s="5">
        <f t="shared" si="25"/>
        <v>125000</v>
      </c>
      <c r="C25" s="5">
        <f t="shared" si="24"/>
        <v>150000</v>
      </c>
    </row>
    <row r="26">
      <c r="A26" s="2" t="s">
        <v>13</v>
      </c>
      <c r="B26" s="5">
        <f t="shared" si="25"/>
        <v>140000</v>
      </c>
      <c r="C26" s="5">
        <f t="shared" si="24"/>
        <v>165000</v>
      </c>
    </row>
    <row r="27">
      <c r="A27" s="2" t="s">
        <v>14</v>
      </c>
      <c r="B27" s="5">
        <f t="shared" si="25"/>
        <v>155000</v>
      </c>
      <c r="C27" s="5">
        <f t="shared" si="24"/>
        <v>180000</v>
      </c>
    </row>
    <row r="28">
      <c r="A28" s="2" t="s">
        <v>15</v>
      </c>
      <c r="B28" s="5">
        <f t="shared" si="25"/>
        <v>170000</v>
      </c>
      <c r="C28" s="5">
        <f t="shared" si="24"/>
        <v>195000</v>
      </c>
    </row>
    <row r="29">
      <c r="A29" s="2" t="s">
        <v>16</v>
      </c>
      <c r="B29" s="5">
        <f t="shared" si="25"/>
        <v>185000</v>
      </c>
      <c r="C29" s="5">
        <f t="shared" si="24"/>
        <v>210000</v>
      </c>
    </row>
    <row r="31">
      <c r="A31" s="2" t="s">
        <v>30</v>
      </c>
      <c r="B31" s="4">
        <f>D15-7112</f>
        <v>-534</v>
      </c>
    </row>
    <row r="32">
      <c r="A32" s="2" t="s">
        <v>31</v>
      </c>
      <c r="B32" s="4">
        <f>D15-B31</f>
        <v>7112</v>
      </c>
    </row>
    <row r="37">
      <c r="G37" s="2">
        <v>6578.0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1.0</v>
      </c>
      <c r="B1" s="2">
        <v>5.0</v>
      </c>
      <c r="C1" s="2">
        <v>5.0</v>
      </c>
    </row>
    <row r="2">
      <c r="A2" s="2">
        <v>2.0</v>
      </c>
      <c r="B2" s="2">
        <v>132.0</v>
      </c>
      <c r="C2" s="2">
        <v>132.0</v>
      </c>
    </row>
    <row r="3">
      <c r="A3" s="2">
        <v>3.0</v>
      </c>
      <c r="B3" s="2">
        <v>1486.0</v>
      </c>
      <c r="C3" s="2">
        <v>1486.0</v>
      </c>
    </row>
    <row r="4">
      <c r="A4" s="2">
        <v>4.0</v>
      </c>
      <c r="B4" s="2">
        <v>336.0</v>
      </c>
      <c r="C4" s="2">
        <f>327+9</f>
        <v>336</v>
      </c>
    </row>
    <row r="5">
      <c r="A5" s="2">
        <v>5.0</v>
      </c>
      <c r="B5" s="2">
        <v>523.0</v>
      </c>
      <c r="C5" s="2">
        <f>507+4 + 12</f>
        <v>523</v>
      </c>
    </row>
    <row r="6">
      <c r="A6" s="2">
        <v>6.0</v>
      </c>
      <c r="B6" s="2">
        <v>335.0</v>
      </c>
      <c r="C6" s="2">
        <v>335.0</v>
      </c>
    </row>
    <row r="7">
      <c r="A7" s="2">
        <v>7.0</v>
      </c>
      <c r="B7" s="2">
        <v>2512.0</v>
      </c>
      <c r="C7" s="2">
        <f>2532-12 -8</f>
        <v>2512</v>
      </c>
    </row>
    <row r="8">
      <c r="A8" s="2">
        <v>8.0</v>
      </c>
      <c r="B8" s="2">
        <v>112.0</v>
      </c>
      <c r="C8" s="2">
        <v>112.0</v>
      </c>
    </row>
    <row r="9">
      <c r="A9" s="2">
        <v>9.0</v>
      </c>
      <c r="B9" s="2">
        <v>420.0</v>
      </c>
      <c r="C9" s="2">
        <v>420.0</v>
      </c>
    </row>
    <row r="10">
      <c r="A10" s="2">
        <v>10.0</v>
      </c>
      <c r="B10" s="2">
        <v>360.0</v>
      </c>
      <c r="C10" s="2">
        <v>360.0</v>
      </c>
    </row>
    <row r="11">
      <c r="A11" s="2">
        <v>11.0</v>
      </c>
      <c r="B11" s="2">
        <v>159.0</v>
      </c>
      <c r="C11" s="2">
        <v>159.0</v>
      </c>
    </row>
    <row r="12">
      <c r="A12" s="2">
        <v>12.0</v>
      </c>
      <c r="B12" s="2">
        <v>112.0</v>
      </c>
      <c r="C12" s="2">
        <v>112.0</v>
      </c>
    </row>
    <row r="13">
      <c r="A13" s="2">
        <v>13.0</v>
      </c>
      <c r="B13" s="2">
        <v>85.0</v>
      </c>
      <c r="C13" s="2">
        <v>85.0</v>
      </c>
    </row>
    <row r="14">
      <c r="B14" s="4">
        <f t="shared" ref="B14:C14" si="1">SUM(B1:B13)</f>
        <v>6577</v>
      </c>
      <c r="C14" s="4">
        <f t="shared" si="1"/>
        <v>6577</v>
      </c>
    </row>
  </sheetData>
  <drawing r:id="rId1"/>
</worksheet>
</file>