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-ls/Desktop/W203_exploratory/W203_Lab2_ChangMitchellQianSchroyer/data/"/>
    </mc:Choice>
  </mc:AlternateContent>
  <xr:revisionPtr revIDLastSave="0" documentId="8_{DE0E34B8-544B-2C44-B25F-59E2C4BD644F}" xr6:coauthVersionLast="46" xr6:coauthVersionMax="46" xr10:uidLastSave="{00000000-0000-0000-0000-000000000000}"/>
  <bookViews>
    <workbookView xWindow="0" yWindow="0" windowWidth="25600" windowHeight="16000" xr2:uid="{E46A07D3-FBE4-804C-91BD-2F902B934A6C}"/>
  </bookViews>
  <sheets>
    <sheet name="final" sheetId="2" r:id="rId1"/>
    <sheet name="state characteristics" sheetId="8" r:id="rId2"/>
    <sheet name="unemployment benefits" sheetId="7" r:id="rId3"/>
    <sheet name="state of emergency" sheetId="6" r:id="rId4"/>
    <sheet name="masks" sheetId="1" r:id="rId5"/>
    <sheet name="travel_quarantines" sheetId="5" r:id="rId6"/>
    <sheet name="business closures" sheetId="4" r:id="rId7"/>
    <sheet name="stay at hom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U5" i="2"/>
  <c r="T5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9" i="2"/>
  <c r="R30" i="2"/>
  <c r="R31" i="2"/>
  <c r="R32" i="2"/>
  <c r="R33" i="2"/>
  <c r="R34" i="2"/>
  <c r="R35" i="2"/>
  <c r="R36" i="2"/>
  <c r="R37" i="2"/>
  <c r="R38" i="2"/>
  <c r="R39" i="2"/>
  <c r="R41" i="2"/>
  <c r="R42" i="2"/>
  <c r="R43" i="2"/>
  <c r="R45" i="2"/>
  <c r="R46" i="2"/>
  <c r="R47" i="2"/>
  <c r="R48" i="2"/>
  <c r="R49" i="2"/>
  <c r="R50" i="2"/>
  <c r="R51" i="2"/>
  <c r="R52" i="2"/>
  <c r="R53" i="2"/>
  <c r="R54" i="2"/>
  <c r="R55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6" i="2"/>
  <c r="P7" i="2"/>
  <c r="P8" i="2"/>
  <c r="P9" i="2"/>
  <c r="P10" i="2"/>
  <c r="P11" i="2"/>
  <c r="P12" i="2"/>
  <c r="P13" i="2"/>
  <c r="P14" i="2"/>
  <c r="P15" i="2"/>
  <c r="P5" i="2"/>
  <c r="R54" i="7"/>
  <c r="Q54" i="7"/>
  <c r="L54" i="7"/>
  <c r="K54" i="7"/>
  <c r="J54" i="7"/>
  <c r="I54" i="7"/>
  <c r="H54" i="7"/>
  <c r="G54" i="7"/>
  <c r="F54" i="7"/>
  <c r="E54" i="7"/>
  <c r="D54" i="7"/>
  <c r="N42" i="7"/>
  <c r="R44" i="2" s="1"/>
  <c r="N38" i="7"/>
  <c r="R40" i="2" s="1"/>
  <c r="N26" i="7"/>
  <c r="R28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" i="2"/>
  <c r="O9" i="2"/>
  <c r="O10" i="2"/>
  <c r="O15" i="2"/>
  <c r="O18" i="2"/>
  <c r="O19" i="2"/>
  <c r="O20" i="2"/>
  <c r="O23" i="2"/>
  <c r="O27" i="2"/>
  <c r="O28" i="2"/>
  <c r="O29" i="2"/>
  <c r="O30" i="2"/>
  <c r="O32" i="2"/>
  <c r="O33" i="2"/>
  <c r="O35" i="2"/>
  <c r="O38" i="2"/>
  <c r="O40" i="2"/>
  <c r="O42" i="2"/>
  <c r="O46" i="2"/>
  <c r="O47" i="2"/>
  <c r="O51" i="2"/>
  <c r="O52" i="2"/>
  <c r="O54" i="2"/>
  <c r="O5" i="2"/>
  <c r="J8" i="2"/>
  <c r="J20" i="2"/>
  <c r="J32" i="2"/>
  <c r="J39" i="2"/>
  <c r="J46" i="2"/>
  <c r="J49" i="2"/>
  <c r="J5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" i="2"/>
  <c r="M6" i="2"/>
  <c r="O6" i="2" s="1"/>
  <c r="N6" i="2"/>
  <c r="M7" i="2"/>
  <c r="O7" i="2" s="1"/>
  <c r="N7" i="2"/>
  <c r="M8" i="2"/>
  <c r="O8" i="2" s="1"/>
  <c r="N8" i="2"/>
  <c r="M11" i="2"/>
  <c r="O11" i="2" s="1"/>
  <c r="N11" i="2"/>
  <c r="M12" i="2"/>
  <c r="O12" i="2" s="1"/>
  <c r="N12" i="2"/>
  <c r="M13" i="2"/>
  <c r="O13" i="2" s="1"/>
  <c r="M14" i="2"/>
  <c r="O14" i="2" s="1"/>
  <c r="N14" i="2"/>
  <c r="M16" i="2"/>
  <c r="O16" i="2" s="1"/>
  <c r="M17" i="2"/>
  <c r="O17" i="2" s="1"/>
  <c r="N17" i="2"/>
  <c r="M21" i="2"/>
  <c r="O21" i="2" s="1"/>
  <c r="M22" i="2"/>
  <c r="O22" i="2" s="1"/>
  <c r="N22" i="2"/>
  <c r="M24" i="2"/>
  <c r="O24" i="2" s="1"/>
  <c r="M25" i="2"/>
  <c r="O25" i="2" s="1"/>
  <c r="M26" i="2"/>
  <c r="O26" i="2" s="1"/>
  <c r="N26" i="2"/>
  <c r="M31" i="2"/>
  <c r="O31" i="2" s="1"/>
  <c r="N31" i="2"/>
  <c r="M34" i="2"/>
  <c r="O34" i="2" s="1"/>
  <c r="M36" i="2"/>
  <c r="O36" i="2" s="1"/>
  <c r="N36" i="2"/>
  <c r="M37" i="2"/>
  <c r="O37" i="2" s="1"/>
  <c r="M39" i="2"/>
  <c r="O39" i="2" s="1"/>
  <c r="N39" i="2"/>
  <c r="M41" i="2"/>
  <c r="O41" i="2" s="1"/>
  <c r="N41" i="2"/>
  <c r="M43" i="2"/>
  <c r="O43" i="2" s="1"/>
  <c r="M44" i="2"/>
  <c r="O44" i="2" s="1"/>
  <c r="M45" i="2"/>
  <c r="O45" i="2" s="1"/>
  <c r="N45" i="2"/>
  <c r="M48" i="2"/>
  <c r="O48" i="2" s="1"/>
  <c r="M49" i="2"/>
  <c r="O49" i="2" s="1"/>
  <c r="N49" i="2"/>
  <c r="M50" i="2"/>
  <c r="O50" i="2" s="1"/>
  <c r="M53" i="2"/>
  <c r="O53" i="2" s="1"/>
  <c r="N53" i="2"/>
  <c r="M55" i="2"/>
  <c r="O55" i="2" s="1"/>
  <c r="N5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I6" i="2"/>
  <c r="K6" i="2"/>
  <c r="L6" i="2"/>
  <c r="I7" i="2"/>
  <c r="K7" i="2"/>
  <c r="L7" i="2"/>
  <c r="L5" i="2"/>
  <c r="K5" i="2"/>
  <c r="H4" i="3"/>
  <c r="H6" i="2" s="1"/>
  <c r="J6" i="2" s="1"/>
  <c r="H5" i="3"/>
  <c r="H7" i="2" s="1"/>
  <c r="J7" i="2" s="1"/>
  <c r="H6" i="3"/>
  <c r="H7" i="3"/>
  <c r="H9" i="2" s="1"/>
  <c r="J9" i="2" s="1"/>
  <c r="H8" i="3"/>
  <c r="H10" i="2" s="1"/>
  <c r="J10" i="2" s="1"/>
  <c r="H9" i="3"/>
  <c r="H11" i="2" s="1"/>
  <c r="J11" i="2" s="1"/>
  <c r="H10" i="3"/>
  <c r="H12" i="2" s="1"/>
  <c r="J12" i="2" s="1"/>
  <c r="H11" i="3"/>
  <c r="H13" i="2" s="1"/>
  <c r="J13" i="2" s="1"/>
  <c r="H12" i="3"/>
  <c r="H14" i="2" s="1"/>
  <c r="J14" i="2" s="1"/>
  <c r="H13" i="3"/>
  <c r="H15" i="2" s="1"/>
  <c r="J15" i="2" s="1"/>
  <c r="H14" i="3"/>
  <c r="H16" i="2" s="1"/>
  <c r="J16" i="2" s="1"/>
  <c r="H15" i="3"/>
  <c r="H17" i="2" s="1"/>
  <c r="J17" i="2" s="1"/>
  <c r="H16" i="3"/>
  <c r="H18" i="2" s="1"/>
  <c r="J18" i="2" s="1"/>
  <c r="H17" i="3"/>
  <c r="H19" i="2" s="1"/>
  <c r="J19" i="2" s="1"/>
  <c r="H18" i="3"/>
  <c r="H19" i="3"/>
  <c r="H21" i="2" s="1"/>
  <c r="J21" i="2" s="1"/>
  <c r="H20" i="3"/>
  <c r="H22" i="2" s="1"/>
  <c r="J22" i="2" s="1"/>
  <c r="H21" i="3"/>
  <c r="H23" i="2" s="1"/>
  <c r="J23" i="2" s="1"/>
  <c r="H22" i="3"/>
  <c r="H24" i="2" s="1"/>
  <c r="J24" i="2" s="1"/>
  <c r="H23" i="3"/>
  <c r="H25" i="2" s="1"/>
  <c r="J25" i="2" s="1"/>
  <c r="H24" i="3"/>
  <c r="H26" i="2" s="1"/>
  <c r="J26" i="2" s="1"/>
  <c r="H25" i="3"/>
  <c r="H27" i="2" s="1"/>
  <c r="J27" i="2" s="1"/>
  <c r="H26" i="3"/>
  <c r="H28" i="2" s="1"/>
  <c r="J28" i="2" s="1"/>
  <c r="H27" i="3"/>
  <c r="H29" i="2" s="1"/>
  <c r="J29" i="2" s="1"/>
  <c r="H28" i="3"/>
  <c r="H30" i="2" s="1"/>
  <c r="J30" i="2" s="1"/>
  <c r="H29" i="3"/>
  <c r="H31" i="2" s="1"/>
  <c r="J31" i="2" s="1"/>
  <c r="H30" i="3"/>
  <c r="H31" i="3"/>
  <c r="H33" i="2" s="1"/>
  <c r="J33" i="2" s="1"/>
  <c r="H32" i="3"/>
  <c r="H34" i="2" s="1"/>
  <c r="J34" i="2" s="1"/>
  <c r="H33" i="3"/>
  <c r="H35" i="2" s="1"/>
  <c r="J35" i="2" s="1"/>
  <c r="H34" i="3"/>
  <c r="H36" i="2" s="1"/>
  <c r="J36" i="2" s="1"/>
  <c r="H35" i="3"/>
  <c r="H37" i="2" s="1"/>
  <c r="J37" i="2" s="1"/>
  <c r="H36" i="3"/>
  <c r="H38" i="2" s="1"/>
  <c r="J38" i="2" s="1"/>
  <c r="H37" i="3"/>
  <c r="H38" i="3"/>
  <c r="H40" i="2" s="1"/>
  <c r="J40" i="2" s="1"/>
  <c r="H39" i="3"/>
  <c r="H41" i="2" s="1"/>
  <c r="J41" i="2" s="1"/>
  <c r="H40" i="3"/>
  <c r="H42" i="2" s="1"/>
  <c r="J42" i="2" s="1"/>
  <c r="H41" i="3"/>
  <c r="H43" i="2" s="1"/>
  <c r="J43" i="2" s="1"/>
  <c r="H42" i="3"/>
  <c r="H44" i="2" s="1"/>
  <c r="J44" i="2" s="1"/>
  <c r="H43" i="3"/>
  <c r="H45" i="2" s="1"/>
  <c r="J45" i="2" s="1"/>
  <c r="H44" i="3"/>
  <c r="H45" i="3"/>
  <c r="H47" i="2" s="1"/>
  <c r="J47" i="2" s="1"/>
  <c r="H46" i="3"/>
  <c r="H48" i="2" s="1"/>
  <c r="J48" i="2" s="1"/>
  <c r="H47" i="3"/>
  <c r="H48" i="3"/>
  <c r="H50" i="2" s="1"/>
  <c r="J50" i="2" s="1"/>
  <c r="H49" i="3"/>
  <c r="H51" i="2" s="1"/>
  <c r="J51" i="2" s="1"/>
  <c r="H50" i="3"/>
  <c r="H52" i="2" s="1"/>
  <c r="J52" i="2" s="1"/>
  <c r="H51" i="3"/>
  <c r="H53" i="2" s="1"/>
  <c r="J53" i="2" s="1"/>
  <c r="H52" i="3"/>
  <c r="H54" i="2" s="1"/>
  <c r="J54" i="2" s="1"/>
  <c r="H53" i="3"/>
  <c r="H54" i="3"/>
  <c r="H3" i="3"/>
  <c r="H5" i="2" s="1"/>
  <c r="J5" i="2" s="1"/>
  <c r="I5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0" i="2"/>
  <c r="I31" i="2"/>
  <c r="I33" i="2"/>
  <c r="I34" i="2"/>
  <c r="I35" i="2"/>
  <c r="I36" i="2"/>
  <c r="I37" i="2"/>
  <c r="I38" i="2"/>
  <c r="I40" i="2"/>
  <c r="I41" i="2"/>
  <c r="I42" i="2"/>
  <c r="I43" i="2"/>
  <c r="I44" i="2"/>
  <c r="I45" i="2"/>
  <c r="I47" i="2"/>
  <c r="I48" i="2"/>
  <c r="I50" i="2"/>
  <c r="I51" i="2"/>
  <c r="I52" i="2"/>
  <c r="I53" i="2"/>
  <c r="I54" i="2"/>
</calcChain>
</file>

<file path=xl/sharedStrings.xml><?xml version="1.0" encoding="utf-8"?>
<sst xmlns="http://schemas.openxmlformats.org/spreadsheetml/2006/main" count="968" uniqueCount="186">
  <si>
    <t>State</t>
  </si>
  <si>
    <t>State Abbreviation</t>
  </si>
  <si>
    <t>State FIPS Code</t>
  </si>
  <si>
    <t>Public face mask mandate</t>
  </si>
  <si>
    <t>Second mandate for facemasks by all individuals in public places</t>
  </si>
  <si>
    <t>Face mask mandate enforced by fines</t>
  </si>
  <si>
    <t>Face mask mandate enforced by criminal charge/citation</t>
  </si>
  <si>
    <t>No legal enforcement of face mask mandate</t>
  </si>
  <si>
    <t>Business face mask mandate</t>
  </si>
  <si>
    <t>End face mask mandate</t>
  </si>
  <si>
    <t>Attempt by state government to prevent local governments from implementing face mask orders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</si>
  <si>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</si>
  <si>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</si>
  <si>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</si>
  <si>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</si>
  <si>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</si>
  <si>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</si>
  <si>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</si>
  <si>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</si>
  <si>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</si>
  <si>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</si>
  <si>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</si>
  <si>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</si>
  <si>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</si>
  <si>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</si>
  <si>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</si>
  <si>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</si>
  <si>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</si>
  <si>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</si>
  <si>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</si>
  <si>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</si>
  <si>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</si>
  <si>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</si>
  <si>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</si>
  <si>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</si>
  <si>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</si>
  <si>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</si>
  <si>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</si>
  <si>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</si>
  <si>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</si>
  <si>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</si>
  <si>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</si>
  <si>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</si>
  <si>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</si>
  <si>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</si>
  <si>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</si>
  <si>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</si>
  <si>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</si>
  <si>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</si>
  <si>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</si>
  <si>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</si>
  <si>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</si>
  <si>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</si>
  <si>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</si>
  <si>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</si>
  <si>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</si>
  <si>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</si>
  <si>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</si>
  <si>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</si>
  <si>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</si>
  <si>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</si>
  <si>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</si>
  <si>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</si>
  <si>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</si>
  <si>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</si>
  <si>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</si>
  <si>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</si>
  <si>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</si>
  <si>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</si>
  <si>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</si>
  <si>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</si>
  <si>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</si>
  <si>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</si>
  <si>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</si>
  <si>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</si>
  <si>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</si>
  <si>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</si>
  <si>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</si>
  <si>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</si>
  <si>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</si>
  <si>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</si>
  <si>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</si>
  <si>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</si>
  <si>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</si>
  <si>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</si>
  <si>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</si>
  <si>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</si>
  <si>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</si>
  <si>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</si>
  <si>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</si>
  <si>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</si>
  <si>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</si>
  <si>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</si>
  <si>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</si>
  <si>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</si>
  <si>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</si>
  <si>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</si>
  <si>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</si>
  <si>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</si>
  <si>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</si>
  <si>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</si>
  <si>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</si>
  <si>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</si>
  <si>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</si>
  <si>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</si>
  <si>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</si>
  <si>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</si>
  <si>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</si>
  <si>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</si>
  <si>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</si>
  <si>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</si>
  <si>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</si>
  <si>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</si>
  <si>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</si>
  <si>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Stay at home/shelter in place</t>
  </si>
  <si>
    <t>Religious Gatherings Exempt Without Clear Social Distance Mandate*</t>
  </si>
  <si>
    <t>Stay-at-home order issued but did not specifically restrict movement of the general public</t>
  </si>
  <si>
    <t xml:space="preserve">End stay at home/shelter in place </t>
  </si>
  <si>
    <t>First Business Closures</t>
  </si>
  <si>
    <t>First Business Reopening</t>
  </si>
  <si>
    <t>first_business_closures</t>
  </si>
  <si>
    <t>first_business_reopenings</t>
  </si>
  <si>
    <t>end_stay_at_home</t>
  </si>
  <si>
    <t>end_mask_mandate</t>
  </si>
  <si>
    <t>begin_mask_mandate</t>
  </si>
  <si>
    <t>state_abbrev</t>
  </si>
  <si>
    <t>state_fips_code</t>
  </si>
  <si>
    <t>begin_stay_at_home</t>
  </si>
  <si>
    <t>state</t>
  </si>
  <si>
    <t>Quarantine mandate for some travelers</t>
  </si>
  <si>
    <t>Quarantine mandate for all travelers</t>
  </si>
  <si>
    <t>Quarantine mandate ended</t>
  </si>
  <si>
    <t>first_travel_quarantine_mandate</t>
  </si>
  <si>
    <t>1/0/00</t>
  </si>
  <si>
    <t>begin_travel_quarantine_mandate</t>
  </si>
  <si>
    <t>end_travel_quarantine_mandate</t>
  </si>
  <si>
    <t>mask_mandate_flag</t>
  </si>
  <si>
    <t>stay_at_home_flag</t>
  </si>
  <si>
    <t>travel_quarantine_mandate_flag</t>
  </si>
  <si>
    <t>State of emergency issued</t>
  </si>
  <si>
    <t>state_of_emergency_declared</t>
  </si>
  <si>
    <t>No state unemployment waiting period prior to pandemic; or date waiting period waived not found</t>
  </si>
  <si>
    <t>Waived one week waiting period for UI</t>
  </si>
  <si>
    <t>Reinstated one week waiting period for UI</t>
  </si>
  <si>
    <t>Waive work search requirement for UI</t>
  </si>
  <si>
    <t>Reinstated work search requirement for UI</t>
  </si>
  <si>
    <t>Expand eligibility of unemployment insurance to anyone who is quarantined and/or taking care of someone who is quarantined</t>
  </si>
  <si>
    <t>Expand eligibility for UI to high-risk individuals in preventative quarantine</t>
  </si>
  <si>
    <t>Expand eligibility of UI to those who have lost childcare/school closures</t>
  </si>
  <si>
    <t>Extend the amount of time an individual can be on UI</t>
  </si>
  <si>
    <t>Weekly unemployment insurance maximum amount (dollars)</t>
  </si>
  <si>
    <t>Weekly UI maximum amount with extra stimulus (through July 31, 2020) (dollars)</t>
  </si>
  <si>
    <t>Unemployment insurance maximum duration (weeks)</t>
  </si>
  <si>
    <t>UI maximum duration with Pandemic Emergency Unemployment Compensation CARES extension (weeks)</t>
  </si>
  <si>
    <t>Extended Benefits program activated</t>
  </si>
  <si>
    <t>begin_increased_unemployment_benefits</t>
  </si>
  <si>
    <t>end_increased_unemployment_benefits</t>
  </si>
  <si>
    <t>Extended Benefits program deactivated</t>
  </si>
  <si>
    <t>N/A</t>
  </si>
  <si>
    <t>increased_weekly_unemployment_insurance_amt_thru_jul31</t>
  </si>
  <si>
    <t>population</t>
  </si>
  <si>
    <t>area_sq_mi</t>
  </si>
  <si>
    <t>Population density per square mile</t>
  </si>
  <si>
    <t>Population 2018</t>
  </si>
  <si>
    <t>Square Miles</t>
  </si>
  <si>
    <t>population_density</t>
  </si>
  <si>
    <t>logic</t>
  </si>
  <si>
    <t>sheet name</t>
  </si>
  <si>
    <t>State of Emergency</t>
  </si>
  <si>
    <t>Minimum(Stay at home/shelter in place, Stay-at-home order issued but did not specifically restrict movement of the general public)</t>
  </si>
  <si>
    <t>variable name(s)</t>
  </si>
  <si>
    <t>Stay at home/shelter in place, Stay-at-home order issued but did not specifically restrict movement of the general public</t>
  </si>
  <si>
    <t>Stay at Home</t>
  </si>
  <si>
    <t xml:space="preserve">if begin_mask_mandate is a valid date, then 1 else 0 </t>
  </si>
  <si>
    <t>Face Masks</t>
  </si>
  <si>
    <t xml:space="preserve">if begin_stay_at_home is a valid date, then 1 else 0 </t>
  </si>
  <si>
    <t>Closures &amp; Reopening</t>
  </si>
  <si>
    <t>Began to reopen businesses statewide</t>
  </si>
  <si>
    <t>Closed other non-essential businesses,	Closed restaurants,	Closed gyms,	Closed movie theaters,	Closed bars,	Closed casinos,	Closed businesses overnight</t>
  </si>
  <si>
    <t>Minimum(Closed other non-essential businesses,	Closed restaurants,	Closed gyms,	Closed movie theaters,	Closed bars,	Closed casinos,	Closed businesses overnight)</t>
  </si>
  <si>
    <t>Minimum(Quarantine mandate for some travelers, Quarantine mandate for all travelers)</t>
  </si>
  <si>
    <t>Quarantine mandate for some travelers, Quarantine mandate for all travelers</t>
  </si>
  <si>
    <t>Interstate Travel Quarantines</t>
  </si>
  <si>
    <t xml:space="preserve">if begin_travel_quarantine_mandate  is a valid date, then 1 else 0 </t>
  </si>
  <si>
    <t>Unemployment Insurance</t>
  </si>
  <si>
    <t>State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</si>
</sst>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yy"/>
    <numFmt numFmtId="165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 (Body)"/>
    </font>
    <font>
      <b/>
      <sz val="10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3" fontId="7" fillId="0" borderId="0" xfId="0" applyNumberFormat="1" applyFont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/>
    <xf numFmtId="3" fontId="8" fillId="0" borderId="0" xfId="0" applyNumberFormat="1" applyFont="1" applyAlignment="1">
      <alignment horizontal="right"/>
    </xf>
    <xf numFmtId="164" fontId="8" fillId="2" borderId="0" xfId="0" applyNumberFormat="1" applyFont="1" applyFill="1" applyAlignment="1">
      <alignment horizontal="right" wrapText="1"/>
    </xf>
    <xf numFmtId="0" fontId="8" fillId="0" borderId="0" xfId="0" applyFont="1" applyAlignment="1">
      <alignment horizontal="right" wrapText="1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wrapText="1"/>
    </xf>
    <xf numFmtId="164" fontId="8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164" fontId="0" fillId="0" borderId="0" xfId="0" applyNumberFormat="1"/>
    <xf numFmtId="3" fontId="7" fillId="3" borderId="0" xfId="0" applyNumberFormat="1" applyFont="1" applyFill="1" applyAlignment="1">
      <alignment wrapText="1"/>
    </xf>
    <xf numFmtId="14" fontId="8" fillId="3" borderId="0" xfId="0" applyNumberFormat="1" applyFont="1" applyFill="1" applyAlignment="1">
      <alignment horizontal="right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4" fontId="10" fillId="0" borderId="0" xfId="0" applyNumberFormat="1" applyFont="1"/>
    <xf numFmtId="0" fontId="12" fillId="0" borderId="1" xfId="0" applyFont="1" applyBorder="1"/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3" fontId="2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165" fontId="10" fillId="0" borderId="0" xfId="1" applyNumberFormat="1" applyFont="1"/>
    <xf numFmtId="0" fontId="7" fillId="0" borderId="1" xfId="0" applyFont="1" applyBorder="1" applyAlignment="1">
      <alignment horizontal="left" wrapText="1"/>
    </xf>
    <xf numFmtId="0" fontId="10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C413-C724-E74A-A6EA-6936191F3D6B}">
  <dimension ref="A1:U55"/>
  <sheetViews>
    <sheetView tabSelected="1" workbookViewId="0">
      <selection activeCell="E3" sqref="E3"/>
    </sheetView>
  </sheetViews>
  <sheetFormatPr baseColWidth="10" defaultRowHeight="14" x14ac:dyDescent="0.2"/>
  <cols>
    <col min="1" max="1" width="13.83203125" style="26" bestFit="1" customWidth="1"/>
    <col min="2" max="2" width="13.33203125" style="26" customWidth="1"/>
    <col min="3" max="3" width="11.6640625" style="26" bestFit="1" customWidth="1"/>
    <col min="4" max="4" width="22.83203125" style="26" customWidth="1"/>
    <col min="5" max="6" width="24.5" style="26" customWidth="1"/>
    <col min="7" max="7" width="15" style="26" customWidth="1"/>
    <col min="8" max="8" width="15.33203125" style="26" bestFit="1" customWidth="1"/>
    <col min="9" max="9" width="14.1640625" style="26" bestFit="1" customWidth="1"/>
    <col min="10" max="10" width="14.1640625" style="26" customWidth="1"/>
    <col min="11" max="11" width="27" style="26" bestFit="1" customWidth="1"/>
    <col min="12" max="12" width="18.83203125" style="26" bestFit="1" customWidth="1"/>
    <col min="13" max="13" width="24.5" style="26" customWidth="1"/>
    <col min="14" max="14" width="23.6640625" style="26" customWidth="1"/>
    <col min="15" max="15" width="23.83203125" style="26" bestFit="1" customWidth="1"/>
    <col min="16" max="16" width="29.33203125" style="26" customWidth="1"/>
    <col min="17" max="17" width="29.1640625" style="26" customWidth="1"/>
    <col min="18" max="18" width="32.33203125" style="26" customWidth="1"/>
    <col min="19" max="16384" width="10.83203125" style="26"/>
  </cols>
  <sheetData>
    <row r="1" spans="1:21" s="60" customFormat="1" ht="82" customHeight="1" x14ac:dyDescent="0.2">
      <c r="A1" s="60" t="s">
        <v>167</v>
      </c>
      <c r="B1" s="60" t="s">
        <v>185</v>
      </c>
      <c r="C1" s="60" t="s">
        <v>185</v>
      </c>
      <c r="D1" s="60" t="s">
        <v>168</v>
      </c>
      <c r="E1" s="60" t="s">
        <v>174</v>
      </c>
      <c r="F1" s="60" t="s">
        <v>174</v>
      </c>
      <c r="H1" s="60" t="s">
        <v>172</v>
      </c>
      <c r="I1" s="60" t="s">
        <v>172</v>
      </c>
      <c r="K1" s="60" t="s">
        <v>176</v>
      </c>
      <c r="L1" s="60" t="s">
        <v>176</v>
      </c>
      <c r="M1" s="60" t="s">
        <v>182</v>
      </c>
      <c r="N1" s="60" t="s">
        <v>182</v>
      </c>
      <c r="P1" s="60" t="s">
        <v>184</v>
      </c>
      <c r="Q1" s="60" t="s">
        <v>184</v>
      </c>
      <c r="R1" s="60" t="s">
        <v>184</v>
      </c>
      <c r="S1" s="60" t="s">
        <v>185</v>
      </c>
      <c r="T1" s="60" t="s">
        <v>185</v>
      </c>
      <c r="U1" s="60" t="s">
        <v>185</v>
      </c>
    </row>
    <row r="2" spans="1:21" s="60" customFormat="1" ht="82" customHeight="1" x14ac:dyDescent="0.2">
      <c r="A2" s="60" t="s">
        <v>170</v>
      </c>
      <c r="B2" s="60" t="s">
        <v>1</v>
      </c>
      <c r="C2" s="60" t="s">
        <v>2</v>
      </c>
      <c r="D2" s="60" t="s">
        <v>139</v>
      </c>
      <c r="E2" s="60" t="s">
        <v>3</v>
      </c>
      <c r="F2" s="60" t="s">
        <v>9</v>
      </c>
      <c r="H2" s="60" t="s">
        <v>171</v>
      </c>
      <c r="I2" s="60" t="s">
        <v>117</v>
      </c>
      <c r="K2" s="60" t="s">
        <v>178</v>
      </c>
      <c r="L2" s="60" t="s">
        <v>177</v>
      </c>
      <c r="M2" s="60" t="s">
        <v>181</v>
      </c>
      <c r="N2" s="60" t="s">
        <v>131</v>
      </c>
      <c r="P2" s="60" t="s">
        <v>154</v>
      </c>
      <c r="Q2" s="60" t="s">
        <v>157</v>
      </c>
      <c r="R2" s="60" t="s">
        <v>151</v>
      </c>
      <c r="S2" s="60" t="s">
        <v>163</v>
      </c>
      <c r="T2" s="60" t="s">
        <v>164</v>
      </c>
      <c r="U2" s="60" t="s">
        <v>162</v>
      </c>
    </row>
    <row r="3" spans="1:21" s="60" customFormat="1" ht="82" customHeight="1" x14ac:dyDescent="0.2">
      <c r="A3" s="60" t="s">
        <v>166</v>
      </c>
      <c r="G3" s="60" t="s">
        <v>173</v>
      </c>
      <c r="H3" s="60" t="s">
        <v>169</v>
      </c>
      <c r="J3" s="60" t="s">
        <v>175</v>
      </c>
      <c r="K3" s="60" t="s">
        <v>179</v>
      </c>
      <c r="M3" s="60" t="s">
        <v>180</v>
      </c>
      <c r="O3" s="60" t="s">
        <v>183</v>
      </c>
    </row>
    <row r="4" spans="1:21" s="39" customFormat="1" ht="30" x14ac:dyDescent="0.2">
      <c r="A4" s="27" t="s">
        <v>128</v>
      </c>
      <c r="B4" s="28" t="s">
        <v>125</v>
      </c>
      <c r="C4" s="27" t="s">
        <v>126</v>
      </c>
      <c r="D4" s="27" t="s">
        <v>140</v>
      </c>
      <c r="E4" s="40" t="s">
        <v>124</v>
      </c>
      <c r="F4" s="40" t="s">
        <v>123</v>
      </c>
      <c r="G4" s="27" t="s">
        <v>136</v>
      </c>
      <c r="H4" s="29" t="s">
        <v>127</v>
      </c>
      <c r="I4" s="30" t="s">
        <v>122</v>
      </c>
      <c r="J4" s="30" t="s">
        <v>137</v>
      </c>
      <c r="K4" s="28" t="s">
        <v>120</v>
      </c>
      <c r="L4" s="28" t="s">
        <v>121</v>
      </c>
      <c r="M4" s="40" t="s">
        <v>134</v>
      </c>
      <c r="N4" s="40" t="s">
        <v>135</v>
      </c>
      <c r="O4" s="39" t="s">
        <v>138</v>
      </c>
      <c r="P4" s="59" t="s">
        <v>155</v>
      </c>
      <c r="Q4" s="59" t="s">
        <v>156</v>
      </c>
      <c r="R4" s="39" t="s">
        <v>159</v>
      </c>
      <c r="S4" s="39" t="s">
        <v>160</v>
      </c>
      <c r="T4" s="39" t="s">
        <v>161</v>
      </c>
      <c r="U4" s="39" t="s">
        <v>165</v>
      </c>
    </row>
    <row r="5" spans="1:21" x14ac:dyDescent="0.2">
      <c r="A5" s="3" t="s">
        <v>11</v>
      </c>
      <c r="B5" s="4" t="s">
        <v>12</v>
      </c>
      <c r="C5" s="3">
        <v>1</v>
      </c>
      <c r="D5" s="5">
        <f>VLOOKUP(A5,'state of emergency'!$A:$D,4,FALSE)</f>
        <v>43903</v>
      </c>
      <c r="E5" s="38">
        <v>44028</v>
      </c>
      <c r="F5" s="38">
        <v>0</v>
      </c>
      <c r="G5" s="4">
        <f>IF(E5&gt;0,1,0)</f>
        <v>1</v>
      </c>
      <c r="H5" s="5">
        <f>VLOOKUP($A5,'stay at home'!$A:$H,8,FALSE)</f>
        <v>43925</v>
      </c>
      <c r="I5" s="5">
        <f>VLOOKUP($A5,'stay at home'!$A:$G,7,FALSE)</f>
        <v>43951</v>
      </c>
      <c r="J5" s="4">
        <f>IF(H5&gt;0,1,0)</f>
        <v>1</v>
      </c>
      <c r="K5" s="5">
        <f>VLOOKUP(A5,'business closures'!$A:$E,4,FALSE)</f>
        <v>43909</v>
      </c>
      <c r="L5" s="5">
        <f>VLOOKUP(A5,'business closures'!$A:$E,5,FALSE)</f>
        <v>43951</v>
      </c>
      <c r="M5" s="38">
        <v>0</v>
      </c>
      <c r="N5" s="38">
        <v>0</v>
      </c>
      <c r="O5" s="26">
        <f>IF(M5&gt;0,1,0)</f>
        <v>0</v>
      </c>
      <c r="P5" s="38">
        <f>VLOOKUP(A5,'unemployment benefits'!$A:$R,17,FALSE)</f>
        <v>43982</v>
      </c>
      <c r="Q5" s="38">
        <f>VLOOKUP(A5,'unemployment benefits'!$A:$R,18,FALSE)</f>
        <v>44100</v>
      </c>
      <c r="R5" s="58">
        <f>VLOOKUP(A5,'unemployment benefits'!$A:$R,14,FALSE)</f>
        <v>875</v>
      </c>
      <c r="S5" s="26">
        <f>VLOOKUP($A5,'state characteristics'!$A:$F,5,FALSE)</f>
        <v>4887871</v>
      </c>
      <c r="T5" s="26">
        <f>VLOOKUP($A5,'state characteristics'!$A:$F,6,FALSE)</f>
        <v>52420</v>
      </c>
      <c r="U5" s="26">
        <f>VLOOKUP($A5,'state characteristics'!$A:$F,4,FALSE)</f>
        <v>93.24</v>
      </c>
    </row>
    <row r="6" spans="1:21" x14ac:dyDescent="0.2">
      <c r="A6" s="3" t="s">
        <v>13</v>
      </c>
      <c r="B6" s="4" t="s">
        <v>14</v>
      </c>
      <c r="C6" s="3">
        <v>2</v>
      </c>
      <c r="D6" s="5">
        <f>VLOOKUP(A6,'state of emergency'!$A:$D,4,FALSE)</f>
        <v>43901</v>
      </c>
      <c r="E6" s="38">
        <v>43945</v>
      </c>
      <c r="F6" s="38">
        <v>43973</v>
      </c>
      <c r="G6" s="4">
        <f t="shared" ref="G6:G55" si="0">IF(E6&gt;0,1,0)</f>
        <v>1</v>
      </c>
      <c r="H6" s="5">
        <f>VLOOKUP($A6,'stay at home'!$A:$H,8,FALSE)</f>
        <v>43918</v>
      </c>
      <c r="I6" s="5">
        <f>VLOOKUP($A6,'stay at home'!$A:$G,7,FALSE)</f>
        <v>43945</v>
      </c>
      <c r="J6" s="4">
        <f t="shared" ref="J6:J55" si="1">IF(H6&gt;0,1,0)</f>
        <v>1</v>
      </c>
      <c r="K6" s="5">
        <f>VLOOKUP(A6,'business closures'!$A:$E,4,FALSE)</f>
        <v>43908</v>
      </c>
      <c r="L6" s="5">
        <f>VLOOKUP(A6,'business closures'!$A:$E,5,FALSE)</f>
        <v>43945</v>
      </c>
      <c r="M6" s="38">
        <f>VLOOKUP(A6,travel_quarantines!$A:$G,7,FALSE)</f>
        <v>43915</v>
      </c>
      <c r="N6" s="38">
        <f>VLOOKUP(A6,travel_quarantines!$A:$G,6,FALSE)</f>
        <v>44241</v>
      </c>
      <c r="O6" s="26">
        <f t="shared" ref="O6:O55" si="2">IF(M6&gt;0,1,0)</f>
        <v>1</v>
      </c>
      <c r="P6" s="38">
        <f>VLOOKUP(A6,'unemployment benefits'!$A:$R,17,FALSE)</f>
        <v>43954</v>
      </c>
      <c r="Q6" s="38">
        <f>VLOOKUP(A6,'unemployment benefits'!$A:$R,18,FALSE)</f>
        <v>0</v>
      </c>
      <c r="R6" s="58">
        <f>VLOOKUP(A6,'unemployment benefits'!$A:$R,14,FALSE)</f>
        <v>970</v>
      </c>
      <c r="S6" s="26">
        <f>VLOOKUP($A6,'state characteristics'!$A:$F,5,FALSE)</f>
        <v>737438</v>
      </c>
      <c r="T6" s="26">
        <f>VLOOKUP($A6,'state characteristics'!$A:$F,6,FALSE)</f>
        <v>665384</v>
      </c>
      <c r="U6" s="26">
        <f>VLOOKUP($A6,'state characteristics'!$A:$F,4,FALSE)</f>
        <v>1.1100000000000001</v>
      </c>
    </row>
    <row r="7" spans="1:21" x14ac:dyDescent="0.2">
      <c r="A7" s="3" t="s">
        <v>15</v>
      </c>
      <c r="B7" s="4" t="s">
        <v>16</v>
      </c>
      <c r="C7" s="3">
        <v>4</v>
      </c>
      <c r="D7" s="5">
        <f>VLOOKUP(A7,'state of emergency'!$A:$D,4,FALSE)</f>
        <v>43901</v>
      </c>
      <c r="E7" s="38">
        <v>0</v>
      </c>
      <c r="F7" s="38">
        <v>0</v>
      </c>
      <c r="G7" s="4">
        <f t="shared" si="0"/>
        <v>0</v>
      </c>
      <c r="H7" s="5">
        <f>VLOOKUP($A7,'stay at home'!$A:$H,8,FALSE)</f>
        <v>43921</v>
      </c>
      <c r="I7" s="5">
        <f>VLOOKUP($A7,'stay at home'!$A:$G,7,FALSE)</f>
        <v>43967</v>
      </c>
      <c r="J7" s="4">
        <f t="shared" si="1"/>
        <v>1</v>
      </c>
      <c r="K7" s="5">
        <f>VLOOKUP(A7,'business closures'!$A:$E,4,FALSE)</f>
        <v>43911</v>
      </c>
      <c r="L7" s="5">
        <f>VLOOKUP(A7,'business closures'!$A:$E,5,FALSE)</f>
        <v>43959</v>
      </c>
      <c r="M7" s="38">
        <f>VLOOKUP(A7,travel_quarantines!$A:$G,7,FALSE)</f>
        <v>43930</v>
      </c>
      <c r="N7" s="38">
        <f>VLOOKUP(A7,travel_quarantines!$A:$G,6,FALSE)</f>
        <v>43963</v>
      </c>
      <c r="O7" s="26">
        <f t="shared" si="2"/>
        <v>1</v>
      </c>
      <c r="P7" s="38">
        <f>VLOOKUP(A7,'unemployment benefits'!$A:$R,17,FALSE)</f>
        <v>43996</v>
      </c>
      <c r="Q7" s="38">
        <f>VLOOKUP(A7,'unemployment benefits'!$A:$R,18,FALSE)</f>
        <v>44177</v>
      </c>
      <c r="R7" s="58">
        <f>VLOOKUP(A7,'unemployment benefits'!$A:$R,14,FALSE)</f>
        <v>840</v>
      </c>
      <c r="S7" s="26">
        <f>VLOOKUP($A7,'state characteristics'!$A:$F,5,FALSE)</f>
        <v>7171646</v>
      </c>
      <c r="T7" s="26">
        <f>VLOOKUP($A7,'state characteristics'!$A:$F,6,FALSE)</f>
        <v>113990</v>
      </c>
      <c r="U7" s="26">
        <f>VLOOKUP($A7,'state characteristics'!$A:$F,4,FALSE)</f>
        <v>62.91</v>
      </c>
    </row>
    <row r="8" spans="1:21" x14ac:dyDescent="0.2">
      <c r="A8" s="3" t="s">
        <v>17</v>
      </c>
      <c r="B8" s="4" t="s">
        <v>18</v>
      </c>
      <c r="C8" s="3">
        <v>5</v>
      </c>
      <c r="D8" s="5">
        <f>VLOOKUP(A8,'state of emergency'!$A:$D,4,FALSE)</f>
        <v>43901</v>
      </c>
      <c r="E8" s="38">
        <v>44032</v>
      </c>
      <c r="F8" s="38">
        <v>44285</v>
      </c>
      <c r="G8" s="4">
        <f t="shared" si="0"/>
        <v>1</v>
      </c>
      <c r="H8" s="5">
        <v>0</v>
      </c>
      <c r="I8" s="5">
        <v>0</v>
      </c>
      <c r="J8" s="4">
        <f t="shared" si="1"/>
        <v>0</v>
      </c>
      <c r="K8" s="5">
        <f>VLOOKUP(A8,'business closures'!$A:$E,4,FALSE)</f>
        <v>43907</v>
      </c>
      <c r="L8" s="5">
        <f>VLOOKUP(A8,'business closures'!$A:$E,5,FALSE)</f>
        <v>43955</v>
      </c>
      <c r="M8" s="38">
        <f>VLOOKUP(A8,travel_quarantines!$A:$G,7,FALSE)</f>
        <v>43956</v>
      </c>
      <c r="N8" s="38">
        <f>VLOOKUP(A8,travel_quarantines!$A:$G,6,FALSE)</f>
        <v>43997</v>
      </c>
      <c r="O8" s="26">
        <f t="shared" si="2"/>
        <v>1</v>
      </c>
      <c r="P8" s="38">
        <f>VLOOKUP(A8,'unemployment benefits'!$A:$R,17,FALSE)</f>
        <v>43982</v>
      </c>
      <c r="Q8" s="38">
        <f>VLOOKUP(A8,'unemployment benefits'!$A:$R,18,FALSE)</f>
        <v>44121</v>
      </c>
      <c r="R8" s="58">
        <f>VLOOKUP(A8,'unemployment benefits'!$A:$R,14,FALSE)</f>
        <v>1051</v>
      </c>
      <c r="S8" s="26">
        <f>VLOOKUP($A8,'state characteristics'!$A:$F,5,FALSE)</f>
        <v>3013825</v>
      </c>
      <c r="T8" s="26">
        <f>VLOOKUP($A8,'state characteristics'!$A:$F,6,FALSE)</f>
        <v>53179</v>
      </c>
      <c r="U8" s="26">
        <f>VLOOKUP($A8,'state characteristics'!$A:$F,4,FALSE)</f>
        <v>56.67</v>
      </c>
    </row>
    <row r="9" spans="1:21" x14ac:dyDescent="0.2">
      <c r="A9" s="3" t="s">
        <v>19</v>
      </c>
      <c r="B9" s="4" t="s">
        <v>20</v>
      </c>
      <c r="C9" s="3">
        <v>6</v>
      </c>
      <c r="D9" s="5">
        <f>VLOOKUP(A9,'state of emergency'!$A:$D,4,FALSE)</f>
        <v>43894</v>
      </c>
      <c r="E9" s="38">
        <v>44000</v>
      </c>
      <c r="F9" s="38">
        <v>0</v>
      </c>
      <c r="G9" s="4">
        <f t="shared" si="0"/>
        <v>1</v>
      </c>
      <c r="H9" s="5">
        <f>VLOOKUP($A9,'stay at home'!$A:$H,8,FALSE)</f>
        <v>43909</v>
      </c>
      <c r="I9" s="5">
        <f>VLOOKUP($A9,'stay at home'!$A:$G,7,FALSE)</f>
        <v>44221</v>
      </c>
      <c r="J9" s="4">
        <f t="shared" si="1"/>
        <v>1</v>
      </c>
      <c r="K9" s="5">
        <f>VLOOKUP(A9,'business closures'!$A:$E,4,FALSE)</f>
        <v>43906</v>
      </c>
      <c r="L9" s="5">
        <f>VLOOKUP(A9,'business closures'!$A:$E,5,FALSE)</f>
        <v>43959</v>
      </c>
      <c r="M9" s="38">
        <v>0</v>
      </c>
      <c r="N9" s="38">
        <v>0</v>
      </c>
      <c r="O9" s="26">
        <f t="shared" si="2"/>
        <v>0</v>
      </c>
      <c r="P9" s="38">
        <f>VLOOKUP(A9,'unemployment benefits'!$A:$R,17,FALSE)</f>
        <v>43961</v>
      </c>
      <c r="Q9" s="38">
        <f>VLOOKUP(A9,'unemployment benefits'!$A:$R,18,FALSE)</f>
        <v>0</v>
      </c>
      <c r="R9" s="58">
        <f>VLOOKUP(A9,'unemployment benefits'!$A:$R,14,FALSE)</f>
        <v>1050</v>
      </c>
      <c r="S9" s="26">
        <f>VLOOKUP($A9,'state characteristics'!$A:$F,5,FALSE)</f>
        <v>39557045</v>
      </c>
      <c r="T9" s="26">
        <f>VLOOKUP($A9,'state characteristics'!$A:$F,6,FALSE)</f>
        <v>163695</v>
      </c>
      <c r="U9" s="26">
        <f>VLOOKUP($A9,'state characteristics'!$A:$F,4,FALSE)</f>
        <v>241.65</v>
      </c>
    </row>
    <row r="10" spans="1:21" x14ac:dyDescent="0.2">
      <c r="A10" s="3" t="s">
        <v>21</v>
      </c>
      <c r="B10" s="4" t="s">
        <v>22</v>
      </c>
      <c r="C10" s="3">
        <v>8</v>
      </c>
      <c r="D10" s="5">
        <f>VLOOKUP(A10,'state of emergency'!$A:$D,4,FALSE)</f>
        <v>43901</v>
      </c>
      <c r="E10" s="38">
        <v>44028</v>
      </c>
      <c r="F10" s="38">
        <v>0</v>
      </c>
      <c r="G10" s="4">
        <f t="shared" si="0"/>
        <v>1</v>
      </c>
      <c r="H10" s="5">
        <f>VLOOKUP($A10,'stay at home'!$A:$H,8,FALSE)</f>
        <v>43916</v>
      </c>
      <c r="I10" s="5">
        <f>VLOOKUP($A10,'stay at home'!$A:$G,7,FALSE)</f>
        <v>43948</v>
      </c>
      <c r="J10" s="4">
        <f t="shared" si="1"/>
        <v>1</v>
      </c>
      <c r="K10" s="5">
        <f>VLOOKUP(A10,'business closures'!$A:$E,4,FALSE)</f>
        <v>43907</v>
      </c>
      <c r="L10" s="5">
        <f>VLOOKUP(A10,'business closures'!$A:$E,5,FALSE)</f>
        <v>43952</v>
      </c>
      <c r="M10" s="38">
        <v>0</v>
      </c>
      <c r="N10" s="38">
        <v>0</v>
      </c>
      <c r="O10" s="26">
        <f t="shared" si="2"/>
        <v>0</v>
      </c>
      <c r="P10" s="38">
        <f>VLOOKUP(A10,'unemployment benefits'!$A:$R,17,FALSE)</f>
        <v>43982</v>
      </c>
      <c r="Q10" s="38">
        <f>VLOOKUP(A10,'unemployment benefits'!$A:$R,18,FALSE)</f>
        <v>44163</v>
      </c>
      <c r="R10" s="58">
        <f>VLOOKUP(A10,'unemployment benefits'!$A:$R,14,FALSE)</f>
        <v>1218</v>
      </c>
      <c r="S10" s="26">
        <f>VLOOKUP($A10,'state characteristics'!$A:$F,5,FALSE)</f>
        <v>5695564</v>
      </c>
      <c r="T10" s="26">
        <f>VLOOKUP($A10,'state characteristics'!$A:$F,6,FALSE)</f>
        <v>104094</v>
      </c>
      <c r="U10" s="26">
        <f>VLOOKUP($A10,'state characteristics'!$A:$F,4,FALSE)</f>
        <v>54.72</v>
      </c>
    </row>
    <row r="11" spans="1:21" x14ac:dyDescent="0.2">
      <c r="A11" s="3" t="s">
        <v>23</v>
      </c>
      <c r="B11" s="4" t="s">
        <v>24</v>
      </c>
      <c r="C11" s="3">
        <v>9</v>
      </c>
      <c r="D11" s="5">
        <f>VLOOKUP(A11,'state of emergency'!$A:$D,4,FALSE)</f>
        <v>43900</v>
      </c>
      <c r="E11" s="38">
        <v>43941</v>
      </c>
      <c r="F11" s="38">
        <v>0</v>
      </c>
      <c r="G11" s="4">
        <f t="shared" si="0"/>
        <v>1</v>
      </c>
      <c r="H11" s="5">
        <f>VLOOKUP($A11,'stay at home'!$A:$H,8,FALSE)</f>
        <v>43913</v>
      </c>
      <c r="I11" s="5">
        <f>VLOOKUP($A11,'stay at home'!$A:$G,7,FALSE)</f>
        <v>43971</v>
      </c>
      <c r="J11" s="4">
        <f t="shared" si="1"/>
        <v>1</v>
      </c>
      <c r="K11" s="5">
        <f>VLOOKUP(A11,'business closures'!$A:$E,4,FALSE)</f>
        <v>43906</v>
      </c>
      <c r="L11" s="5">
        <f>VLOOKUP(A11,'business closures'!$A:$E,5,FALSE)</f>
        <v>43971</v>
      </c>
      <c r="M11" s="38">
        <f>VLOOKUP(A11,travel_quarantines!$A:$G,7,FALSE)</f>
        <v>44007</v>
      </c>
      <c r="N11" s="38">
        <f>VLOOKUP(A11,travel_quarantines!$A:$G,6,FALSE)</f>
        <v>44274</v>
      </c>
      <c r="O11" s="26">
        <f t="shared" si="2"/>
        <v>1</v>
      </c>
      <c r="P11" s="38">
        <f>VLOOKUP(A11,'unemployment benefits'!$A:$R,17,FALSE)</f>
        <v>43947</v>
      </c>
      <c r="Q11" s="38">
        <f>VLOOKUP(A11,'unemployment benefits'!$A:$R,18,FALSE)</f>
        <v>0</v>
      </c>
      <c r="R11" s="58">
        <f>VLOOKUP(A11,'unemployment benefits'!$A:$R,14,FALSE)</f>
        <v>1249</v>
      </c>
      <c r="S11" s="26">
        <f>VLOOKUP($A11,'state characteristics'!$A:$F,5,FALSE)</f>
        <v>3572665</v>
      </c>
      <c r="T11" s="26">
        <f>VLOOKUP($A11,'state characteristics'!$A:$F,6,FALSE)</f>
        <v>5543</v>
      </c>
      <c r="U11" s="26">
        <f>VLOOKUP($A11,'state characteristics'!$A:$F,4,FALSE)</f>
        <v>644.54</v>
      </c>
    </row>
    <row r="12" spans="1:21" x14ac:dyDescent="0.2">
      <c r="A12" s="3" t="s">
        <v>25</v>
      </c>
      <c r="B12" s="4" t="s">
        <v>26</v>
      </c>
      <c r="C12" s="3">
        <v>10</v>
      </c>
      <c r="D12" s="5">
        <f>VLOOKUP(A12,'state of emergency'!$A:$D,4,FALSE)</f>
        <v>43903</v>
      </c>
      <c r="E12" s="38">
        <v>43949</v>
      </c>
      <c r="F12" s="38">
        <v>0</v>
      </c>
      <c r="G12" s="4">
        <f t="shared" si="0"/>
        <v>1</v>
      </c>
      <c r="H12" s="5">
        <f>VLOOKUP($A12,'stay at home'!$A:$H,8,FALSE)</f>
        <v>43914</v>
      </c>
      <c r="I12" s="5">
        <f>VLOOKUP($A12,'stay at home'!$A:$G,7,FALSE)</f>
        <v>43983</v>
      </c>
      <c r="J12" s="4">
        <f t="shared" si="1"/>
        <v>1</v>
      </c>
      <c r="K12" s="5">
        <f>VLOOKUP(A12,'business closures'!$A:$E,4,FALSE)</f>
        <v>43906</v>
      </c>
      <c r="L12" s="5">
        <f>VLOOKUP(A12,'business closures'!$A:$E,5,FALSE)</f>
        <v>43959</v>
      </c>
      <c r="M12" s="38">
        <f>VLOOKUP(A12,travel_quarantines!$A:$G,7,FALSE)</f>
        <v>43920</v>
      </c>
      <c r="N12" s="38">
        <f>VLOOKUP(A12,travel_quarantines!$A:$G,6,FALSE)</f>
        <v>43983</v>
      </c>
      <c r="O12" s="26">
        <f t="shared" si="2"/>
        <v>1</v>
      </c>
      <c r="P12" s="38">
        <f>VLOOKUP(A12,'unemployment benefits'!$A:$R,17,FALSE)</f>
        <v>43975</v>
      </c>
      <c r="Q12" s="38">
        <f>VLOOKUP(A12,'unemployment benefits'!$A:$R,18,FALSE)</f>
        <v>44205</v>
      </c>
      <c r="R12" s="58">
        <f>VLOOKUP(A12,'unemployment benefits'!$A:$R,14,FALSE)</f>
        <v>1000</v>
      </c>
      <c r="S12" s="26">
        <f>VLOOKUP($A12,'state characteristics'!$A:$F,5,FALSE)</f>
        <v>967171</v>
      </c>
      <c r="T12" s="26">
        <f>VLOOKUP($A12,'state characteristics'!$A:$F,6,FALSE)</f>
        <v>2489</v>
      </c>
      <c r="U12" s="26">
        <f>VLOOKUP($A12,'state characteristics'!$A:$F,4,FALSE)</f>
        <v>388.58</v>
      </c>
    </row>
    <row r="13" spans="1:21" x14ac:dyDescent="0.2">
      <c r="A13" s="3" t="s">
        <v>27</v>
      </c>
      <c r="B13" s="4" t="s">
        <v>28</v>
      </c>
      <c r="C13" s="3">
        <v>11</v>
      </c>
      <c r="D13" s="5">
        <f>VLOOKUP(A13,'state of emergency'!$A:$D,4,FALSE)</f>
        <v>43901</v>
      </c>
      <c r="E13" s="38">
        <v>43938</v>
      </c>
      <c r="F13" s="38">
        <v>0</v>
      </c>
      <c r="G13" s="4">
        <f t="shared" si="0"/>
        <v>1</v>
      </c>
      <c r="H13" s="5">
        <f>VLOOKUP($A13,'stay at home'!$A:$H,8,FALSE)</f>
        <v>43922</v>
      </c>
      <c r="I13" s="5">
        <f>VLOOKUP($A13,'stay at home'!$A:$G,7,FALSE)</f>
        <v>43980</v>
      </c>
      <c r="J13" s="4">
        <f t="shared" si="1"/>
        <v>1</v>
      </c>
      <c r="K13" s="5">
        <f>VLOOKUP(A13,'business closures'!$A:$E,4,FALSE)</f>
        <v>43906</v>
      </c>
      <c r="L13" s="5">
        <f>VLOOKUP(A13,'business closures'!$A:$E,5,FALSE)</f>
        <v>43980</v>
      </c>
      <c r="M13" s="38">
        <f>VLOOKUP(A13,travel_quarantines!$A:$G,7,FALSE)</f>
        <v>44039</v>
      </c>
      <c r="N13" s="38">
        <v>0</v>
      </c>
      <c r="O13" s="26">
        <f t="shared" si="2"/>
        <v>1</v>
      </c>
      <c r="P13" s="38">
        <f>VLOOKUP(A13,'unemployment benefits'!$A:$R,17,FALSE)</f>
        <v>43975</v>
      </c>
      <c r="Q13" s="38">
        <f>VLOOKUP(A13,'unemployment benefits'!$A:$R,18,FALSE)</f>
        <v>0</v>
      </c>
      <c r="R13" s="58">
        <f>VLOOKUP(A13,'unemployment benefits'!$A:$R,14,FALSE)</f>
        <v>1044</v>
      </c>
      <c r="S13" s="26">
        <f>VLOOKUP($A13,'state characteristics'!$A:$F,5,FALSE)</f>
        <v>702455</v>
      </c>
      <c r="T13" s="26">
        <f>VLOOKUP($A13,'state characteristics'!$A:$F,6,FALSE)</f>
        <v>61.1</v>
      </c>
      <c r="U13" s="26">
        <f>VLOOKUP($A13,'state characteristics'!$A:$F,4,FALSE)</f>
        <v>11496.81</v>
      </c>
    </row>
    <row r="14" spans="1:21" x14ac:dyDescent="0.2">
      <c r="A14" s="3" t="s">
        <v>29</v>
      </c>
      <c r="B14" s="4" t="s">
        <v>30</v>
      </c>
      <c r="C14" s="3">
        <v>12</v>
      </c>
      <c r="D14" s="5">
        <f>VLOOKUP(A14,'state of emergency'!$A:$D,4,FALSE)</f>
        <v>43899</v>
      </c>
      <c r="E14" s="38">
        <v>0</v>
      </c>
      <c r="F14" s="38">
        <v>0</v>
      </c>
      <c r="G14" s="4">
        <f t="shared" si="0"/>
        <v>0</v>
      </c>
      <c r="H14" s="5">
        <f>VLOOKUP($A14,'stay at home'!$A:$H,8,FALSE)</f>
        <v>43924</v>
      </c>
      <c r="I14" s="5">
        <f>VLOOKUP($A14,'stay at home'!$A:$G,7,FALSE)</f>
        <v>43969</v>
      </c>
      <c r="J14" s="4">
        <f t="shared" si="1"/>
        <v>1</v>
      </c>
      <c r="K14" s="5">
        <f>VLOOKUP(A14,'business closures'!$A:$E,4,FALSE)</f>
        <v>43907</v>
      </c>
      <c r="L14" s="5">
        <f>VLOOKUP(A14,'business closures'!$A:$E,5,FALSE)</f>
        <v>43969</v>
      </c>
      <c r="M14" s="38">
        <f>VLOOKUP(A14,travel_quarantines!$A:$G,7,FALSE)</f>
        <v>43914</v>
      </c>
      <c r="N14" s="38">
        <f>VLOOKUP(A14,travel_quarantines!$A:$G,6,FALSE)</f>
        <v>44048</v>
      </c>
      <c r="O14" s="26">
        <f t="shared" si="2"/>
        <v>1</v>
      </c>
      <c r="P14" s="38">
        <f>VLOOKUP(A14,'unemployment benefits'!$A:$R,17,FALSE)</f>
        <v>43989</v>
      </c>
      <c r="Q14" s="38">
        <f>VLOOKUP(A14,'unemployment benefits'!$A:$R,18,FALSE)</f>
        <v>44142</v>
      </c>
      <c r="R14" s="58">
        <f>VLOOKUP(A14,'unemployment benefits'!$A:$R,14,FALSE)</f>
        <v>875</v>
      </c>
      <c r="S14" s="26">
        <f>VLOOKUP($A14,'state characteristics'!$A:$F,5,FALSE)</f>
        <v>21299325</v>
      </c>
      <c r="T14" s="26">
        <f>VLOOKUP($A14,'state characteristics'!$A:$F,6,FALSE)</f>
        <v>65758</v>
      </c>
      <c r="U14" s="26">
        <f>VLOOKUP($A14,'state characteristics'!$A:$F,4,FALSE)</f>
        <v>323.89999999999998</v>
      </c>
    </row>
    <row r="15" spans="1:21" x14ac:dyDescent="0.2">
      <c r="A15" s="3" t="s">
        <v>31</v>
      </c>
      <c r="B15" s="4" t="s">
        <v>32</v>
      </c>
      <c r="C15" s="3">
        <v>13</v>
      </c>
      <c r="D15" s="5">
        <f>VLOOKUP(A15,'state of emergency'!$A:$D,4,FALSE)</f>
        <v>43904</v>
      </c>
      <c r="E15" s="38">
        <v>0</v>
      </c>
      <c r="F15" s="38">
        <v>0</v>
      </c>
      <c r="G15" s="4">
        <f t="shared" si="0"/>
        <v>0</v>
      </c>
      <c r="H15" s="5">
        <f>VLOOKUP($A15,'stay at home'!$A:$H,8,FALSE)</f>
        <v>43924</v>
      </c>
      <c r="I15" s="5">
        <f>VLOOKUP($A15,'stay at home'!$A:$G,7,FALSE)</f>
        <v>43952</v>
      </c>
      <c r="J15" s="4">
        <f t="shared" si="1"/>
        <v>1</v>
      </c>
      <c r="K15" s="5">
        <f>VLOOKUP(A15,'business closures'!$A:$E,4,FALSE)</f>
        <v>43914</v>
      </c>
      <c r="L15" s="5">
        <f>VLOOKUP(A15,'business closures'!$A:$E,5,FALSE)</f>
        <v>43952</v>
      </c>
      <c r="M15" s="38">
        <v>0</v>
      </c>
      <c r="N15" s="38">
        <v>0</v>
      </c>
      <c r="O15" s="26">
        <f t="shared" si="2"/>
        <v>0</v>
      </c>
      <c r="P15" s="38">
        <f>VLOOKUP(A15,'unemployment benefits'!$A:$R,17,FALSE)</f>
        <v>43961</v>
      </c>
      <c r="Q15" s="38">
        <f>VLOOKUP(A15,'unemployment benefits'!$A:$R,18,FALSE)</f>
        <v>44233</v>
      </c>
      <c r="R15" s="58">
        <f>VLOOKUP(A15,'unemployment benefits'!$A:$R,14,FALSE)</f>
        <v>965</v>
      </c>
      <c r="S15" s="26">
        <f>VLOOKUP($A15,'state characteristics'!$A:$F,5,FALSE)</f>
        <v>10519475</v>
      </c>
      <c r="T15" s="26">
        <f>VLOOKUP($A15,'state characteristics'!$A:$F,6,FALSE)</f>
        <v>59425</v>
      </c>
      <c r="U15" s="26">
        <f>VLOOKUP($A15,'state characteristics'!$A:$F,4,FALSE)</f>
        <v>177.02</v>
      </c>
    </row>
    <row r="16" spans="1:21" x14ac:dyDescent="0.2">
      <c r="A16" s="3" t="s">
        <v>33</v>
      </c>
      <c r="B16" s="4" t="s">
        <v>34</v>
      </c>
      <c r="C16" s="3">
        <v>15</v>
      </c>
      <c r="D16" s="5">
        <f>VLOOKUP(A16,'state of emergency'!$A:$D,4,FALSE)</f>
        <v>43894</v>
      </c>
      <c r="E16" s="38">
        <v>0</v>
      </c>
      <c r="F16" s="38">
        <v>0</v>
      </c>
      <c r="G16" s="4">
        <f t="shared" si="0"/>
        <v>0</v>
      </c>
      <c r="H16" s="5">
        <f>VLOOKUP($A16,'stay at home'!$A:$H,8,FALSE)</f>
        <v>43915</v>
      </c>
      <c r="I16" s="5">
        <f>VLOOKUP($A16,'stay at home'!$A:$G,7,FALSE)</f>
        <v>43982</v>
      </c>
      <c r="J16" s="4">
        <f t="shared" si="1"/>
        <v>1</v>
      </c>
      <c r="K16" s="5">
        <f>VLOOKUP(A16,'business closures'!$A:$E,4,FALSE)</f>
        <v>43907</v>
      </c>
      <c r="L16" s="5">
        <f>VLOOKUP(A16,'business closures'!$A:$E,5,FALSE)</f>
        <v>43958</v>
      </c>
      <c r="M16" s="38">
        <f>VLOOKUP(A16,travel_quarantines!$A:$G,7,FALSE)</f>
        <v>43916</v>
      </c>
      <c r="N16" s="38">
        <v>0</v>
      </c>
      <c r="O16" s="26">
        <f t="shared" si="2"/>
        <v>1</v>
      </c>
      <c r="P16" s="38">
        <f>VLOOKUP(A16,'unemployment benefits'!$A:$R,17,FALSE)</f>
        <v>43968</v>
      </c>
      <c r="Q16" s="38">
        <f>VLOOKUP(A16,'unemployment benefits'!$A:$R,18,FALSE)</f>
        <v>0</v>
      </c>
      <c r="R16" s="58">
        <f>VLOOKUP(A16,'unemployment benefits'!$A:$R,14,FALSE)</f>
        <v>1248</v>
      </c>
      <c r="S16" s="26">
        <f>VLOOKUP($A16,'state characteristics'!$A:$F,5,FALSE)</f>
        <v>1420491</v>
      </c>
      <c r="T16" s="26">
        <f>VLOOKUP($A16,'state characteristics'!$A:$F,6,FALSE)</f>
        <v>10932</v>
      </c>
      <c r="U16" s="26">
        <f>VLOOKUP($A16,'state characteristics'!$A:$F,4,FALSE)</f>
        <v>129.94</v>
      </c>
    </row>
    <row r="17" spans="1:21" x14ac:dyDescent="0.2">
      <c r="A17" s="3" t="s">
        <v>35</v>
      </c>
      <c r="B17" s="4" t="s">
        <v>36</v>
      </c>
      <c r="C17" s="3">
        <v>16</v>
      </c>
      <c r="D17" s="5">
        <f>VLOOKUP(A17,'state of emergency'!$A:$D,4,FALSE)</f>
        <v>43903</v>
      </c>
      <c r="E17" s="38">
        <v>0</v>
      </c>
      <c r="F17" s="38">
        <v>0</v>
      </c>
      <c r="G17" s="4">
        <f t="shared" si="0"/>
        <v>0</v>
      </c>
      <c r="H17" s="5">
        <f>VLOOKUP($A17,'stay at home'!$A:$H,8,FALSE)</f>
        <v>43915</v>
      </c>
      <c r="I17" s="5">
        <f>VLOOKUP($A17,'stay at home'!$A:$G,7,FALSE)</f>
        <v>43952</v>
      </c>
      <c r="J17" s="4">
        <f t="shared" si="1"/>
        <v>1</v>
      </c>
      <c r="K17" s="5">
        <f>VLOOKUP(A17,'business closures'!$A:$E,4,FALSE)</f>
        <v>43915</v>
      </c>
      <c r="L17" s="5">
        <f>VLOOKUP(A17,'business closures'!$A:$E,5,FALSE)</f>
        <v>43952</v>
      </c>
      <c r="M17" s="38">
        <f>VLOOKUP(A17,travel_quarantines!$A:$G,7,FALSE)</f>
        <v>43936</v>
      </c>
      <c r="N17" s="38">
        <f>VLOOKUP(A17,travel_quarantines!$A:$G,6,FALSE)</f>
        <v>43967</v>
      </c>
      <c r="O17" s="26">
        <f t="shared" si="2"/>
        <v>1</v>
      </c>
      <c r="P17" s="38">
        <f>VLOOKUP(A17,'unemployment benefits'!$A:$R,17,FALSE)</f>
        <v>43975</v>
      </c>
      <c r="Q17" s="38">
        <f>VLOOKUP(A17,'unemployment benefits'!$A:$R,18,FALSE)</f>
        <v>44065</v>
      </c>
      <c r="R17" s="58">
        <f>VLOOKUP(A17,'unemployment benefits'!$A:$R,14,FALSE)</f>
        <v>1048</v>
      </c>
      <c r="S17" s="26">
        <f>VLOOKUP($A17,'state characteristics'!$A:$F,5,FALSE)</f>
        <v>1754208</v>
      </c>
      <c r="T17" s="26">
        <f>VLOOKUP($A17,'state characteristics'!$A:$F,6,FALSE)</f>
        <v>83569</v>
      </c>
      <c r="U17" s="26">
        <f>VLOOKUP($A17,'state characteristics'!$A:$F,4,FALSE)</f>
        <v>20.99</v>
      </c>
    </row>
    <row r="18" spans="1:21" x14ac:dyDescent="0.2">
      <c r="A18" s="3" t="s">
        <v>37</v>
      </c>
      <c r="B18" s="4" t="s">
        <v>38</v>
      </c>
      <c r="C18" s="3">
        <v>17</v>
      </c>
      <c r="D18" s="5">
        <f>VLOOKUP(A18,'state of emergency'!$A:$D,4,FALSE)</f>
        <v>43899</v>
      </c>
      <c r="E18" s="38">
        <v>43952</v>
      </c>
      <c r="F18" s="38">
        <v>0</v>
      </c>
      <c r="G18" s="4">
        <f t="shared" si="0"/>
        <v>1</v>
      </c>
      <c r="H18" s="5">
        <f>VLOOKUP($A18,'stay at home'!$A:$H,8,FALSE)</f>
        <v>43911</v>
      </c>
      <c r="I18" s="5">
        <f>VLOOKUP($A18,'stay at home'!$A:$G,7,FALSE)</f>
        <v>43980</v>
      </c>
      <c r="J18" s="4">
        <f t="shared" si="1"/>
        <v>1</v>
      </c>
      <c r="K18" s="5">
        <f>VLOOKUP(A18,'business closures'!$A:$E,4,FALSE)</f>
        <v>43906</v>
      </c>
      <c r="L18" s="5">
        <f>VLOOKUP(A18,'business closures'!$A:$E,5,FALSE)</f>
        <v>43980</v>
      </c>
      <c r="M18" s="38">
        <v>0</v>
      </c>
      <c r="N18" s="38">
        <v>0</v>
      </c>
      <c r="O18" s="26">
        <f t="shared" si="2"/>
        <v>0</v>
      </c>
      <c r="P18" s="38">
        <f>VLOOKUP(A18,'unemployment benefits'!$A:$R,17,FALSE)</f>
        <v>43968</v>
      </c>
      <c r="Q18" s="38">
        <f>VLOOKUP(A18,'unemployment benefits'!$A:$R,18,FALSE)</f>
        <v>0</v>
      </c>
      <c r="R18" s="58">
        <f>VLOOKUP(A18,'unemployment benefits'!$A:$R,14,FALSE)</f>
        <v>1084</v>
      </c>
      <c r="S18" s="26">
        <f>VLOOKUP($A18,'state characteristics'!$A:$F,5,FALSE)</f>
        <v>12741080</v>
      </c>
      <c r="T18" s="26">
        <f>VLOOKUP($A18,'state characteristics'!$A:$F,6,FALSE)</f>
        <v>57914</v>
      </c>
      <c r="U18" s="26">
        <f>VLOOKUP($A18,'state characteristics'!$A:$F,4,FALSE)</f>
        <v>220</v>
      </c>
    </row>
    <row r="19" spans="1:21" x14ac:dyDescent="0.2">
      <c r="A19" s="3" t="s">
        <v>39</v>
      </c>
      <c r="B19" s="4" t="s">
        <v>40</v>
      </c>
      <c r="C19" s="3">
        <v>18</v>
      </c>
      <c r="D19" s="5">
        <f>VLOOKUP(A19,'state of emergency'!$A:$D,4,FALSE)</f>
        <v>43896</v>
      </c>
      <c r="E19" s="38">
        <v>44039</v>
      </c>
      <c r="F19" s="38">
        <v>0</v>
      </c>
      <c r="G19" s="4">
        <f t="shared" si="0"/>
        <v>1</v>
      </c>
      <c r="H19" s="5">
        <f>VLOOKUP($A19,'stay at home'!$A:$H,8,FALSE)</f>
        <v>43915</v>
      </c>
      <c r="I19" s="5">
        <f>VLOOKUP($A19,'stay at home'!$A:$G,7,FALSE)</f>
        <v>43969</v>
      </c>
      <c r="J19" s="4">
        <f t="shared" si="1"/>
        <v>1</v>
      </c>
      <c r="K19" s="5">
        <f>VLOOKUP(A19,'business closures'!$A:$E,4,FALSE)</f>
        <v>43906</v>
      </c>
      <c r="L19" s="5">
        <f>VLOOKUP(A19,'business closures'!$A:$E,5,FALSE)</f>
        <v>43969</v>
      </c>
      <c r="M19" s="38">
        <v>0</v>
      </c>
      <c r="N19" s="38">
        <v>0</v>
      </c>
      <c r="O19" s="26">
        <f t="shared" si="2"/>
        <v>0</v>
      </c>
      <c r="P19" s="38">
        <f>VLOOKUP(A19,'unemployment benefits'!$A:$R,17,FALSE)</f>
        <v>43989</v>
      </c>
      <c r="Q19" s="38">
        <f>VLOOKUP(A19,'unemployment benefits'!$A:$R,18,FALSE)</f>
        <v>44149</v>
      </c>
      <c r="R19" s="58">
        <f>VLOOKUP(A19,'unemployment benefits'!$A:$R,14,FALSE)</f>
        <v>990</v>
      </c>
      <c r="S19" s="26">
        <f>VLOOKUP($A19,'state characteristics'!$A:$F,5,FALSE)</f>
        <v>6691878</v>
      </c>
      <c r="T19" s="26">
        <f>VLOOKUP($A19,'state characteristics'!$A:$F,6,FALSE)</f>
        <v>36420</v>
      </c>
      <c r="U19" s="26">
        <f>VLOOKUP($A19,'state characteristics'!$A:$F,4,FALSE)</f>
        <v>183.74</v>
      </c>
    </row>
    <row r="20" spans="1:21" x14ac:dyDescent="0.2">
      <c r="A20" s="3" t="s">
        <v>41</v>
      </c>
      <c r="B20" s="4" t="s">
        <v>42</v>
      </c>
      <c r="C20" s="3">
        <v>19</v>
      </c>
      <c r="D20" s="5">
        <f>VLOOKUP(A20,'state of emergency'!$A:$D,4,FALSE)</f>
        <v>43899</v>
      </c>
      <c r="E20" s="38">
        <v>44151</v>
      </c>
      <c r="F20" s="38">
        <v>44234</v>
      </c>
      <c r="G20" s="4">
        <f t="shared" si="0"/>
        <v>1</v>
      </c>
      <c r="H20" s="5">
        <v>0</v>
      </c>
      <c r="I20" s="5">
        <v>0</v>
      </c>
      <c r="J20" s="4">
        <f t="shared" si="1"/>
        <v>0</v>
      </c>
      <c r="K20" s="5">
        <f>VLOOKUP(A20,'business closures'!$A:$E,4,FALSE)</f>
        <v>43906</v>
      </c>
      <c r="L20" s="5">
        <f>VLOOKUP(A20,'business closures'!$A:$E,5,FALSE)</f>
        <v>43966</v>
      </c>
      <c r="M20" s="38">
        <v>0</v>
      </c>
      <c r="N20" s="38">
        <v>0</v>
      </c>
      <c r="O20" s="26">
        <f t="shared" si="2"/>
        <v>0</v>
      </c>
      <c r="P20" s="38">
        <f>VLOOKUP(A20,'unemployment benefits'!$A:$R,17,FALSE)</f>
        <v>43968</v>
      </c>
      <c r="Q20" s="38">
        <f>VLOOKUP(A20,'unemployment benefits'!$A:$R,18,FALSE)</f>
        <v>44135</v>
      </c>
      <c r="R20" s="58">
        <f>VLOOKUP(A20,'unemployment benefits'!$A:$R,14,FALSE)</f>
        <v>1081</v>
      </c>
      <c r="S20" s="26">
        <f>VLOOKUP($A20,'state characteristics'!$A:$F,5,FALSE)</f>
        <v>3156145</v>
      </c>
      <c r="T20" s="26">
        <f>VLOOKUP($A20,'state characteristics'!$A:$F,6,FALSE)</f>
        <v>56273</v>
      </c>
      <c r="U20" s="26">
        <f>VLOOKUP($A20,'state characteristics'!$A:$F,4,FALSE)</f>
        <v>56.09</v>
      </c>
    </row>
    <row r="21" spans="1:21" x14ac:dyDescent="0.2">
      <c r="A21" s="3" t="s">
        <v>43</v>
      </c>
      <c r="B21" s="4" t="s">
        <v>44</v>
      </c>
      <c r="C21" s="3">
        <v>20</v>
      </c>
      <c r="D21" s="5">
        <f>VLOOKUP(A21,'state of emergency'!$A:$D,4,FALSE)</f>
        <v>43902</v>
      </c>
      <c r="E21" s="38">
        <v>44015</v>
      </c>
      <c r="F21" s="38">
        <v>0</v>
      </c>
      <c r="G21" s="4">
        <f t="shared" si="0"/>
        <v>1</v>
      </c>
      <c r="H21" s="5">
        <f>VLOOKUP($A21,'stay at home'!$A:$H,8,FALSE)</f>
        <v>43920</v>
      </c>
      <c r="I21" s="5">
        <f>VLOOKUP($A21,'stay at home'!$A:$G,7,FALSE)</f>
        <v>43955</v>
      </c>
      <c r="J21" s="4">
        <f t="shared" si="1"/>
        <v>1</v>
      </c>
      <c r="K21" s="5">
        <f>VLOOKUP(A21,'business closures'!$A:$E,4,FALSE)</f>
        <v>43920</v>
      </c>
      <c r="L21" s="5">
        <f>VLOOKUP(A21,'business closures'!$A:$E,5,FALSE)</f>
        <v>43955</v>
      </c>
      <c r="M21" s="38">
        <f>VLOOKUP(A21,travel_quarantines!$A:$G,7,FALSE)</f>
        <v>43913</v>
      </c>
      <c r="N21" s="38">
        <v>0</v>
      </c>
      <c r="O21" s="26">
        <f t="shared" si="2"/>
        <v>1</v>
      </c>
      <c r="P21" s="38">
        <f>VLOOKUP(A21,'unemployment benefits'!$A:$R,17,FALSE)</f>
        <v>43989</v>
      </c>
      <c r="Q21" s="38">
        <f>VLOOKUP(A21,'unemployment benefits'!$A:$R,18,FALSE)</f>
        <v>44177</v>
      </c>
      <c r="R21" s="58">
        <f>VLOOKUP(A21,'unemployment benefits'!$A:$R,14,FALSE)</f>
        <v>1088</v>
      </c>
      <c r="S21" s="26">
        <f>VLOOKUP($A21,'state characteristics'!$A:$F,5,FALSE)</f>
        <v>2911505</v>
      </c>
      <c r="T21" s="26">
        <f>VLOOKUP($A21,'state characteristics'!$A:$F,6,FALSE)</f>
        <v>82278</v>
      </c>
      <c r="U21" s="26">
        <f>VLOOKUP($A21,'state characteristics'!$A:$F,4,FALSE)</f>
        <v>35.39</v>
      </c>
    </row>
    <row r="22" spans="1:21" x14ac:dyDescent="0.2">
      <c r="A22" s="3" t="s">
        <v>45</v>
      </c>
      <c r="B22" s="4" t="s">
        <v>46</v>
      </c>
      <c r="C22" s="3">
        <v>21</v>
      </c>
      <c r="D22" s="5">
        <f>VLOOKUP(A22,'state of emergency'!$A:$D,4,FALSE)</f>
        <v>43896</v>
      </c>
      <c r="E22" s="38">
        <v>43962</v>
      </c>
      <c r="F22" s="38">
        <v>0</v>
      </c>
      <c r="G22" s="4">
        <f t="shared" si="0"/>
        <v>1</v>
      </c>
      <c r="H22" s="5">
        <f>VLOOKUP($A22,'stay at home'!$A:$H,8,FALSE)</f>
        <v>43916</v>
      </c>
      <c r="I22" s="5">
        <f>VLOOKUP($A22,'stay at home'!$A:$G,7,FALSE)</f>
        <v>44011</v>
      </c>
      <c r="J22" s="4">
        <f t="shared" si="1"/>
        <v>1</v>
      </c>
      <c r="K22" s="5">
        <f>VLOOKUP(A22,'business closures'!$A:$E,4,FALSE)</f>
        <v>43906</v>
      </c>
      <c r="L22" s="5">
        <f>VLOOKUP(A22,'business closures'!$A:$E,5,FALSE)</f>
        <v>43962</v>
      </c>
      <c r="M22" s="38">
        <f>VLOOKUP(A22,travel_quarantines!$A:$G,7,FALSE)</f>
        <v>43923</v>
      </c>
      <c r="N22" s="38">
        <f>VLOOKUP(A22,travel_quarantines!$A:$G,6,FALSE)</f>
        <v>43957</v>
      </c>
      <c r="O22" s="26">
        <f t="shared" si="2"/>
        <v>1</v>
      </c>
      <c r="P22" s="38">
        <f>VLOOKUP(A22,'unemployment benefits'!$A:$R,17,FALSE)</f>
        <v>43968</v>
      </c>
      <c r="Q22" s="38">
        <f>VLOOKUP(A22,'unemployment benefits'!$A:$R,18,FALSE)</f>
        <v>44163</v>
      </c>
      <c r="R22" s="58">
        <f>VLOOKUP(A22,'unemployment benefits'!$A:$R,14,FALSE)</f>
        <v>1152</v>
      </c>
      <c r="S22" s="26">
        <f>VLOOKUP($A22,'state characteristics'!$A:$F,5,FALSE)</f>
        <v>4468402</v>
      </c>
      <c r="T22" s="26">
        <f>VLOOKUP($A22,'state characteristics'!$A:$F,6,FALSE)</f>
        <v>40408</v>
      </c>
      <c r="U22" s="26">
        <f>VLOOKUP($A22,'state characteristics'!$A:$F,4,FALSE)</f>
        <v>110.58</v>
      </c>
    </row>
    <row r="23" spans="1:21" x14ac:dyDescent="0.2">
      <c r="A23" s="3" t="s">
        <v>47</v>
      </c>
      <c r="B23" s="4" t="s">
        <v>48</v>
      </c>
      <c r="C23" s="3">
        <v>22</v>
      </c>
      <c r="D23" s="5">
        <f>VLOOKUP(A23,'state of emergency'!$A:$D,4,FALSE)</f>
        <v>43901</v>
      </c>
      <c r="E23" s="38">
        <v>44050</v>
      </c>
      <c r="F23" s="38">
        <v>0</v>
      </c>
      <c r="G23" s="4">
        <f t="shared" si="0"/>
        <v>1</v>
      </c>
      <c r="H23" s="5">
        <f>VLOOKUP($A23,'stay at home'!$A:$H,8,FALSE)</f>
        <v>43913</v>
      </c>
      <c r="I23" s="5">
        <f>VLOOKUP($A23,'stay at home'!$A:$G,7,FALSE)</f>
        <v>43966</v>
      </c>
      <c r="J23" s="4">
        <f t="shared" si="1"/>
        <v>1</v>
      </c>
      <c r="K23" s="5">
        <f>VLOOKUP(A23,'business closures'!$A:$E,4,FALSE)</f>
        <v>43907</v>
      </c>
      <c r="L23" s="5">
        <f>VLOOKUP(A23,'business closures'!$A:$E,5,FALSE)</f>
        <v>43952</v>
      </c>
      <c r="M23" s="38">
        <v>0</v>
      </c>
      <c r="N23" s="38">
        <v>0</v>
      </c>
      <c r="O23" s="26">
        <f t="shared" si="2"/>
        <v>0</v>
      </c>
      <c r="P23" s="38">
        <f>VLOOKUP(A23,'unemployment benefits'!$A:$R,17,FALSE)</f>
        <v>43961</v>
      </c>
      <c r="Q23" s="38">
        <f>VLOOKUP(A23,'unemployment benefits'!$A:$R,18,FALSE)</f>
        <v>44219</v>
      </c>
      <c r="R23" s="58">
        <f>VLOOKUP(A23,'unemployment benefits'!$A:$R,14,FALSE)</f>
        <v>847</v>
      </c>
      <c r="S23" s="26">
        <f>VLOOKUP($A23,'state characteristics'!$A:$F,5,FALSE)</f>
        <v>4659978</v>
      </c>
      <c r="T23" s="26">
        <f>VLOOKUP($A23,'state characteristics'!$A:$F,6,FALSE)</f>
        <v>52378</v>
      </c>
      <c r="U23" s="26">
        <f>VLOOKUP($A23,'state characteristics'!$A:$F,4,FALSE)</f>
        <v>88.97</v>
      </c>
    </row>
    <row r="24" spans="1:21" x14ac:dyDescent="0.2">
      <c r="A24" s="3" t="s">
        <v>49</v>
      </c>
      <c r="B24" s="4" t="s">
        <v>50</v>
      </c>
      <c r="C24" s="3">
        <v>23</v>
      </c>
      <c r="D24" s="5">
        <f>VLOOKUP(A24,'state of emergency'!$A:$D,4,FALSE)</f>
        <v>43905</v>
      </c>
      <c r="E24" s="38">
        <v>43952</v>
      </c>
      <c r="F24" s="38">
        <v>0</v>
      </c>
      <c r="G24" s="4">
        <f t="shared" si="0"/>
        <v>1</v>
      </c>
      <c r="H24" s="5">
        <f>VLOOKUP($A24,'stay at home'!$A:$H,8,FALSE)</f>
        <v>43923</v>
      </c>
      <c r="I24" s="5">
        <f>VLOOKUP($A24,'stay at home'!$A:$G,7,FALSE)</f>
        <v>43982</v>
      </c>
      <c r="J24" s="4">
        <f t="shared" si="1"/>
        <v>1</v>
      </c>
      <c r="K24" s="5">
        <f>VLOOKUP(A24,'business closures'!$A:$E,4,FALSE)</f>
        <v>43908</v>
      </c>
      <c r="L24" s="5">
        <f>VLOOKUP(A24,'business closures'!$A:$E,5,FALSE)</f>
        <v>43952</v>
      </c>
      <c r="M24" s="38">
        <f>VLOOKUP(A24,travel_quarantines!$A:$G,7,FALSE)</f>
        <v>43924</v>
      </c>
      <c r="N24" s="38">
        <v>0</v>
      </c>
      <c r="O24" s="26">
        <f t="shared" si="2"/>
        <v>1</v>
      </c>
      <c r="P24" s="38">
        <f>VLOOKUP(A24,'unemployment benefits'!$A:$R,17,FALSE)</f>
        <v>43961</v>
      </c>
      <c r="Q24" s="38">
        <f>VLOOKUP(A24,'unemployment benefits'!$A:$R,18,FALSE)</f>
        <v>44149</v>
      </c>
      <c r="R24" s="58">
        <f>VLOOKUP(A24,'unemployment benefits'!$A:$R,14,FALSE)</f>
        <v>1045</v>
      </c>
      <c r="S24" s="26">
        <f>VLOOKUP($A24,'state characteristics'!$A:$F,5,FALSE)</f>
        <v>1338404</v>
      </c>
      <c r="T24" s="26">
        <f>VLOOKUP($A24,'state characteristics'!$A:$F,6,FALSE)</f>
        <v>35380</v>
      </c>
      <c r="U24" s="26">
        <f>VLOOKUP($A24,'state characteristics'!$A:$F,4,FALSE)</f>
        <v>37.83</v>
      </c>
    </row>
    <row r="25" spans="1:21" x14ac:dyDescent="0.2">
      <c r="A25" s="3" t="s">
        <v>51</v>
      </c>
      <c r="B25" s="4" t="s">
        <v>52</v>
      </c>
      <c r="C25" s="3">
        <v>24</v>
      </c>
      <c r="D25" s="5">
        <f>VLOOKUP(A25,'state of emergency'!$A:$D,4,FALSE)</f>
        <v>43895</v>
      </c>
      <c r="E25" s="38">
        <v>43939</v>
      </c>
      <c r="F25" s="38">
        <v>0</v>
      </c>
      <c r="G25" s="4">
        <f t="shared" si="0"/>
        <v>1</v>
      </c>
      <c r="H25" s="5">
        <f>VLOOKUP($A25,'stay at home'!$A:$H,8,FALSE)</f>
        <v>43920</v>
      </c>
      <c r="I25" s="5">
        <f>VLOOKUP($A25,'stay at home'!$A:$G,7,FALSE)</f>
        <v>43966</v>
      </c>
      <c r="J25" s="4">
        <f t="shared" si="1"/>
        <v>1</v>
      </c>
      <c r="K25" s="5">
        <f>VLOOKUP(A25,'business closures'!$A:$E,4,FALSE)</f>
        <v>43906</v>
      </c>
      <c r="L25" s="5">
        <f>VLOOKUP(A25,'business closures'!$A:$E,5,FALSE)</f>
        <v>43966</v>
      </c>
      <c r="M25" s="38">
        <f>VLOOKUP(A25,travel_quarantines!$A:$G,7,FALSE)</f>
        <v>44182</v>
      </c>
      <c r="N25" s="38">
        <v>0</v>
      </c>
      <c r="O25" s="26">
        <f t="shared" si="2"/>
        <v>1</v>
      </c>
      <c r="P25" s="38">
        <f>VLOOKUP(A25,'unemployment benefits'!$A:$R,17,FALSE)</f>
        <v>43982</v>
      </c>
      <c r="Q25" s="38">
        <f>VLOOKUP(A25,'unemployment benefits'!$A:$R,18,FALSE)</f>
        <v>44177</v>
      </c>
      <c r="R25" s="58">
        <f>VLOOKUP(A25,'unemployment benefits'!$A:$R,14,FALSE)</f>
        <v>1030</v>
      </c>
      <c r="S25" s="26">
        <f>VLOOKUP($A25,'state characteristics'!$A:$F,5,FALSE)</f>
        <v>6042718</v>
      </c>
      <c r="T25" s="26">
        <f>VLOOKUP($A25,'state characteristics'!$A:$F,6,FALSE)</f>
        <v>12406</v>
      </c>
      <c r="U25" s="26">
        <f>VLOOKUP($A25,'state characteristics'!$A:$F,4,FALSE)</f>
        <v>487.08</v>
      </c>
    </row>
    <row r="26" spans="1:21" x14ac:dyDescent="0.2">
      <c r="A26" s="3" t="s">
        <v>53</v>
      </c>
      <c r="B26" s="4" t="s">
        <v>54</v>
      </c>
      <c r="C26" s="3">
        <v>25</v>
      </c>
      <c r="D26" s="5">
        <f>VLOOKUP(A26,'state of emergency'!$A:$D,4,FALSE)</f>
        <v>43900</v>
      </c>
      <c r="E26" s="38">
        <v>43957</v>
      </c>
      <c r="F26" s="38">
        <v>0</v>
      </c>
      <c r="G26" s="4">
        <f t="shared" si="0"/>
        <v>1</v>
      </c>
      <c r="H26" s="5">
        <f>VLOOKUP($A26,'stay at home'!$A:$H,8,FALSE)</f>
        <v>43914</v>
      </c>
      <c r="I26" s="5">
        <f>VLOOKUP($A26,'stay at home'!$A:$G,7,FALSE)</f>
        <v>43969</v>
      </c>
      <c r="J26" s="4">
        <f t="shared" si="1"/>
        <v>1</v>
      </c>
      <c r="K26" s="5">
        <f>VLOOKUP(A26,'business closures'!$A:$E,4,FALSE)</f>
        <v>43904</v>
      </c>
      <c r="L26" s="5">
        <f>VLOOKUP(A26,'business closures'!$A:$E,5,FALSE)</f>
        <v>43969</v>
      </c>
      <c r="M26" s="38">
        <f>VLOOKUP(A26,travel_quarantines!$A:$G,7,FALSE)</f>
        <v>43917</v>
      </c>
      <c r="N26" s="38">
        <f>VLOOKUP(A26,travel_quarantines!$A:$G,6,FALSE)</f>
        <v>44277</v>
      </c>
      <c r="O26" s="26">
        <f t="shared" si="2"/>
        <v>1</v>
      </c>
      <c r="P26" s="38">
        <f>VLOOKUP(A26,'unemployment benefits'!$A:$R,17,FALSE)</f>
        <v>43954</v>
      </c>
      <c r="Q26" s="38">
        <f>VLOOKUP(A26,'unemployment benefits'!$A:$R,18,FALSE)</f>
        <v>0</v>
      </c>
      <c r="R26" s="58">
        <f>VLOOKUP(A26,'unemployment benefits'!$A:$R,14,FALSE)</f>
        <v>1423</v>
      </c>
      <c r="S26" s="26">
        <f>VLOOKUP($A26,'state characteristics'!$A:$F,5,FALSE)</f>
        <v>6902149</v>
      </c>
      <c r="T26" s="26">
        <f>VLOOKUP($A26,'state characteristics'!$A:$F,6,FALSE)</f>
        <v>10554</v>
      </c>
      <c r="U26" s="26">
        <f>VLOOKUP($A26,'state characteristics'!$A:$F,4,FALSE)</f>
        <v>653.98</v>
      </c>
    </row>
    <row r="27" spans="1:21" x14ac:dyDescent="0.2">
      <c r="A27" s="3" t="s">
        <v>55</v>
      </c>
      <c r="B27" s="4" t="s">
        <v>56</v>
      </c>
      <c r="C27" s="3">
        <v>26</v>
      </c>
      <c r="D27" s="5">
        <f>VLOOKUP(A27,'state of emergency'!$A:$D,4,FALSE)</f>
        <v>43900</v>
      </c>
      <c r="E27" s="38">
        <v>43948</v>
      </c>
      <c r="F27" s="38">
        <v>0</v>
      </c>
      <c r="G27" s="4">
        <f t="shared" si="0"/>
        <v>1</v>
      </c>
      <c r="H27" s="5">
        <f>VLOOKUP($A27,'stay at home'!$A:$H,8,FALSE)</f>
        <v>43914</v>
      </c>
      <c r="I27" s="5">
        <f>VLOOKUP($A27,'stay at home'!$A:$G,7,FALSE)</f>
        <v>43983</v>
      </c>
      <c r="J27" s="4">
        <f t="shared" si="1"/>
        <v>1</v>
      </c>
      <c r="K27" s="5">
        <f>VLOOKUP(A27,'business closures'!$A:$E,4,FALSE)</f>
        <v>43906</v>
      </c>
      <c r="L27" s="5">
        <f>VLOOKUP(A27,'business closures'!$A:$E,5,FALSE)</f>
        <v>43977</v>
      </c>
      <c r="M27" s="38">
        <v>0</v>
      </c>
      <c r="N27" s="38">
        <v>0</v>
      </c>
      <c r="O27" s="26">
        <f t="shared" si="2"/>
        <v>0</v>
      </c>
      <c r="P27" s="38">
        <f>VLOOKUP(A27,'unemployment benefits'!$A:$R,17,FALSE)</f>
        <v>43947</v>
      </c>
      <c r="Q27" s="38">
        <f>VLOOKUP(A27,'unemployment benefits'!$A:$R,18,FALSE)</f>
        <v>0</v>
      </c>
      <c r="R27" s="58">
        <f>VLOOKUP(A27,'unemployment benefits'!$A:$R,14,FALSE)</f>
        <v>962</v>
      </c>
      <c r="S27" s="26">
        <f>VLOOKUP($A27,'state characteristics'!$A:$F,5,FALSE)</f>
        <v>9995915</v>
      </c>
      <c r="T27" s="26">
        <f>VLOOKUP($A27,'state characteristics'!$A:$F,6,FALSE)</f>
        <v>96714</v>
      </c>
      <c r="U27" s="26">
        <f>VLOOKUP($A27,'state characteristics'!$A:$F,4,FALSE)</f>
        <v>103.36</v>
      </c>
    </row>
    <row r="28" spans="1:21" x14ac:dyDescent="0.2">
      <c r="A28" s="3" t="s">
        <v>57</v>
      </c>
      <c r="B28" s="4" t="s">
        <v>58</v>
      </c>
      <c r="C28" s="3">
        <v>27</v>
      </c>
      <c r="D28" s="5">
        <f>VLOOKUP(A28,'state of emergency'!$A:$D,4,FALSE)</f>
        <v>43903</v>
      </c>
      <c r="E28" s="38">
        <v>44036</v>
      </c>
      <c r="F28" s="38">
        <v>0</v>
      </c>
      <c r="G28" s="4">
        <f t="shared" si="0"/>
        <v>1</v>
      </c>
      <c r="H28" s="5">
        <f>VLOOKUP($A28,'stay at home'!$A:$H,8,FALSE)</f>
        <v>43918</v>
      </c>
      <c r="I28" s="5">
        <f>VLOOKUP($A28,'stay at home'!$A:$G,7,FALSE)</f>
        <v>43969</v>
      </c>
      <c r="J28" s="4">
        <f t="shared" si="1"/>
        <v>1</v>
      </c>
      <c r="K28" s="5">
        <f>VLOOKUP(A28,'business closures'!$A:$E,4,FALSE)</f>
        <v>43907</v>
      </c>
      <c r="L28" s="5">
        <f>VLOOKUP(A28,'business closures'!$A:$E,5,FALSE)</f>
        <v>43948</v>
      </c>
      <c r="M28" s="38">
        <v>0</v>
      </c>
      <c r="N28" s="38">
        <v>0</v>
      </c>
      <c r="O28" s="26">
        <f t="shared" si="2"/>
        <v>0</v>
      </c>
      <c r="P28" s="38">
        <f>VLOOKUP(A28,'unemployment benefits'!$A:$R,17,FALSE)</f>
        <v>43954</v>
      </c>
      <c r="Q28" s="38">
        <f>VLOOKUP(A28,'unemployment benefits'!$A:$R,18,FALSE)</f>
        <v>44184</v>
      </c>
      <c r="R28" s="58">
        <f>VLOOKUP(A28,'unemployment benefits'!$A:$R,14,FALSE)</f>
        <v>1340</v>
      </c>
      <c r="S28" s="26">
        <f>VLOOKUP($A28,'state characteristics'!$A:$F,5,FALSE)</f>
        <v>5611179</v>
      </c>
      <c r="T28" s="26">
        <f>VLOOKUP($A28,'state characteristics'!$A:$F,6,FALSE)</f>
        <v>86936</v>
      </c>
      <c r="U28" s="26">
        <f>VLOOKUP($A28,'state characteristics'!$A:$F,4,FALSE)</f>
        <v>64.540000000000006</v>
      </c>
    </row>
    <row r="29" spans="1:21" x14ac:dyDescent="0.2">
      <c r="A29" s="3" t="s">
        <v>59</v>
      </c>
      <c r="B29" s="4" t="s">
        <v>60</v>
      </c>
      <c r="C29" s="3">
        <v>28</v>
      </c>
      <c r="D29" s="5">
        <f>VLOOKUP(A29,'state of emergency'!$A:$D,4,FALSE)</f>
        <v>43904</v>
      </c>
      <c r="E29" s="38">
        <v>44048</v>
      </c>
      <c r="F29" s="38">
        <v>44104</v>
      </c>
      <c r="G29" s="4">
        <f t="shared" si="0"/>
        <v>1</v>
      </c>
      <c r="H29" s="5">
        <f>VLOOKUP($A29,'stay at home'!$A:$H,8,FALSE)</f>
        <v>43924</v>
      </c>
      <c r="I29" s="5">
        <f>VLOOKUP($A29,'stay at home'!$A:$G,7,FALSE)</f>
        <v>43948</v>
      </c>
      <c r="J29" s="4">
        <f t="shared" si="1"/>
        <v>1</v>
      </c>
      <c r="K29" s="5">
        <f>VLOOKUP(A29,'business closures'!$A:$E,4,FALSE)</f>
        <v>43906</v>
      </c>
      <c r="L29" s="5">
        <f>VLOOKUP(A29,'business closures'!$A:$E,5,FALSE)</f>
        <v>43948</v>
      </c>
      <c r="M29" s="38">
        <v>0</v>
      </c>
      <c r="N29" s="38">
        <v>0</v>
      </c>
      <c r="O29" s="26">
        <f t="shared" si="2"/>
        <v>0</v>
      </c>
      <c r="P29" s="38">
        <f>VLOOKUP(A29,'unemployment benefits'!$A:$R,17,FALSE)</f>
        <v>43968</v>
      </c>
      <c r="Q29" s="38">
        <f>VLOOKUP(A29,'unemployment benefits'!$A:$R,18,FALSE)</f>
        <v>44184</v>
      </c>
      <c r="R29" s="58">
        <f>VLOOKUP(A29,'unemployment benefits'!$A:$R,14,FALSE)</f>
        <v>835</v>
      </c>
      <c r="S29" s="26">
        <f>VLOOKUP($A29,'state characteristics'!$A:$F,5,FALSE)</f>
        <v>2986530</v>
      </c>
      <c r="T29" s="26">
        <f>VLOOKUP($A29,'state characteristics'!$A:$F,6,FALSE)</f>
        <v>48432</v>
      </c>
      <c r="U29" s="26">
        <f>VLOOKUP($A29,'state characteristics'!$A:$F,4,FALSE)</f>
        <v>61.66</v>
      </c>
    </row>
    <row r="30" spans="1:21" x14ac:dyDescent="0.2">
      <c r="A30" s="3" t="s">
        <v>61</v>
      </c>
      <c r="B30" s="4" t="s">
        <v>62</v>
      </c>
      <c r="C30" s="3">
        <v>29</v>
      </c>
      <c r="D30" s="5">
        <f>VLOOKUP(A30,'state of emergency'!$A:$D,4,FALSE)</f>
        <v>43903</v>
      </c>
      <c r="E30" s="38">
        <v>0</v>
      </c>
      <c r="F30" s="38">
        <v>0</v>
      </c>
      <c r="G30" s="4">
        <f t="shared" si="0"/>
        <v>0</v>
      </c>
      <c r="H30" s="5">
        <f>VLOOKUP($A30,'stay at home'!$A:$H,8,FALSE)</f>
        <v>43927</v>
      </c>
      <c r="I30" s="5">
        <f>VLOOKUP($A30,'stay at home'!$A:$G,7,FALSE)</f>
        <v>43955</v>
      </c>
      <c r="J30" s="4">
        <f t="shared" si="1"/>
        <v>1</v>
      </c>
      <c r="K30" s="5">
        <f>VLOOKUP(A30,'business closures'!$A:$E,4,FALSE)</f>
        <v>43907</v>
      </c>
      <c r="L30" s="5">
        <f>VLOOKUP(A30,'business closures'!$A:$E,5,FALSE)</f>
        <v>43955</v>
      </c>
      <c r="M30" s="38">
        <v>0</v>
      </c>
      <c r="N30" s="38">
        <v>0</v>
      </c>
      <c r="O30" s="26">
        <f t="shared" si="2"/>
        <v>0</v>
      </c>
      <c r="P30" s="38">
        <f>VLOOKUP(A30,'unemployment benefits'!$A:$R,17,FALSE)</f>
        <v>43982</v>
      </c>
      <c r="Q30" s="38">
        <f>VLOOKUP(A30,'unemployment benefits'!$A:$R,18,FALSE)</f>
        <v>44114</v>
      </c>
      <c r="R30" s="58">
        <f>VLOOKUP(A30,'unemployment benefits'!$A:$R,14,FALSE)</f>
        <v>920</v>
      </c>
      <c r="S30" s="26">
        <f>VLOOKUP($A30,'state characteristics'!$A:$F,5,FALSE)</f>
        <v>6126452</v>
      </c>
      <c r="T30" s="26">
        <f>VLOOKUP($A30,'state characteristics'!$A:$F,6,FALSE)</f>
        <v>69707</v>
      </c>
      <c r="U30" s="26">
        <f>VLOOKUP($A30,'state characteristics'!$A:$F,4,FALSE)</f>
        <v>87.89</v>
      </c>
    </row>
    <row r="31" spans="1:21" x14ac:dyDescent="0.2">
      <c r="A31" s="3" t="s">
        <v>63</v>
      </c>
      <c r="B31" s="4" t="s">
        <v>64</v>
      </c>
      <c r="C31" s="3">
        <v>30</v>
      </c>
      <c r="D31" s="5">
        <f>VLOOKUP(A31,'state of emergency'!$A:$D,4,FALSE)</f>
        <v>43902</v>
      </c>
      <c r="E31" s="38">
        <v>0</v>
      </c>
      <c r="F31" s="38">
        <v>44239</v>
      </c>
      <c r="G31" s="4">
        <f t="shared" si="0"/>
        <v>0</v>
      </c>
      <c r="H31" s="5">
        <f>VLOOKUP($A31,'stay at home'!$A:$H,8,FALSE)</f>
        <v>43918</v>
      </c>
      <c r="I31" s="5">
        <f>VLOOKUP($A31,'stay at home'!$A:$G,7,FALSE)</f>
        <v>43947</v>
      </c>
      <c r="J31" s="4">
        <f t="shared" si="1"/>
        <v>1</v>
      </c>
      <c r="K31" s="5">
        <f>VLOOKUP(A31,'business closures'!$A:$E,4,FALSE)</f>
        <v>43910</v>
      </c>
      <c r="L31" s="5">
        <f>VLOOKUP(A31,'business closures'!$A:$E,5,FALSE)</f>
        <v>43948</v>
      </c>
      <c r="M31" s="38">
        <f>VLOOKUP(A31,travel_quarantines!$A:$G,7,FALSE)</f>
        <v>43920</v>
      </c>
      <c r="N31" s="38">
        <f>VLOOKUP(A31,travel_quarantines!$A:$G,6,FALSE)</f>
        <v>43983</v>
      </c>
      <c r="O31" s="26">
        <f t="shared" si="2"/>
        <v>1</v>
      </c>
      <c r="P31" s="38">
        <f>VLOOKUP(A31,'unemployment benefits'!$A:$R,17,FALSE)</f>
        <v>43954</v>
      </c>
      <c r="Q31" s="38">
        <f>VLOOKUP(A31,'unemployment benefits'!$A:$R,18,FALSE)</f>
        <v>44149</v>
      </c>
      <c r="R31" s="58">
        <f>VLOOKUP(A31,'unemployment benefits'!$A:$R,14,FALSE)</f>
        <v>1152</v>
      </c>
      <c r="S31" s="26">
        <f>VLOOKUP($A31,'state characteristics'!$A:$F,5,FALSE)</f>
        <v>1062305</v>
      </c>
      <c r="T31" s="26">
        <f>VLOOKUP($A31,'state characteristics'!$A:$F,6,FALSE)</f>
        <v>147040</v>
      </c>
      <c r="U31" s="26">
        <f>VLOOKUP($A31,'state characteristics'!$A:$F,4,FALSE)</f>
        <v>7.22</v>
      </c>
    </row>
    <row r="32" spans="1:21" x14ac:dyDescent="0.2">
      <c r="A32" s="3" t="s">
        <v>65</v>
      </c>
      <c r="B32" s="4" t="s">
        <v>66</v>
      </c>
      <c r="C32" s="3">
        <v>31</v>
      </c>
      <c r="D32" s="5">
        <f>VLOOKUP(A32,'state of emergency'!$A:$D,4,FALSE)</f>
        <v>43903</v>
      </c>
      <c r="E32" s="38">
        <v>0</v>
      </c>
      <c r="F32" s="38">
        <v>0</v>
      </c>
      <c r="G32" s="4">
        <f t="shared" si="0"/>
        <v>0</v>
      </c>
      <c r="H32" s="5">
        <v>0</v>
      </c>
      <c r="I32" s="5">
        <v>0</v>
      </c>
      <c r="J32" s="4">
        <f t="shared" si="1"/>
        <v>0</v>
      </c>
      <c r="K32" s="5">
        <f>VLOOKUP(A32,'business closures'!$A:$E,4,FALSE)</f>
        <v>43924</v>
      </c>
      <c r="L32" s="5">
        <f>VLOOKUP(A32,'business closures'!$A:$E,5,FALSE)</f>
        <v>43983</v>
      </c>
      <c r="M32" s="38">
        <v>0</v>
      </c>
      <c r="N32" s="38">
        <v>0</v>
      </c>
      <c r="O32" s="26">
        <f t="shared" si="2"/>
        <v>0</v>
      </c>
      <c r="P32" s="38">
        <f>VLOOKUP(A32,'unemployment benefits'!$A:$R,17,FALSE)</f>
        <v>43996</v>
      </c>
      <c r="Q32" s="38">
        <f>VLOOKUP(A32,'unemployment benefits'!$A:$R,18,FALSE)</f>
        <v>44086</v>
      </c>
      <c r="R32" s="58">
        <f>VLOOKUP(A32,'unemployment benefits'!$A:$R,14,FALSE)</f>
        <v>1040</v>
      </c>
      <c r="S32" s="26">
        <f>VLOOKUP($A32,'state characteristics'!$A:$F,5,FALSE)</f>
        <v>1929268</v>
      </c>
      <c r="T32" s="26">
        <f>VLOOKUP($A32,'state characteristics'!$A:$F,6,FALSE)</f>
        <v>77348</v>
      </c>
      <c r="U32" s="26">
        <f>VLOOKUP($A32,'state characteristics'!$A:$F,4,FALSE)</f>
        <v>24.94</v>
      </c>
    </row>
    <row r="33" spans="1:21" x14ac:dyDescent="0.2">
      <c r="A33" s="3" t="s">
        <v>67</v>
      </c>
      <c r="B33" s="4" t="s">
        <v>68</v>
      </c>
      <c r="C33" s="3">
        <v>32</v>
      </c>
      <c r="D33" s="5">
        <f>VLOOKUP(A33,'state of emergency'!$A:$D,4,FALSE)</f>
        <v>43902</v>
      </c>
      <c r="E33" s="38">
        <v>44008</v>
      </c>
      <c r="F33" s="38">
        <v>0</v>
      </c>
      <c r="G33" s="4">
        <f t="shared" si="0"/>
        <v>1</v>
      </c>
      <c r="H33" s="5">
        <f>VLOOKUP($A33,'stay at home'!$A:$H,8,FALSE)</f>
        <v>43921</v>
      </c>
      <c r="I33" s="5">
        <f>VLOOKUP($A33,'stay at home'!$A:$G,7,FALSE)</f>
        <v>43960</v>
      </c>
      <c r="J33" s="4">
        <f t="shared" si="1"/>
        <v>1</v>
      </c>
      <c r="K33" s="5">
        <f>VLOOKUP(A33,'business closures'!$A:$E,4,FALSE)</f>
        <v>43907</v>
      </c>
      <c r="L33" s="5">
        <f>VLOOKUP(A33,'business closures'!$A:$E,5,FALSE)</f>
        <v>43960</v>
      </c>
      <c r="M33" s="38">
        <v>0</v>
      </c>
      <c r="N33" s="38">
        <v>0</v>
      </c>
      <c r="O33" s="26">
        <f t="shared" si="2"/>
        <v>0</v>
      </c>
      <c r="P33" s="38">
        <f>VLOOKUP(A33,'unemployment benefits'!$A:$R,17,FALSE)</f>
        <v>43954</v>
      </c>
      <c r="Q33" s="38">
        <f>VLOOKUP(A33,'unemployment benefits'!$A:$R,18,FALSE)</f>
        <v>0</v>
      </c>
      <c r="R33" s="58">
        <f>VLOOKUP(A33,'unemployment benefits'!$A:$R,14,FALSE)</f>
        <v>1069</v>
      </c>
      <c r="S33" s="26">
        <f>VLOOKUP($A33,'state characteristics'!$A:$F,5,FALSE)</f>
        <v>3034392</v>
      </c>
      <c r="T33" s="26">
        <f>VLOOKUP($A33,'state characteristics'!$A:$F,6,FALSE)</f>
        <v>110572</v>
      </c>
      <c r="U33" s="26">
        <f>VLOOKUP($A33,'state characteristics'!$A:$F,4,FALSE)</f>
        <v>27.44</v>
      </c>
    </row>
    <row r="34" spans="1:21" x14ac:dyDescent="0.2">
      <c r="A34" s="3" t="s">
        <v>69</v>
      </c>
      <c r="B34" s="4" t="s">
        <v>70</v>
      </c>
      <c r="C34" s="3">
        <v>33</v>
      </c>
      <c r="D34" s="5">
        <f>VLOOKUP(A34,'state of emergency'!$A:$D,4,FALSE)</f>
        <v>43903</v>
      </c>
      <c r="E34" s="38">
        <v>44155</v>
      </c>
      <c r="F34" s="38">
        <v>0</v>
      </c>
      <c r="G34" s="4">
        <f t="shared" si="0"/>
        <v>1</v>
      </c>
      <c r="H34" s="5">
        <f>VLOOKUP($A34,'stay at home'!$A:$H,8,FALSE)</f>
        <v>43918</v>
      </c>
      <c r="I34" s="5">
        <f>VLOOKUP($A34,'stay at home'!$A:$G,7,FALSE)</f>
        <v>43998</v>
      </c>
      <c r="J34" s="4">
        <f t="shared" si="1"/>
        <v>1</v>
      </c>
      <c r="K34" s="5">
        <f>VLOOKUP(A34,'business closures'!$A:$E,4,FALSE)</f>
        <v>43906</v>
      </c>
      <c r="L34" s="5">
        <f>VLOOKUP(A34,'business closures'!$A:$E,5,FALSE)</f>
        <v>43962</v>
      </c>
      <c r="M34" s="38">
        <f>VLOOKUP(A34,travel_quarantines!$A:$G,7,FALSE)</f>
        <v>44150</v>
      </c>
      <c r="N34" s="38">
        <v>0</v>
      </c>
      <c r="O34" s="26">
        <f t="shared" si="2"/>
        <v>1</v>
      </c>
      <c r="P34" s="38">
        <f>VLOOKUP(A34,'unemployment benefits'!$A:$R,17,FALSE)</f>
        <v>43961</v>
      </c>
      <c r="Q34" s="38">
        <f>VLOOKUP(A34,'unemployment benefits'!$A:$R,18,FALSE)</f>
        <v>44170</v>
      </c>
      <c r="R34" s="58">
        <f>VLOOKUP(A34,'unemployment benefits'!$A:$R,14,FALSE)</f>
        <v>1027</v>
      </c>
      <c r="S34" s="26">
        <f>VLOOKUP($A34,'state characteristics'!$A:$F,5,FALSE)</f>
        <v>1356458</v>
      </c>
      <c r="T34" s="26">
        <f>VLOOKUP($A34,'state characteristics'!$A:$F,6,FALSE)</f>
        <v>9349</v>
      </c>
      <c r="U34" s="26">
        <f>VLOOKUP($A34,'state characteristics'!$A:$F,4,FALSE)</f>
        <v>145.09</v>
      </c>
    </row>
    <row r="35" spans="1:21" x14ac:dyDescent="0.2">
      <c r="A35" s="3" t="s">
        <v>71</v>
      </c>
      <c r="B35" s="4" t="s">
        <v>72</v>
      </c>
      <c r="C35" s="3">
        <v>34</v>
      </c>
      <c r="D35" s="5">
        <f>VLOOKUP(A35,'state of emergency'!$A:$D,4,FALSE)</f>
        <v>43899</v>
      </c>
      <c r="E35" s="38">
        <v>43929</v>
      </c>
      <c r="F35" s="38">
        <v>0</v>
      </c>
      <c r="G35" s="4">
        <f t="shared" si="0"/>
        <v>1</v>
      </c>
      <c r="H35" s="5">
        <f>VLOOKUP($A35,'stay at home'!$A:$H,8,FALSE)</f>
        <v>43911</v>
      </c>
      <c r="I35" s="5">
        <f>VLOOKUP($A35,'stay at home'!$A:$G,7,FALSE)</f>
        <v>43991</v>
      </c>
      <c r="J35" s="4">
        <f t="shared" si="1"/>
        <v>1</v>
      </c>
      <c r="K35" s="5">
        <f>VLOOKUP(A35,'business closures'!$A:$E,4,FALSE)</f>
        <v>43906</v>
      </c>
      <c r="L35" s="5">
        <f>VLOOKUP(A35,'business closures'!$A:$E,5,FALSE)</f>
        <v>43969</v>
      </c>
      <c r="M35" s="38">
        <v>0</v>
      </c>
      <c r="N35" s="38">
        <v>0</v>
      </c>
      <c r="O35" s="26">
        <f t="shared" si="2"/>
        <v>0</v>
      </c>
      <c r="P35" s="38">
        <f>VLOOKUP(A35,'unemployment benefits'!$A:$R,17,FALSE)</f>
        <v>43954</v>
      </c>
      <c r="Q35" s="38">
        <f>VLOOKUP(A35,'unemployment benefits'!$A:$R,18,FALSE)</f>
        <v>0</v>
      </c>
      <c r="R35" s="58">
        <f>VLOOKUP(A35,'unemployment benefits'!$A:$R,14,FALSE)</f>
        <v>1313</v>
      </c>
      <c r="S35" s="26">
        <f>VLOOKUP($A35,'state characteristics'!$A:$F,5,FALSE)</f>
        <v>8908520</v>
      </c>
      <c r="T35" s="26">
        <f>VLOOKUP($A35,'state characteristics'!$A:$F,6,FALSE)</f>
        <v>8723</v>
      </c>
      <c r="U35" s="26">
        <f>VLOOKUP($A35,'state characteristics'!$A:$F,4,FALSE)</f>
        <v>1021.27</v>
      </c>
    </row>
    <row r="36" spans="1:21" x14ac:dyDescent="0.2">
      <c r="A36" s="3" t="s">
        <v>73</v>
      </c>
      <c r="B36" s="4" t="s">
        <v>74</v>
      </c>
      <c r="C36" s="3">
        <v>35</v>
      </c>
      <c r="D36" s="5">
        <f>VLOOKUP(A36,'state of emergency'!$A:$D,4,FALSE)</f>
        <v>43901</v>
      </c>
      <c r="E36" s="38">
        <v>43966</v>
      </c>
      <c r="F36" s="38">
        <v>0</v>
      </c>
      <c r="G36" s="4">
        <f t="shared" si="0"/>
        <v>1</v>
      </c>
      <c r="H36" s="5">
        <f>VLOOKUP($A36,'stay at home'!$A:$H,8,FALSE)</f>
        <v>43914</v>
      </c>
      <c r="I36" s="5">
        <f>VLOOKUP($A36,'stay at home'!$A:$G,7,FALSE)</f>
        <v>0</v>
      </c>
      <c r="J36" s="4">
        <f t="shared" si="1"/>
        <v>1</v>
      </c>
      <c r="K36" s="5">
        <f>VLOOKUP(A36,'business closures'!$A:$E,4,FALSE)</f>
        <v>43906</v>
      </c>
      <c r="L36" s="5">
        <f>VLOOKUP(A36,'business closures'!$A:$E,5,FALSE)</f>
        <v>43967</v>
      </c>
      <c r="M36" s="38">
        <f>VLOOKUP(A36,travel_quarantines!$A:$G,7,FALSE)</f>
        <v>44013</v>
      </c>
      <c r="N36" s="38">
        <f>VLOOKUP(A36,travel_quarantines!$A:$G,6,FALSE)</f>
        <v>44238</v>
      </c>
      <c r="O36" s="26">
        <f t="shared" si="2"/>
        <v>1</v>
      </c>
      <c r="P36" s="38">
        <f>VLOOKUP(A36,'unemployment benefits'!$A:$R,17,FALSE)</f>
        <v>43968</v>
      </c>
      <c r="Q36" s="38">
        <f>VLOOKUP(A36,'unemployment benefits'!$A:$R,18,FALSE)</f>
        <v>0</v>
      </c>
      <c r="R36" s="58">
        <f>VLOOKUP(A36,'unemployment benefits'!$A:$R,14,FALSE)</f>
        <v>1111</v>
      </c>
      <c r="S36" s="26">
        <f>VLOOKUP($A36,'state characteristics'!$A:$F,5,FALSE)</f>
        <v>2095428</v>
      </c>
      <c r="T36" s="26">
        <f>VLOOKUP($A36,'state characteristics'!$A:$F,6,FALSE)</f>
        <v>121590</v>
      </c>
      <c r="U36" s="26">
        <f>VLOOKUP($A36,'state characteristics'!$A:$F,4,FALSE)</f>
        <v>17.23</v>
      </c>
    </row>
    <row r="37" spans="1:21" x14ac:dyDescent="0.2">
      <c r="A37" s="3" t="s">
        <v>75</v>
      </c>
      <c r="B37" s="4" t="s">
        <v>76</v>
      </c>
      <c r="C37" s="3">
        <v>36</v>
      </c>
      <c r="D37" s="5">
        <f>VLOOKUP(A37,'state of emergency'!$A:$D,4,FALSE)</f>
        <v>43897</v>
      </c>
      <c r="E37" s="38">
        <v>43938</v>
      </c>
      <c r="F37" s="38">
        <v>0</v>
      </c>
      <c r="G37" s="4">
        <f t="shared" si="0"/>
        <v>1</v>
      </c>
      <c r="H37" s="5">
        <f>VLOOKUP($A37,'stay at home'!$A:$H,8,FALSE)</f>
        <v>43912</v>
      </c>
      <c r="I37" s="5">
        <f>VLOOKUP($A37,'stay at home'!$A:$G,7,FALSE)</f>
        <v>44009</v>
      </c>
      <c r="J37" s="4">
        <f t="shared" si="1"/>
        <v>1</v>
      </c>
      <c r="K37" s="5">
        <f>VLOOKUP(A37,'business closures'!$A:$E,4,FALSE)</f>
        <v>43906</v>
      </c>
      <c r="L37" s="5">
        <f>VLOOKUP(A37,'business closures'!$A:$E,5,FALSE)</f>
        <v>43990</v>
      </c>
      <c r="M37" s="38">
        <f>VLOOKUP(A37,travel_quarantines!$A:$G,7,FALSE)</f>
        <v>44007</v>
      </c>
      <c r="N37" s="38">
        <v>0</v>
      </c>
      <c r="O37" s="26">
        <f t="shared" si="2"/>
        <v>1</v>
      </c>
      <c r="P37" s="38">
        <f>VLOOKUP(A37,'unemployment benefits'!$A:$R,17,FALSE)</f>
        <v>43954</v>
      </c>
      <c r="Q37" s="38">
        <f>VLOOKUP(A37,'unemployment benefits'!$A:$R,18,FALSE)</f>
        <v>0</v>
      </c>
      <c r="R37" s="58">
        <f>VLOOKUP(A37,'unemployment benefits'!$A:$R,14,FALSE)</f>
        <v>1104</v>
      </c>
      <c r="S37" s="26">
        <f>VLOOKUP($A37,'state characteristics'!$A:$F,5,FALSE)</f>
        <v>19542209</v>
      </c>
      <c r="T37" s="26">
        <f>VLOOKUP($A37,'state characteristics'!$A:$F,6,FALSE)</f>
        <v>54555</v>
      </c>
      <c r="U37" s="26">
        <f>VLOOKUP($A37,'state characteristics'!$A:$F,4,FALSE)</f>
        <v>358.21</v>
      </c>
    </row>
    <row r="38" spans="1:21" x14ac:dyDescent="0.2">
      <c r="A38" s="3" t="s">
        <v>77</v>
      </c>
      <c r="B38" s="4" t="s">
        <v>78</v>
      </c>
      <c r="C38" s="3">
        <v>37</v>
      </c>
      <c r="D38" s="5">
        <f>VLOOKUP(A38,'state of emergency'!$A:$D,4,FALSE)</f>
        <v>43900</v>
      </c>
      <c r="E38" s="38">
        <v>44008</v>
      </c>
      <c r="F38" s="38">
        <v>0</v>
      </c>
      <c r="G38" s="4">
        <f t="shared" si="0"/>
        <v>1</v>
      </c>
      <c r="H38" s="5">
        <f>VLOOKUP($A38,'stay at home'!$A:$H,8,FALSE)</f>
        <v>43920</v>
      </c>
      <c r="I38" s="5">
        <f>VLOOKUP($A38,'stay at home'!$A:$G,7,FALSE)</f>
        <v>43973</v>
      </c>
      <c r="J38" s="4">
        <f t="shared" si="1"/>
        <v>1</v>
      </c>
      <c r="K38" s="5">
        <f>VLOOKUP(A38,'business closures'!$A:$E,4,FALSE)</f>
        <v>43907</v>
      </c>
      <c r="L38" s="5">
        <f>VLOOKUP(A38,'business closures'!$A:$E,5,FALSE)</f>
        <v>43959</v>
      </c>
      <c r="M38" s="38">
        <v>0</v>
      </c>
      <c r="N38" s="38">
        <v>0</v>
      </c>
      <c r="O38" s="26">
        <f t="shared" si="2"/>
        <v>0</v>
      </c>
      <c r="P38" s="38">
        <f>VLOOKUP(A38,'unemployment benefits'!$A:$R,17,FALSE)</f>
        <v>43968</v>
      </c>
      <c r="Q38" s="38">
        <f>VLOOKUP(A38,'unemployment benefits'!$A:$R,18,FALSE)</f>
        <v>0</v>
      </c>
      <c r="R38" s="58">
        <f>VLOOKUP(A38,'unemployment benefits'!$A:$R,14,FALSE)</f>
        <v>950</v>
      </c>
      <c r="S38" s="26">
        <f>VLOOKUP($A38,'state characteristics'!$A:$F,5,FALSE)</f>
        <v>10383620</v>
      </c>
      <c r="T38" s="26">
        <f>VLOOKUP($A38,'state characteristics'!$A:$F,6,FALSE)</f>
        <v>53819</v>
      </c>
      <c r="U38" s="26">
        <f>VLOOKUP($A38,'state characteristics'!$A:$F,4,FALSE)</f>
        <v>192.94</v>
      </c>
    </row>
    <row r="39" spans="1:21" x14ac:dyDescent="0.2">
      <c r="A39" s="3" t="s">
        <v>79</v>
      </c>
      <c r="B39" s="4" t="s">
        <v>80</v>
      </c>
      <c r="C39" s="3">
        <v>38</v>
      </c>
      <c r="D39" s="5">
        <f>VLOOKUP(A39,'state of emergency'!$A:$D,4,FALSE)</f>
        <v>43903</v>
      </c>
      <c r="E39" s="38">
        <v>44149</v>
      </c>
      <c r="F39" s="38">
        <v>44214</v>
      </c>
      <c r="G39" s="4">
        <f t="shared" si="0"/>
        <v>1</v>
      </c>
      <c r="H39" s="5">
        <v>0</v>
      </c>
      <c r="I39" s="5">
        <v>0</v>
      </c>
      <c r="J39" s="4">
        <f t="shared" si="1"/>
        <v>0</v>
      </c>
      <c r="K39" s="5">
        <f>VLOOKUP(A39,'business closures'!$A:$E,4,FALSE)</f>
        <v>43910</v>
      </c>
      <c r="L39" s="5">
        <f>VLOOKUP(A39,'business closures'!$A:$E,5,FALSE)</f>
        <v>43952</v>
      </c>
      <c r="M39" s="38">
        <f>VLOOKUP(A39,travel_quarantines!$A:$G,7,FALSE)</f>
        <v>43918</v>
      </c>
      <c r="N39" s="38">
        <f>VLOOKUP(A39,travel_quarantines!$A:$G,6,FALSE)</f>
        <v>44095</v>
      </c>
      <c r="O39" s="26">
        <f t="shared" si="2"/>
        <v>1</v>
      </c>
      <c r="P39" s="38">
        <f>VLOOKUP(A39,'unemployment benefits'!$A:$R,17,FALSE)</f>
        <v>43982</v>
      </c>
      <c r="Q39" s="38">
        <f>VLOOKUP(A39,'unemployment benefits'!$A:$R,18,FALSE)</f>
        <v>44107</v>
      </c>
      <c r="R39" s="58">
        <f>VLOOKUP(A39,'unemployment benefits'!$A:$R,14,FALSE)</f>
        <v>1218</v>
      </c>
      <c r="S39" s="26">
        <f>VLOOKUP($A39,'state characteristics'!$A:$F,5,FALSE)</f>
        <v>760077</v>
      </c>
      <c r="T39" s="26">
        <f>VLOOKUP($A39,'state characteristics'!$A:$F,6,FALSE)</f>
        <v>70698</v>
      </c>
      <c r="U39" s="26">
        <f>VLOOKUP($A39,'state characteristics'!$A:$F,4,FALSE)</f>
        <v>10.75</v>
      </c>
    </row>
    <row r="40" spans="1:21" x14ac:dyDescent="0.2">
      <c r="A40" s="3" t="s">
        <v>81</v>
      </c>
      <c r="B40" s="4" t="s">
        <v>82</v>
      </c>
      <c r="C40" s="3">
        <v>39</v>
      </c>
      <c r="D40" s="5">
        <f>VLOOKUP(A40,'state of emergency'!$A:$D,4,FALSE)</f>
        <v>43899</v>
      </c>
      <c r="E40" s="38">
        <v>44035</v>
      </c>
      <c r="F40" s="38">
        <v>0</v>
      </c>
      <c r="G40" s="4">
        <f t="shared" si="0"/>
        <v>1</v>
      </c>
      <c r="H40" s="5">
        <f>VLOOKUP($A40,'stay at home'!$A:$H,8,FALSE)</f>
        <v>43914</v>
      </c>
      <c r="I40" s="5">
        <f>VLOOKUP($A40,'stay at home'!$A:$G,7,FALSE)</f>
        <v>43971</v>
      </c>
      <c r="J40" s="4">
        <f t="shared" si="1"/>
        <v>1</v>
      </c>
      <c r="K40" s="5">
        <f>VLOOKUP(A40,'business closures'!$A:$E,4,FALSE)</f>
        <v>43905</v>
      </c>
      <c r="L40" s="5">
        <f>VLOOKUP(A40,'business closures'!$A:$E,5,FALSE)</f>
        <v>43955</v>
      </c>
      <c r="M40" s="38">
        <v>0</v>
      </c>
      <c r="N40" s="38">
        <v>0</v>
      </c>
      <c r="O40" s="26">
        <f t="shared" si="2"/>
        <v>0</v>
      </c>
      <c r="P40" s="38">
        <f>VLOOKUP(A40,'unemployment benefits'!$A:$R,17,FALSE)</f>
        <v>43961</v>
      </c>
      <c r="Q40" s="38">
        <f>VLOOKUP(A40,'unemployment benefits'!$A:$R,18,FALSE)</f>
        <v>44191</v>
      </c>
      <c r="R40" s="58">
        <f>VLOOKUP(A40,'unemployment benefits'!$A:$R,14,FALSE)</f>
        <v>1247</v>
      </c>
      <c r="S40" s="26">
        <f>VLOOKUP($A40,'state characteristics'!$A:$F,5,FALSE)</f>
        <v>11689442</v>
      </c>
      <c r="T40" s="26">
        <f>VLOOKUP($A40,'state characteristics'!$A:$F,6,FALSE)</f>
        <v>44826</v>
      </c>
      <c r="U40" s="26">
        <f>VLOOKUP($A40,'state characteristics'!$A:$F,4,FALSE)</f>
        <v>260.77</v>
      </c>
    </row>
    <row r="41" spans="1:21" x14ac:dyDescent="0.2">
      <c r="A41" s="3" t="s">
        <v>83</v>
      </c>
      <c r="B41" s="4" t="s">
        <v>84</v>
      </c>
      <c r="C41" s="3">
        <v>40</v>
      </c>
      <c r="D41" s="5">
        <f>VLOOKUP(A41,'state of emergency'!$A:$D,4,FALSE)</f>
        <v>43905</v>
      </c>
      <c r="E41" s="38">
        <v>0</v>
      </c>
      <c r="F41" s="38">
        <v>0</v>
      </c>
      <c r="G41" s="4">
        <f t="shared" si="0"/>
        <v>0</v>
      </c>
      <c r="H41" s="5">
        <f>VLOOKUP($A41,'stay at home'!$A:$H,8,FALSE)</f>
        <v>43922</v>
      </c>
      <c r="I41" s="5">
        <f>VLOOKUP($A41,'stay at home'!$A:$G,7,FALSE)</f>
        <v>43966</v>
      </c>
      <c r="J41" s="4">
        <f t="shared" si="1"/>
        <v>1</v>
      </c>
      <c r="K41" s="5">
        <f>VLOOKUP(A41,'business closures'!$A:$E,4,FALSE)</f>
        <v>43922</v>
      </c>
      <c r="L41" s="5">
        <f>VLOOKUP(A41,'business closures'!$A:$E,5,FALSE)</f>
        <v>43945</v>
      </c>
      <c r="M41" s="38">
        <f>VLOOKUP(A41,travel_quarantines!$A:$G,7,FALSE)</f>
        <v>43919</v>
      </c>
      <c r="N41" s="38">
        <f>VLOOKUP(A41,travel_quarantines!$A:$G,6,FALSE)</f>
        <v>43963</v>
      </c>
      <c r="O41" s="26">
        <f t="shared" si="2"/>
        <v>1</v>
      </c>
      <c r="P41" s="38">
        <f>VLOOKUP(A41,'unemployment benefits'!$A:$R,17,FALSE)</f>
        <v>43982</v>
      </c>
      <c r="Q41" s="38">
        <f>VLOOKUP(A41,'unemployment benefits'!$A:$R,18,FALSE)</f>
        <v>44177</v>
      </c>
      <c r="R41" s="58">
        <f>VLOOKUP(A41,'unemployment benefits'!$A:$R,14,FALSE)</f>
        <v>1139</v>
      </c>
      <c r="S41" s="26">
        <f>VLOOKUP($A41,'state characteristics'!$A:$F,5,FALSE)</f>
        <v>3943079</v>
      </c>
      <c r="T41" s="26">
        <f>VLOOKUP($A41,'state characteristics'!$A:$F,6,FALSE)</f>
        <v>69899</v>
      </c>
      <c r="U41" s="26">
        <f>VLOOKUP($A41,'state characteristics'!$A:$F,4,FALSE)</f>
        <v>56.41</v>
      </c>
    </row>
    <row r="42" spans="1:21" x14ac:dyDescent="0.2">
      <c r="A42" s="3" t="s">
        <v>85</v>
      </c>
      <c r="B42" s="4" t="s">
        <v>86</v>
      </c>
      <c r="C42" s="3">
        <v>41</v>
      </c>
      <c r="D42" s="5">
        <f>VLOOKUP(A42,'state of emergency'!$A:$D,4,FALSE)</f>
        <v>43898</v>
      </c>
      <c r="E42" s="38">
        <v>44013</v>
      </c>
      <c r="F42" s="38">
        <v>0</v>
      </c>
      <c r="G42" s="4">
        <f t="shared" si="0"/>
        <v>1</v>
      </c>
      <c r="H42" s="5">
        <f>VLOOKUP($A42,'stay at home'!$A:$H,8,FALSE)</f>
        <v>43913</v>
      </c>
      <c r="I42" s="5">
        <f>VLOOKUP($A42,'stay at home'!$A:$G,7,FALSE)</f>
        <v>44001</v>
      </c>
      <c r="J42" s="4">
        <f t="shared" si="1"/>
        <v>1</v>
      </c>
      <c r="K42" s="5">
        <f>VLOOKUP(A42,'business closures'!$A:$E,4,FALSE)</f>
        <v>43907</v>
      </c>
      <c r="L42" s="5">
        <f>VLOOKUP(A42,'business closures'!$A:$E,5,FALSE)</f>
        <v>43966</v>
      </c>
      <c r="M42" s="38">
        <v>0</v>
      </c>
      <c r="N42" s="38">
        <v>0</v>
      </c>
      <c r="O42" s="26">
        <f t="shared" si="2"/>
        <v>0</v>
      </c>
      <c r="P42" s="38">
        <f>VLOOKUP(A42,'unemployment benefits'!$A:$R,17,FALSE)</f>
        <v>43961</v>
      </c>
      <c r="Q42" s="38">
        <f>VLOOKUP(A42,'unemployment benefits'!$A:$R,18,FALSE)</f>
        <v>44247</v>
      </c>
      <c r="R42" s="58">
        <f>VLOOKUP(A42,'unemployment benefits'!$A:$R,14,FALSE)</f>
        <v>1248</v>
      </c>
      <c r="S42" s="26">
        <f>VLOOKUP($A42,'state characteristics'!$A:$F,5,FALSE)</f>
        <v>4190713</v>
      </c>
      <c r="T42" s="26">
        <f>VLOOKUP($A42,'state characteristics'!$A:$F,6,FALSE)</f>
        <v>98379</v>
      </c>
      <c r="U42" s="26">
        <f>VLOOKUP($A42,'state characteristics'!$A:$F,4,FALSE)</f>
        <v>42.6</v>
      </c>
    </row>
    <row r="43" spans="1:21" x14ac:dyDescent="0.2">
      <c r="A43" s="3" t="s">
        <v>87</v>
      </c>
      <c r="B43" s="4" t="s">
        <v>88</v>
      </c>
      <c r="C43" s="3">
        <v>42</v>
      </c>
      <c r="D43" s="5">
        <f>VLOOKUP(A43,'state of emergency'!$A:$D,4,FALSE)</f>
        <v>43896</v>
      </c>
      <c r="E43" s="38">
        <v>44013</v>
      </c>
      <c r="F43" s="38">
        <v>0</v>
      </c>
      <c r="G43" s="4">
        <f t="shared" si="0"/>
        <v>1</v>
      </c>
      <c r="H43" s="5">
        <f>VLOOKUP($A43,'stay at home'!$A:$H,8,FALSE)</f>
        <v>43922</v>
      </c>
      <c r="I43" s="5">
        <f>VLOOKUP($A43,'stay at home'!$A:$G,7,FALSE)</f>
        <v>43987</v>
      </c>
      <c r="J43" s="4">
        <f t="shared" si="1"/>
        <v>1</v>
      </c>
      <c r="K43" s="5">
        <f>VLOOKUP(A43,'business closures'!$A:$E,4,FALSE)</f>
        <v>43907</v>
      </c>
      <c r="L43" s="5">
        <f>VLOOKUP(A43,'business closures'!$A:$E,5,FALSE)</f>
        <v>43987</v>
      </c>
      <c r="M43" s="38">
        <f>VLOOKUP(A43,travel_quarantines!$A:$G,7,FALSE)</f>
        <v>44155</v>
      </c>
      <c r="N43" s="38">
        <v>0</v>
      </c>
      <c r="O43" s="26">
        <f t="shared" si="2"/>
        <v>1</v>
      </c>
      <c r="P43" s="38">
        <f>VLOOKUP(A43,'unemployment benefits'!$A:$R,17,FALSE)</f>
        <v>43954</v>
      </c>
      <c r="Q43" s="38">
        <f>VLOOKUP(A43,'unemployment benefits'!$A:$R,18,FALSE)</f>
        <v>0</v>
      </c>
      <c r="R43" s="58">
        <f>VLOOKUP(A43,'unemployment benefits'!$A:$R,14,FALSE)</f>
        <v>1172</v>
      </c>
      <c r="S43" s="26">
        <f>VLOOKUP($A43,'state characteristics'!$A:$F,5,FALSE)</f>
        <v>12807060</v>
      </c>
      <c r="T43" s="26">
        <f>VLOOKUP($A43,'state characteristics'!$A:$F,6,FALSE)</f>
        <v>46054</v>
      </c>
      <c r="U43" s="26">
        <f>VLOOKUP($A43,'state characteristics'!$A:$F,4,FALSE)</f>
        <v>278.08999999999997</v>
      </c>
    </row>
    <row r="44" spans="1:21" x14ac:dyDescent="0.2">
      <c r="A44" s="3" t="s">
        <v>89</v>
      </c>
      <c r="B44" s="4" t="s">
        <v>90</v>
      </c>
      <c r="C44" s="3">
        <v>44</v>
      </c>
      <c r="D44" s="5">
        <f>VLOOKUP(A44,'state of emergency'!$A:$D,4,FALSE)</f>
        <v>43899</v>
      </c>
      <c r="E44" s="38">
        <v>43939</v>
      </c>
      <c r="F44" s="38">
        <v>0</v>
      </c>
      <c r="G44" s="4">
        <f t="shared" si="0"/>
        <v>1</v>
      </c>
      <c r="H44" s="5">
        <f>VLOOKUP($A44,'stay at home'!$A:$H,8,FALSE)</f>
        <v>43918</v>
      </c>
      <c r="I44" s="5">
        <f>VLOOKUP($A44,'stay at home'!$A:$G,7,FALSE)</f>
        <v>43960</v>
      </c>
      <c r="J44" s="4">
        <f t="shared" si="1"/>
        <v>1</v>
      </c>
      <c r="K44" s="5">
        <f>VLOOKUP(A44,'business closures'!$A:$E,4,FALSE)</f>
        <v>43907</v>
      </c>
      <c r="L44" s="5">
        <f>VLOOKUP(A44,'business closures'!$A:$E,5,FALSE)</f>
        <v>43960</v>
      </c>
      <c r="M44" s="38">
        <f>VLOOKUP(A44,travel_quarantines!$A:$G,7,FALSE)</f>
        <v>43916</v>
      </c>
      <c r="N44" s="38">
        <v>0</v>
      </c>
      <c r="O44" s="26">
        <f t="shared" si="2"/>
        <v>1</v>
      </c>
      <c r="P44" s="38">
        <f>VLOOKUP(A44,'unemployment benefits'!$A:$R,17,FALSE)</f>
        <v>43947</v>
      </c>
      <c r="Q44" s="38">
        <f>VLOOKUP(A44,'unemployment benefits'!$A:$R,18,FALSE)</f>
        <v>0</v>
      </c>
      <c r="R44" s="58">
        <f>VLOOKUP(A44,'unemployment benefits'!$A:$R,14,FALSE)</f>
        <v>1332</v>
      </c>
      <c r="S44" s="26">
        <f>VLOOKUP($A44,'state characteristics'!$A:$F,5,FALSE)</f>
        <v>1057315</v>
      </c>
      <c r="T44" s="26">
        <f>VLOOKUP($A44,'state characteristics'!$A:$F,6,FALSE)</f>
        <v>1545</v>
      </c>
      <c r="U44" s="26">
        <f>VLOOKUP($A44,'state characteristics'!$A:$F,4,FALSE)</f>
        <v>684.35</v>
      </c>
    </row>
    <row r="45" spans="1:21" x14ac:dyDescent="0.2">
      <c r="A45" s="3" t="s">
        <v>91</v>
      </c>
      <c r="B45" s="4" t="s">
        <v>92</v>
      </c>
      <c r="C45" s="3">
        <v>45</v>
      </c>
      <c r="D45" s="5">
        <f>VLOOKUP(A45,'state of emergency'!$A:$D,4,FALSE)</f>
        <v>43903</v>
      </c>
      <c r="E45" s="38">
        <v>0</v>
      </c>
      <c r="F45" s="38">
        <v>0</v>
      </c>
      <c r="G45" s="4">
        <f t="shared" si="0"/>
        <v>0</v>
      </c>
      <c r="H45" s="5">
        <f>VLOOKUP($A45,'stay at home'!$A:$H,8,FALSE)</f>
        <v>43928</v>
      </c>
      <c r="I45" s="5">
        <f>VLOOKUP($A45,'stay at home'!$A:$G,7,FALSE)</f>
        <v>43955</v>
      </c>
      <c r="J45" s="4">
        <f t="shared" si="1"/>
        <v>1</v>
      </c>
      <c r="K45" s="5">
        <f>VLOOKUP(A45,'business closures'!$A:$E,4,FALSE)</f>
        <v>43908</v>
      </c>
      <c r="L45" s="5">
        <f>VLOOKUP(A45,'business closures'!$A:$E,5,FALSE)</f>
        <v>43941</v>
      </c>
      <c r="M45" s="38">
        <f>VLOOKUP(A45,travel_quarantines!$A:$G,7,FALSE)</f>
        <v>43917</v>
      </c>
      <c r="N45" s="38">
        <f>VLOOKUP(A45,travel_quarantines!$A:$G,6,FALSE)</f>
        <v>43955</v>
      </c>
      <c r="O45" s="26">
        <f t="shared" si="2"/>
        <v>1</v>
      </c>
      <c r="P45" s="38">
        <f>VLOOKUP(A45,'unemployment benefits'!$A:$R,17,FALSE)</f>
        <v>43975</v>
      </c>
      <c r="Q45" s="38">
        <f>VLOOKUP(A45,'unemployment benefits'!$A:$R,18,FALSE)</f>
        <v>44177</v>
      </c>
      <c r="R45" s="58">
        <f>VLOOKUP(A45,'unemployment benefits'!$A:$R,14,FALSE)</f>
        <v>926</v>
      </c>
      <c r="S45" s="26">
        <f>VLOOKUP($A45,'state characteristics'!$A:$F,5,FALSE)</f>
        <v>5084127</v>
      </c>
      <c r="T45" s="26">
        <f>VLOOKUP($A45,'state characteristics'!$A:$F,6,FALSE)</f>
        <v>32020</v>
      </c>
      <c r="U45" s="26">
        <f>VLOOKUP($A45,'state characteristics'!$A:$F,4,FALSE)</f>
        <v>158.78</v>
      </c>
    </row>
    <row r="46" spans="1:21" x14ac:dyDescent="0.2">
      <c r="A46" s="3" t="s">
        <v>93</v>
      </c>
      <c r="B46" s="4" t="s">
        <v>94</v>
      </c>
      <c r="C46" s="3">
        <v>46</v>
      </c>
      <c r="D46" s="5">
        <f>VLOOKUP(A46,'state of emergency'!$A:$D,4,FALSE)</f>
        <v>43903</v>
      </c>
      <c r="E46" s="38">
        <v>0</v>
      </c>
      <c r="F46" s="38">
        <v>0</v>
      </c>
      <c r="G46" s="4">
        <f t="shared" si="0"/>
        <v>0</v>
      </c>
      <c r="H46" s="5">
        <v>0</v>
      </c>
      <c r="I46" s="5">
        <v>0</v>
      </c>
      <c r="J46" s="4">
        <f t="shared" si="1"/>
        <v>0</v>
      </c>
      <c r="K46" s="5">
        <f>VLOOKUP(A46,'business closures'!$A:$E,4,FALSE)</f>
        <v>0</v>
      </c>
      <c r="L46" s="5">
        <f>VLOOKUP(A46,'business closures'!$A:$E,5,FALSE)</f>
        <v>0</v>
      </c>
      <c r="M46" s="38">
        <v>0</v>
      </c>
      <c r="N46" s="38">
        <v>0</v>
      </c>
      <c r="O46" s="26">
        <f t="shared" si="2"/>
        <v>0</v>
      </c>
      <c r="P46" s="38">
        <f>VLOOKUP(A46,'unemployment benefits'!$A:$R,17,FALSE)</f>
        <v>0</v>
      </c>
      <c r="Q46" s="38">
        <f>VLOOKUP(A46,'unemployment benefits'!$A:$R,18,FALSE)</f>
        <v>0</v>
      </c>
      <c r="R46" s="58">
        <f>VLOOKUP(A46,'unemployment benefits'!$A:$R,14,FALSE)</f>
        <v>1014</v>
      </c>
      <c r="S46" s="26">
        <f>VLOOKUP($A46,'state characteristics'!$A:$F,5,FALSE)</f>
        <v>882235</v>
      </c>
      <c r="T46" s="26">
        <f>VLOOKUP($A46,'state characteristics'!$A:$F,6,FALSE)</f>
        <v>77116</v>
      </c>
      <c r="U46" s="26">
        <f>VLOOKUP($A46,'state characteristics'!$A:$F,4,FALSE)</f>
        <v>11.44</v>
      </c>
    </row>
    <row r="47" spans="1:21" x14ac:dyDescent="0.2">
      <c r="A47" s="3" t="s">
        <v>95</v>
      </c>
      <c r="B47" s="4" t="s">
        <v>96</v>
      </c>
      <c r="C47" s="3">
        <v>47</v>
      </c>
      <c r="D47" s="5">
        <f>VLOOKUP(A47,'state of emergency'!$A:$D,4,FALSE)</f>
        <v>43902</v>
      </c>
      <c r="E47" s="38">
        <v>0</v>
      </c>
      <c r="F47" s="38">
        <v>0</v>
      </c>
      <c r="G47" s="4">
        <f t="shared" si="0"/>
        <v>0</v>
      </c>
      <c r="H47" s="5">
        <f>VLOOKUP($A47,'stay at home'!$A:$H,8,FALSE)</f>
        <v>43923</v>
      </c>
      <c r="I47" s="5">
        <f>VLOOKUP($A47,'stay at home'!$A:$G,7,FALSE)</f>
        <v>43950</v>
      </c>
      <c r="J47" s="4">
        <f t="shared" si="1"/>
        <v>1</v>
      </c>
      <c r="K47" s="5">
        <f>VLOOKUP(A47,'business closures'!$A:$E,4,FALSE)</f>
        <v>43913</v>
      </c>
      <c r="L47" s="5">
        <f>VLOOKUP(A47,'business closures'!$A:$E,5,FALSE)</f>
        <v>43948</v>
      </c>
      <c r="M47" s="38">
        <v>0</v>
      </c>
      <c r="N47" s="38">
        <v>0</v>
      </c>
      <c r="O47" s="26">
        <f t="shared" si="2"/>
        <v>0</v>
      </c>
      <c r="P47" s="38">
        <f>VLOOKUP(A47,'unemployment benefits'!$A:$R,17,FALSE)</f>
        <v>43982</v>
      </c>
      <c r="Q47" s="38">
        <f>VLOOKUP(A47,'unemployment benefits'!$A:$R,18,FALSE)</f>
        <v>44142</v>
      </c>
      <c r="R47" s="58">
        <f>VLOOKUP(A47,'unemployment benefits'!$A:$R,14,FALSE)</f>
        <v>875</v>
      </c>
      <c r="S47" s="26">
        <f>VLOOKUP($A47,'state characteristics'!$A:$F,5,FALSE)</f>
        <v>6770010</v>
      </c>
      <c r="T47" s="26">
        <f>VLOOKUP($A47,'state characteristics'!$A:$F,6,FALSE)</f>
        <v>42144</v>
      </c>
      <c r="U47" s="26">
        <f>VLOOKUP($A47,'state characteristics'!$A:$F,4,FALSE)</f>
        <v>160.63999999999999</v>
      </c>
    </row>
    <row r="48" spans="1:21" x14ac:dyDescent="0.2">
      <c r="A48" s="3" t="s">
        <v>97</v>
      </c>
      <c r="B48" s="4" t="s">
        <v>98</v>
      </c>
      <c r="C48" s="3">
        <v>48</v>
      </c>
      <c r="D48" s="5">
        <f>VLOOKUP(A48,'state of emergency'!$A:$D,4,FALSE)</f>
        <v>43903</v>
      </c>
      <c r="E48" s="38">
        <v>44015</v>
      </c>
      <c r="F48" s="38">
        <v>44265</v>
      </c>
      <c r="G48" s="4">
        <f t="shared" si="0"/>
        <v>1</v>
      </c>
      <c r="H48" s="5">
        <f>VLOOKUP($A48,'stay at home'!$A:$H,8,FALSE)</f>
        <v>43923</v>
      </c>
      <c r="I48" s="5">
        <f>VLOOKUP($A48,'stay at home'!$A:$G,7,FALSE)</f>
        <v>43952</v>
      </c>
      <c r="J48" s="4">
        <f t="shared" si="1"/>
        <v>1</v>
      </c>
      <c r="K48" s="5">
        <f>VLOOKUP(A48,'business closures'!$A:$E,4,FALSE)</f>
        <v>43911</v>
      </c>
      <c r="L48" s="5">
        <f>VLOOKUP(A48,'business closures'!$A:$E,5,FALSE)</f>
        <v>43952</v>
      </c>
      <c r="M48" s="38">
        <f>VLOOKUP(A48,travel_quarantines!$A:$G,7,FALSE)</f>
        <v>43916</v>
      </c>
      <c r="N48" s="38">
        <v>0</v>
      </c>
      <c r="O48" s="26">
        <f t="shared" si="2"/>
        <v>1</v>
      </c>
      <c r="P48" s="38">
        <f>VLOOKUP(A48,'unemployment benefits'!$A:$R,17,FALSE)</f>
        <v>43982</v>
      </c>
      <c r="Q48" s="38">
        <f>VLOOKUP(A48,'unemployment benefits'!$A:$R,18,FALSE)</f>
        <v>44191</v>
      </c>
      <c r="R48" s="58">
        <f>VLOOKUP(A48,'unemployment benefits'!$A:$R,14,FALSE)</f>
        <v>1121</v>
      </c>
      <c r="S48" s="26">
        <f>VLOOKUP($A48,'state characteristics'!$A:$F,5,FALSE)</f>
        <v>28701845</v>
      </c>
      <c r="T48" s="26">
        <f>VLOOKUP($A48,'state characteristics'!$A:$F,6,FALSE)</f>
        <v>268596</v>
      </c>
      <c r="U48" s="26">
        <f>VLOOKUP($A48,'state characteristics'!$A:$F,4,FALSE)</f>
        <v>106.86</v>
      </c>
    </row>
    <row r="49" spans="1:21" x14ac:dyDescent="0.2">
      <c r="A49" s="3" t="s">
        <v>99</v>
      </c>
      <c r="B49" s="4" t="s">
        <v>100</v>
      </c>
      <c r="C49" s="3">
        <v>49</v>
      </c>
      <c r="D49" s="5">
        <f>VLOOKUP(A49,'state of emergency'!$A:$D,4,FALSE)</f>
        <v>43896</v>
      </c>
      <c r="E49" s="38">
        <v>43931</v>
      </c>
      <c r="F49" s="38">
        <v>43952</v>
      </c>
      <c r="G49" s="4">
        <f t="shared" si="0"/>
        <v>1</v>
      </c>
      <c r="H49" s="5">
        <v>0</v>
      </c>
      <c r="I49" s="5">
        <v>0</v>
      </c>
      <c r="J49" s="4">
        <f t="shared" si="1"/>
        <v>0</v>
      </c>
      <c r="K49" s="5">
        <f>VLOOKUP(A49,'business closures'!$A:$E,4,FALSE)</f>
        <v>43909</v>
      </c>
      <c r="L49" s="5">
        <f>VLOOKUP(A49,'business closures'!$A:$E,5,FALSE)</f>
        <v>43952</v>
      </c>
      <c r="M49" s="38">
        <f>VLOOKUP(A49,travel_quarantines!$A:$G,7,FALSE)</f>
        <v>43931</v>
      </c>
      <c r="N49" s="38">
        <f>VLOOKUP(A49,travel_quarantines!$A:$G,6,FALSE)</f>
        <v>43952</v>
      </c>
      <c r="O49" s="26">
        <f t="shared" si="2"/>
        <v>1</v>
      </c>
      <c r="P49" s="38">
        <f>VLOOKUP(A49,'unemployment benefits'!$A:$R,17,FALSE)</f>
        <v>44010</v>
      </c>
      <c r="Q49" s="38">
        <f>VLOOKUP(A49,'unemployment benefits'!$A:$R,18,FALSE)</f>
        <v>44100</v>
      </c>
      <c r="R49" s="58">
        <f>VLOOKUP(A49,'unemployment benefits'!$A:$R,14,FALSE)</f>
        <v>1180</v>
      </c>
      <c r="S49" s="26">
        <f>VLOOKUP($A49,'state characteristics'!$A:$F,5,FALSE)</f>
        <v>3161105</v>
      </c>
      <c r="T49" s="26">
        <f>VLOOKUP($A49,'state characteristics'!$A:$F,6,FALSE)</f>
        <v>84897</v>
      </c>
      <c r="U49" s="26">
        <f>VLOOKUP($A49,'state characteristics'!$A:$F,4,FALSE)</f>
        <v>37.229999999999997</v>
      </c>
    </row>
    <row r="50" spans="1:21" x14ac:dyDescent="0.2">
      <c r="A50" s="3" t="s">
        <v>101</v>
      </c>
      <c r="B50" s="4" t="s">
        <v>102</v>
      </c>
      <c r="C50" s="3">
        <v>50</v>
      </c>
      <c r="D50" s="5">
        <f>VLOOKUP(A50,'state of emergency'!$A:$D,4,FALSE)</f>
        <v>43903</v>
      </c>
      <c r="E50" s="38">
        <v>44044</v>
      </c>
      <c r="F50" s="38">
        <v>0</v>
      </c>
      <c r="G50" s="4">
        <f t="shared" si="0"/>
        <v>1</v>
      </c>
      <c r="H50" s="5">
        <f>VLOOKUP($A50,'stay at home'!$A:$H,8,FALSE)</f>
        <v>43914</v>
      </c>
      <c r="I50" s="5">
        <f>VLOOKUP($A50,'stay at home'!$A:$G,7,FALSE)</f>
        <v>43966</v>
      </c>
      <c r="J50" s="4">
        <f t="shared" si="1"/>
        <v>1</v>
      </c>
      <c r="K50" s="5">
        <f>VLOOKUP(A50,'business closures'!$A:$E,4,FALSE)</f>
        <v>43907</v>
      </c>
      <c r="L50" s="5">
        <f>VLOOKUP(A50,'business closures'!$A:$E,5,FALSE)</f>
        <v>43948</v>
      </c>
      <c r="M50" s="38">
        <f>VLOOKUP(A50,travel_quarantines!$A:$G,7,FALSE)</f>
        <v>43920</v>
      </c>
      <c r="N50" s="38">
        <v>0</v>
      </c>
      <c r="O50" s="26">
        <f t="shared" si="2"/>
        <v>1</v>
      </c>
      <c r="P50" s="38">
        <f>VLOOKUP(A50,'unemployment benefits'!$A:$R,17,FALSE)</f>
        <v>43954</v>
      </c>
      <c r="Q50" s="38">
        <f>VLOOKUP(A50,'unemployment benefits'!$A:$R,18,FALSE)</f>
        <v>44184</v>
      </c>
      <c r="R50" s="58">
        <f>VLOOKUP(A50,'unemployment benefits'!$A:$R,14,FALSE)</f>
        <v>1113</v>
      </c>
      <c r="S50" s="26">
        <f>VLOOKUP($A50,'state characteristics'!$A:$F,5,FALSE)</f>
        <v>626299</v>
      </c>
      <c r="T50" s="26">
        <f>VLOOKUP($A50,'state characteristics'!$A:$F,6,FALSE)</f>
        <v>9616</v>
      </c>
      <c r="U50" s="26">
        <f>VLOOKUP($A50,'state characteristics'!$A:$F,4,FALSE)</f>
        <v>65.13</v>
      </c>
    </row>
    <row r="51" spans="1:21" x14ac:dyDescent="0.2">
      <c r="A51" s="3" t="s">
        <v>103</v>
      </c>
      <c r="B51" s="4" t="s">
        <v>104</v>
      </c>
      <c r="C51" s="3">
        <v>51</v>
      </c>
      <c r="D51" s="5">
        <f>VLOOKUP(A51,'state of emergency'!$A:$D,4,FALSE)</f>
        <v>43902</v>
      </c>
      <c r="E51" s="38">
        <v>43980</v>
      </c>
      <c r="F51" s="38">
        <v>0</v>
      </c>
      <c r="G51" s="4">
        <f t="shared" si="0"/>
        <v>1</v>
      </c>
      <c r="H51" s="5">
        <f>VLOOKUP($A51,'stay at home'!$A:$H,8,FALSE)</f>
        <v>43920</v>
      </c>
      <c r="I51" s="5">
        <f>VLOOKUP($A51,'stay at home'!$A:$G,7,FALSE)</f>
        <v>43980</v>
      </c>
      <c r="J51" s="4">
        <f t="shared" si="1"/>
        <v>1</v>
      </c>
      <c r="K51" s="5">
        <f>VLOOKUP(A51,'business closures'!$A:$E,4,FALSE)</f>
        <v>43915</v>
      </c>
      <c r="L51" s="5">
        <f>VLOOKUP(A51,'business closures'!$A:$E,5,FALSE)</f>
        <v>43980</v>
      </c>
      <c r="M51" s="38">
        <v>0</v>
      </c>
      <c r="N51" s="38">
        <v>0</v>
      </c>
      <c r="O51" s="26">
        <f t="shared" si="2"/>
        <v>0</v>
      </c>
      <c r="P51" s="38">
        <f>VLOOKUP(A51,'unemployment benefits'!$A:$R,17,FALSE)</f>
        <v>43982</v>
      </c>
      <c r="Q51" s="38">
        <f>VLOOKUP(A51,'unemployment benefits'!$A:$R,18,FALSE)</f>
        <v>44156</v>
      </c>
      <c r="R51" s="58">
        <f>VLOOKUP(A51,'unemployment benefits'!$A:$R,14,FALSE)</f>
        <v>978</v>
      </c>
      <c r="S51" s="26">
        <f>VLOOKUP($A51,'state characteristics'!$A:$F,5,FALSE)</f>
        <v>8517685</v>
      </c>
      <c r="T51" s="26">
        <f>VLOOKUP($A51,'state characteristics'!$A:$F,6,FALSE)</f>
        <v>42775</v>
      </c>
      <c r="U51" s="26">
        <f>VLOOKUP($A51,'state characteristics'!$A:$F,4,FALSE)</f>
        <v>199.13</v>
      </c>
    </row>
    <row r="52" spans="1:21" x14ac:dyDescent="0.2">
      <c r="A52" s="3" t="s">
        <v>105</v>
      </c>
      <c r="B52" s="4" t="s">
        <v>106</v>
      </c>
      <c r="C52" s="3">
        <v>53</v>
      </c>
      <c r="D52" s="5">
        <f>VLOOKUP(A52,'state of emergency'!$A:$D,4,FALSE)</f>
        <v>43890</v>
      </c>
      <c r="E52" s="38">
        <v>44008</v>
      </c>
      <c r="F52" s="38">
        <v>0</v>
      </c>
      <c r="G52" s="4">
        <f t="shared" si="0"/>
        <v>1</v>
      </c>
      <c r="H52" s="5">
        <f>VLOOKUP($A52,'stay at home'!$A:$H,8,FALSE)</f>
        <v>43913</v>
      </c>
      <c r="I52" s="5">
        <f>VLOOKUP($A52,'stay at home'!$A:$G,7,FALSE)</f>
        <v>43983</v>
      </c>
      <c r="J52" s="4">
        <f t="shared" si="1"/>
        <v>1</v>
      </c>
      <c r="K52" s="5">
        <f>VLOOKUP(A52,'business closures'!$A:$E,4,FALSE)</f>
        <v>43906</v>
      </c>
      <c r="L52" s="5">
        <f>VLOOKUP(A52,'business closures'!$A:$E,5,FALSE)</f>
        <v>43983</v>
      </c>
      <c r="M52" s="38">
        <v>0</v>
      </c>
      <c r="N52" s="38">
        <v>0</v>
      </c>
      <c r="O52" s="26">
        <f t="shared" si="2"/>
        <v>0</v>
      </c>
      <c r="P52" s="38">
        <f>VLOOKUP(A52,'unemployment benefits'!$A:$R,17,FALSE)</f>
        <v>43954</v>
      </c>
      <c r="Q52" s="38">
        <f>VLOOKUP(A52,'unemployment benefits'!$A:$R,18,FALSE)</f>
        <v>0</v>
      </c>
      <c r="R52" s="58">
        <f>VLOOKUP(A52,'unemployment benefits'!$A:$R,14,FALSE)</f>
        <v>1390</v>
      </c>
      <c r="S52" s="26">
        <f>VLOOKUP($A52,'state characteristics'!$A:$F,5,FALSE)</f>
        <v>7535591</v>
      </c>
      <c r="T52" s="26">
        <f>VLOOKUP($A52,'state characteristics'!$A:$F,6,FALSE)</f>
        <v>71298</v>
      </c>
      <c r="U52" s="26">
        <f>VLOOKUP($A52,'state characteristics'!$A:$F,4,FALSE)</f>
        <v>105.69</v>
      </c>
    </row>
    <row r="53" spans="1:21" x14ac:dyDescent="0.2">
      <c r="A53" s="3" t="s">
        <v>107</v>
      </c>
      <c r="B53" s="4" t="s">
        <v>108</v>
      </c>
      <c r="C53" s="3">
        <v>54</v>
      </c>
      <c r="D53" s="5">
        <f>VLOOKUP(A53,'state of emergency'!$A:$D,4,FALSE)</f>
        <v>43906</v>
      </c>
      <c r="E53" s="38">
        <v>44019</v>
      </c>
      <c r="F53" s="38">
        <v>0</v>
      </c>
      <c r="G53" s="4">
        <f t="shared" si="0"/>
        <v>1</v>
      </c>
      <c r="H53" s="5">
        <f>VLOOKUP($A53,'stay at home'!$A:$H,8,FALSE)</f>
        <v>43914</v>
      </c>
      <c r="I53" s="5">
        <f>VLOOKUP($A53,'stay at home'!$A:$G,7,FALSE)</f>
        <v>43956</v>
      </c>
      <c r="J53" s="4">
        <f t="shared" si="1"/>
        <v>1</v>
      </c>
      <c r="K53" s="5">
        <f>VLOOKUP(A53,'business closures'!$A:$E,4,FALSE)</f>
        <v>43908</v>
      </c>
      <c r="L53" s="5">
        <f>VLOOKUP(A53,'business closures'!$A:$E,5,FALSE)</f>
        <v>43955</v>
      </c>
      <c r="M53" s="38">
        <f>VLOOKUP(A53,travel_quarantines!$A:$G,7,FALSE)</f>
        <v>43921</v>
      </c>
      <c r="N53" s="38">
        <f>VLOOKUP(A53,travel_quarantines!$A:$G,6,FALSE)</f>
        <v>43972</v>
      </c>
      <c r="O53" s="26">
        <f t="shared" si="2"/>
        <v>1</v>
      </c>
      <c r="P53" s="38">
        <f>VLOOKUP(A53,'unemployment benefits'!$A:$R,17,FALSE)</f>
        <v>43954</v>
      </c>
      <c r="Q53" s="38">
        <f>VLOOKUP(A53,'unemployment benefits'!$A:$R,18,FALSE)</f>
        <v>44177</v>
      </c>
      <c r="R53" s="58">
        <f>VLOOKUP(A53,'unemployment benefits'!$A:$R,14,FALSE)</f>
        <v>1024</v>
      </c>
      <c r="S53" s="26">
        <f>VLOOKUP($A53,'state characteristics'!$A:$F,5,FALSE)</f>
        <v>1805832</v>
      </c>
      <c r="T53" s="26">
        <f>VLOOKUP($A53,'state characteristics'!$A:$F,6,FALSE)</f>
        <v>24230</v>
      </c>
      <c r="U53" s="26">
        <f>VLOOKUP($A53,'state characteristics'!$A:$F,4,FALSE)</f>
        <v>74.53</v>
      </c>
    </row>
    <row r="54" spans="1:21" x14ac:dyDescent="0.2">
      <c r="A54" s="3" t="s">
        <v>109</v>
      </c>
      <c r="B54" s="4" t="s">
        <v>110</v>
      </c>
      <c r="C54" s="3">
        <v>55</v>
      </c>
      <c r="D54" s="5">
        <f>VLOOKUP(A54,'state of emergency'!$A:$D,4,FALSE)</f>
        <v>43902</v>
      </c>
      <c r="E54" s="38">
        <v>44044</v>
      </c>
      <c r="F54" s="38">
        <v>0</v>
      </c>
      <c r="G54" s="4">
        <f t="shared" si="0"/>
        <v>1</v>
      </c>
      <c r="H54" s="5">
        <f>VLOOKUP($A54,'stay at home'!$A:$H,8,FALSE)</f>
        <v>43915</v>
      </c>
      <c r="I54" s="5">
        <f>VLOOKUP($A54,'stay at home'!$A:$G,7,FALSE)</f>
        <v>43964</v>
      </c>
      <c r="J54" s="4">
        <f t="shared" si="1"/>
        <v>1</v>
      </c>
      <c r="K54" s="5">
        <f>VLOOKUP(A54,'business closures'!$A:$E,4,FALSE)</f>
        <v>43907</v>
      </c>
      <c r="L54" s="5">
        <f>VLOOKUP(A54,'business closures'!$A:$E,5,FALSE)</f>
        <v>43962</v>
      </c>
      <c r="M54" s="38">
        <v>0</v>
      </c>
      <c r="N54" s="38">
        <v>0</v>
      </c>
      <c r="O54" s="26">
        <f t="shared" si="2"/>
        <v>0</v>
      </c>
      <c r="P54" s="38">
        <f>VLOOKUP(A54,'unemployment benefits'!$A:$R,17,FALSE)</f>
        <v>43968</v>
      </c>
      <c r="Q54" s="38">
        <f>VLOOKUP(A54,'unemployment benefits'!$A:$R,18,FALSE)</f>
        <v>44142</v>
      </c>
      <c r="R54" s="58">
        <f>VLOOKUP(A54,'unemployment benefits'!$A:$R,14,FALSE)</f>
        <v>970</v>
      </c>
      <c r="S54" s="26">
        <f>VLOOKUP($A54,'state characteristics'!$A:$F,5,FALSE)</f>
        <v>5813568</v>
      </c>
      <c r="T54" s="26">
        <f>VLOOKUP($A54,'state characteristics'!$A:$F,6,FALSE)</f>
        <v>65496</v>
      </c>
      <c r="U54" s="26">
        <f>VLOOKUP($A54,'state characteristics'!$A:$F,4,FALSE)</f>
        <v>88.76</v>
      </c>
    </row>
    <row r="55" spans="1:21" x14ac:dyDescent="0.2">
      <c r="A55" s="3" t="s">
        <v>111</v>
      </c>
      <c r="B55" s="4" t="s">
        <v>112</v>
      </c>
      <c r="C55" s="3">
        <v>56</v>
      </c>
      <c r="D55" s="5">
        <f>VLOOKUP(A55,'state of emergency'!$A:$D,4,FALSE)</f>
        <v>43903</v>
      </c>
      <c r="E55" s="38">
        <v>0</v>
      </c>
      <c r="F55" s="38">
        <v>44271</v>
      </c>
      <c r="G55" s="4">
        <f t="shared" si="0"/>
        <v>0</v>
      </c>
      <c r="H55" s="5">
        <v>0</v>
      </c>
      <c r="I55" s="5">
        <v>0</v>
      </c>
      <c r="J55" s="4">
        <f t="shared" si="1"/>
        <v>0</v>
      </c>
      <c r="K55" s="5">
        <f>VLOOKUP(A55,'business closures'!$A:$E,4,FALSE)</f>
        <v>43909</v>
      </c>
      <c r="L55" s="5">
        <f>VLOOKUP(A55,'business closures'!$A:$E,5,FALSE)</f>
        <v>43952</v>
      </c>
      <c r="M55" s="38">
        <f>VLOOKUP(A55,travel_quarantines!$A:$G,7,FALSE)</f>
        <v>43924</v>
      </c>
      <c r="N55" s="38">
        <f>VLOOKUP(A55,travel_quarantines!$A:$G,6,FALSE)</f>
        <v>43959</v>
      </c>
      <c r="O55" s="26">
        <f t="shared" si="2"/>
        <v>1</v>
      </c>
      <c r="P55" s="38">
        <f>VLOOKUP(A55,'unemployment benefits'!$A:$R,17,FALSE)</f>
        <v>44003</v>
      </c>
      <c r="Q55" s="38">
        <f>VLOOKUP(A55,'unemployment benefits'!$A:$R,18,FALSE)</f>
        <v>44093</v>
      </c>
      <c r="R55" s="58">
        <f>VLOOKUP(A55,'unemployment benefits'!$A:$R,14,FALSE)</f>
        <v>1108</v>
      </c>
      <c r="S55" s="26">
        <f>VLOOKUP($A55,'state characteristics'!$A:$F,5,FALSE)</f>
        <v>577737</v>
      </c>
      <c r="T55" s="26">
        <f>VLOOKUP($A55,'state characteristics'!$A:$F,6,FALSE)</f>
        <v>97813</v>
      </c>
      <c r="U55" s="26">
        <f>VLOOKUP($A55,'state characteristics'!$A:$F,4,FALSE)</f>
        <v>5.91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2123-1767-F548-A745-93F0D742C286}">
  <dimension ref="A1:F52"/>
  <sheetViews>
    <sheetView workbookViewId="0">
      <selection activeCell="B1" sqref="B1:C1"/>
    </sheetView>
  </sheetViews>
  <sheetFormatPr baseColWidth="10" defaultRowHeight="16" x14ac:dyDescent="0.2"/>
  <sheetData>
    <row r="1" spans="1:6" ht="45" x14ac:dyDescent="0.2">
      <c r="A1" s="41" t="s">
        <v>0</v>
      </c>
      <c r="B1" s="42" t="s">
        <v>1</v>
      </c>
      <c r="C1" s="43" t="s">
        <v>2</v>
      </c>
      <c r="D1" s="41" t="s">
        <v>162</v>
      </c>
      <c r="E1" s="41" t="s">
        <v>163</v>
      </c>
      <c r="F1" s="41" t="s">
        <v>164</v>
      </c>
    </row>
    <row r="2" spans="1:6" x14ac:dyDescent="0.2">
      <c r="A2" s="3" t="s">
        <v>11</v>
      </c>
      <c r="B2" s="45" t="s">
        <v>12</v>
      </c>
      <c r="C2" s="46">
        <v>1</v>
      </c>
      <c r="D2" s="54">
        <v>93.24</v>
      </c>
      <c r="E2" s="54">
        <v>4887871</v>
      </c>
      <c r="F2" s="54">
        <v>52420</v>
      </c>
    </row>
    <row r="3" spans="1:6" x14ac:dyDescent="0.2">
      <c r="A3" s="3" t="s">
        <v>13</v>
      </c>
      <c r="B3" s="45" t="s">
        <v>14</v>
      </c>
      <c r="C3" s="46">
        <v>2</v>
      </c>
      <c r="D3" s="54">
        <v>1.1100000000000001</v>
      </c>
      <c r="E3" s="54">
        <v>737438</v>
      </c>
      <c r="F3" s="54">
        <v>665384</v>
      </c>
    </row>
    <row r="4" spans="1:6" x14ac:dyDescent="0.2">
      <c r="A4" s="3" t="s">
        <v>15</v>
      </c>
      <c r="B4" s="45" t="s">
        <v>16</v>
      </c>
      <c r="C4" s="46">
        <v>4</v>
      </c>
      <c r="D4" s="54">
        <v>62.91</v>
      </c>
      <c r="E4" s="54">
        <v>7171646</v>
      </c>
      <c r="F4" s="54">
        <v>113990</v>
      </c>
    </row>
    <row r="5" spans="1:6" x14ac:dyDescent="0.2">
      <c r="A5" s="3" t="s">
        <v>17</v>
      </c>
      <c r="B5" s="45" t="s">
        <v>18</v>
      </c>
      <c r="C5" s="46">
        <v>5</v>
      </c>
      <c r="D5" s="54">
        <v>56.67</v>
      </c>
      <c r="E5" s="54">
        <v>3013825</v>
      </c>
      <c r="F5" s="54">
        <v>53179</v>
      </c>
    </row>
    <row r="6" spans="1:6" x14ac:dyDescent="0.2">
      <c r="A6" s="3" t="s">
        <v>19</v>
      </c>
      <c r="B6" s="45" t="s">
        <v>20</v>
      </c>
      <c r="C6" s="46">
        <v>6</v>
      </c>
      <c r="D6" s="54">
        <v>241.65</v>
      </c>
      <c r="E6" s="54">
        <v>39557045</v>
      </c>
      <c r="F6" s="54">
        <v>163695</v>
      </c>
    </row>
    <row r="7" spans="1:6" x14ac:dyDescent="0.2">
      <c r="A7" s="3" t="s">
        <v>21</v>
      </c>
      <c r="B7" s="45" t="s">
        <v>22</v>
      </c>
      <c r="C7" s="46">
        <v>8</v>
      </c>
      <c r="D7" s="54">
        <v>54.72</v>
      </c>
      <c r="E7" s="54">
        <v>5695564</v>
      </c>
      <c r="F7" s="54">
        <v>104094</v>
      </c>
    </row>
    <row r="8" spans="1:6" x14ac:dyDescent="0.2">
      <c r="A8" s="3" t="s">
        <v>23</v>
      </c>
      <c r="B8" s="45" t="s">
        <v>24</v>
      </c>
      <c r="C8" s="46">
        <v>9</v>
      </c>
      <c r="D8" s="54">
        <v>644.54</v>
      </c>
      <c r="E8" s="54">
        <v>3572665</v>
      </c>
      <c r="F8" s="54">
        <v>5543</v>
      </c>
    </row>
    <row r="9" spans="1:6" x14ac:dyDescent="0.2">
      <c r="A9" s="3" t="s">
        <v>25</v>
      </c>
      <c r="B9" s="45" t="s">
        <v>26</v>
      </c>
      <c r="C9" s="46">
        <v>10</v>
      </c>
      <c r="D9" s="54">
        <v>388.58</v>
      </c>
      <c r="E9" s="54">
        <v>967171</v>
      </c>
      <c r="F9" s="54">
        <v>2489</v>
      </c>
    </row>
    <row r="10" spans="1:6" x14ac:dyDescent="0.2">
      <c r="A10" s="3" t="s">
        <v>27</v>
      </c>
      <c r="B10" s="45" t="s">
        <v>28</v>
      </c>
      <c r="C10" s="46">
        <v>11</v>
      </c>
      <c r="D10" s="54">
        <v>11496.81</v>
      </c>
      <c r="E10" s="54">
        <v>702455</v>
      </c>
      <c r="F10" s="54">
        <v>61.1</v>
      </c>
    </row>
    <row r="11" spans="1:6" x14ac:dyDescent="0.2">
      <c r="A11" s="3" t="s">
        <v>29</v>
      </c>
      <c r="B11" s="45" t="s">
        <v>30</v>
      </c>
      <c r="C11" s="46">
        <v>12</v>
      </c>
      <c r="D11" s="54">
        <v>323.89999999999998</v>
      </c>
      <c r="E11" s="54">
        <v>21299325</v>
      </c>
      <c r="F11" s="54">
        <v>65758</v>
      </c>
    </row>
    <row r="12" spans="1:6" x14ac:dyDescent="0.2">
      <c r="A12" s="3" t="s">
        <v>31</v>
      </c>
      <c r="B12" s="45" t="s">
        <v>32</v>
      </c>
      <c r="C12" s="46">
        <v>13</v>
      </c>
      <c r="D12" s="54">
        <v>177.02</v>
      </c>
      <c r="E12" s="54">
        <v>10519475</v>
      </c>
      <c r="F12" s="54">
        <v>59425</v>
      </c>
    </row>
    <row r="13" spans="1:6" x14ac:dyDescent="0.2">
      <c r="A13" s="3" t="s">
        <v>33</v>
      </c>
      <c r="B13" s="45" t="s">
        <v>34</v>
      </c>
      <c r="C13" s="46">
        <v>15</v>
      </c>
      <c r="D13" s="54">
        <v>129.94</v>
      </c>
      <c r="E13" s="54">
        <v>1420491</v>
      </c>
      <c r="F13" s="54">
        <v>10932</v>
      </c>
    </row>
    <row r="14" spans="1:6" x14ac:dyDescent="0.2">
      <c r="A14" s="3" t="s">
        <v>35</v>
      </c>
      <c r="B14" s="45" t="s">
        <v>36</v>
      </c>
      <c r="C14" s="46">
        <v>16</v>
      </c>
      <c r="D14" s="54">
        <v>20.99</v>
      </c>
      <c r="E14" s="54">
        <v>1754208</v>
      </c>
      <c r="F14" s="54">
        <v>83569</v>
      </c>
    </row>
    <row r="15" spans="1:6" x14ac:dyDescent="0.2">
      <c r="A15" s="3" t="s">
        <v>37</v>
      </c>
      <c r="B15" s="45" t="s">
        <v>38</v>
      </c>
      <c r="C15" s="46">
        <v>17</v>
      </c>
      <c r="D15" s="54">
        <v>220</v>
      </c>
      <c r="E15" s="54">
        <v>12741080</v>
      </c>
      <c r="F15" s="54">
        <v>57914</v>
      </c>
    </row>
    <row r="16" spans="1:6" x14ac:dyDescent="0.2">
      <c r="A16" s="3" t="s">
        <v>39</v>
      </c>
      <c r="B16" s="45" t="s">
        <v>40</v>
      </c>
      <c r="C16" s="46">
        <v>18</v>
      </c>
      <c r="D16" s="54">
        <v>183.74</v>
      </c>
      <c r="E16" s="54">
        <v>6691878</v>
      </c>
      <c r="F16" s="54">
        <v>36420</v>
      </c>
    </row>
    <row r="17" spans="1:6" x14ac:dyDescent="0.2">
      <c r="A17" s="3" t="s">
        <v>41</v>
      </c>
      <c r="B17" s="45" t="s">
        <v>42</v>
      </c>
      <c r="C17" s="46">
        <v>19</v>
      </c>
      <c r="D17" s="54">
        <v>56.09</v>
      </c>
      <c r="E17" s="54">
        <v>3156145</v>
      </c>
      <c r="F17" s="54">
        <v>56273</v>
      </c>
    </row>
    <row r="18" spans="1:6" x14ac:dyDescent="0.2">
      <c r="A18" s="3" t="s">
        <v>43</v>
      </c>
      <c r="B18" s="45" t="s">
        <v>44</v>
      </c>
      <c r="C18" s="46">
        <v>20</v>
      </c>
      <c r="D18" s="54">
        <v>35.39</v>
      </c>
      <c r="E18" s="54">
        <v>2911505</v>
      </c>
      <c r="F18" s="54">
        <v>82278</v>
      </c>
    </row>
    <row r="19" spans="1:6" x14ac:dyDescent="0.2">
      <c r="A19" s="3" t="s">
        <v>45</v>
      </c>
      <c r="B19" s="45" t="s">
        <v>46</v>
      </c>
      <c r="C19" s="46">
        <v>21</v>
      </c>
      <c r="D19" s="54">
        <v>110.58</v>
      </c>
      <c r="E19" s="54">
        <v>4468402</v>
      </c>
      <c r="F19" s="54">
        <v>40408</v>
      </c>
    </row>
    <row r="20" spans="1:6" x14ac:dyDescent="0.2">
      <c r="A20" s="3" t="s">
        <v>47</v>
      </c>
      <c r="B20" s="45" t="s">
        <v>48</v>
      </c>
      <c r="C20" s="46">
        <v>22</v>
      </c>
      <c r="D20" s="54">
        <v>88.97</v>
      </c>
      <c r="E20" s="54">
        <v>4659978</v>
      </c>
      <c r="F20" s="54">
        <v>52378</v>
      </c>
    </row>
    <row r="21" spans="1:6" x14ac:dyDescent="0.2">
      <c r="A21" s="3" t="s">
        <v>49</v>
      </c>
      <c r="B21" s="45" t="s">
        <v>50</v>
      </c>
      <c r="C21" s="46">
        <v>23</v>
      </c>
      <c r="D21" s="54">
        <v>37.83</v>
      </c>
      <c r="E21" s="54">
        <v>1338404</v>
      </c>
      <c r="F21" s="54">
        <v>35380</v>
      </c>
    </row>
    <row r="22" spans="1:6" x14ac:dyDescent="0.2">
      <c r="A22" s="3" t="s">
        <v>51</v>
      </c>
      <c r="B22" s="45" t="s">
        <v>52</v>
      </c>
      <c r="C22" s="46">
        <v>24</v>
      </c>
      <c r="D22" s="54">
        <v>487.08</v>
      </c>
      <c r="E22" s="54">
        <v>6042718</v>
      </c>
      <c r="F22" s="54">
        <v>12406</v>
      </c>
    </row>
    <row r="23" spans="1:6" x14ac:dyDescent="0.2">
      <c r="A23" s="3" t="s">
        <v>53</v>
      </c>
      <c r="B23" s="45" t="s">
        <v>54</v>
      </c>
      <c r="C23" s="46">
        <v>25</v>
      </c>
      <c r="D23" s="54">
        <v>653.98</v>
      </c>
      <c r="E23" s="54">
        <v>6902149</v>
      </c>
      <c r="F23" s="54">
        <v>10554</v>
      </c>
    </row>
    <row r="24" spans="1:6" x14ac:dyDescent="0.2">
      <c r="A24" s="3" t="s">
        <v>55</v>
      </c>
      <c r="B24" s="45" t="s">
        <v>56</v>
      </c>
      <c r="C24" s="46">
        <v>26</v>
      </c>
      <c r="D24" s="54">
        <v>103.36</v>
      </c>
      <c r="E24" s="54">
        <v>9995915</v>
      </c>
      <c r="F24" s="54">
        <v>96714</v>
      </c>
    </row>
    <row r="25" spans="1:6" x14ac:dyDescent="0.2">
      <c r="A25" s="3" t="s">
        <v>57</v>
      </c>
      <c r="B25" s="45" t="s">
        <v>58</v>
      </c>
      <c r="C25" s="46">
        <v>27</v>
      </c>
      <c r="D25" s="54">
        <v>64.540000000000006</v>
      </c>
      <c r="E25" s="54">
        <v>5611179</v>
      </c>
      <c r="F25" s="54">
        <v>86936</v>
      </c>
    </row>
    <row r="26" spans="1:6" x14ac:dyDescent="0.2">
      <c r="A26" s="3" t="s">
        <v>59</v>
      </c>
      <c r="B26" s="45" t="s">
        <v>60</v>
      </c>
      <c r="C26" s="46">
        <v>28</v>
      </c>
      <c r="D26" s="54">
        <v>61.66</v>
      </c>
      <c r="E26" s="54">
        <v>2986530</v>
      </c>
      <c r="F26" s="54">
        <v>48432</v>
      </c>
    </row>
    <row r="27" spans="1:6" x14ac:dyDescent="0.2">
      <c r="A27" s="3" t="s">
        <v>61</v>
      </c>
      <c r="B27" s="45" t="s">
        <v>62</v>
      </c>
      <c r="C27" s="46">
        <v>29</v>
      </c>
      <c r="D27" s="54">
        <v>87.89</v>
      </c>
      <c r="E27" s="54">
        <v>6126452</v>
      </c>
      <c r="F27" s="54">
        <v>69707</v>
      </c>
    </row>
    <row r="28" spans="1:6" x14ac:dyDescent="0.2">
      <c r="A28" s="3" t="s">
        <v>63</v>
      </c>
      <c r="B28" s="45" t="s">
        <v>64</v>
      </c>
      <c r="C28" s="46">
        <v>30</v>
      </c>
      <c r="D28" s="54">
        <v>7.22</v>
      </c>
      <c r="E28" s="54">
        <v>1062305</v>
      </c>
      <c r="F28" s="54">
        <v>147040</v>
      </c>
    </row>
    <row r="29" spans="1:6" x14ac:dyDescent="0.2">
      <c r="A29" s="3" t="s">
        <v>65</v>
      </c>
      <c r="B29" s="45" t="s">
        <v>66</v>
      </c>
      <c r="C29" s="46">
        <v>31</v>
      </c>
      <c r="D29" s="54">
        <v>24.94</v>
      </c>
      <c r="E29" s="54">
        <v>1929268</v>
      </c>
      <c r="F29" s="54">
        <v>77348</v>
      </c>
    </row>
    <row r="30" spans="1:6" x14ac:dyDescent="0.2">
      <c r="A30" s="3" t="s">
        <v>67</v>
      </c>
      <c r="B30" s="45" t="s">
        <v>68</v>
      </c>
      <c r="C30" s="46">
        <v>32</v>
      </c>
      <c r="D30" s="54">
        <v>27.44</v>
      </c>
      <c r="E30" s="54">
        <v>3034392</v>
      </c>
      <c r="F30" s="54">
        <v>110572</v>
      </c>
    </row>
    <row r="31" spans="1:6" x14ac:dyDescent="0.2">
      <c r="A31" s="3" t="s">
        <v>69</v>
      </c>
      <c r="B31" s="45" t="s">
        <v>70</v>
      </c>
      <c r="C31" s="46">
        <v>33</v>
      </c>
      <c r="D31" s="54">
        <v>145.09</v>
      </c>
      <c r="E31" s="54">
        <v>1356458</v>
      </c>
      <c r="F31" s="54">
        <v>9349</v>
      </c>
    </row>
    <row r="32" spans="1:6" x14ac:dyDescent="0.2">
      <c r="A32" s="3" t="s">
        <v>71</v>
      </c>
      <c r="B32" s="45" t="s">
        <v>72</v>
      </c>
      <c r="C32" s="46">
        <v>34</v>
      </c>
      <c r="D32" s="54">
        <v>1021.27</v>
      </c>
      <c r="E32" s="54">
        <v>8908520</v>
      </c>
      <c r="F32" s="54">
        <v>8723</v>
      </c>
    </row>
    <row r="33" spans="1:6" x14ac:dyDescent="0.2">
      <c r="A33" s="3" t="s">
        <v>73</v>
      </c>
      <c r="B33" s="45" t="s">
        <v>74</v>
      </c>
      <c r="C33" s="46">
        <v>35</v>
      </c>
      <c r="D33" s="54">
        <v>17.23</v>
      </c>
      <c r="E33" s="54">
        <v>2095428</v>
      </c>
      <c r="F33" s="54">
        <v>121590</v>
      </c>
    </row>
    <row r="34" spans="1:6" x14ac:dyDescent="0.2">
      <c r="A34" s="3" t="s">
        <v>75</v>
      </c>
      <c r="B34" s="45" t="s">
        <v>76</v>
      </c>
      <c r="C34" s="46">
        <v>36</v>
      </c>
      <c r="D34" s="54">
        <v>358.21</v>
      </c>
      <c r="E34" s="54">
        <v>19542209</v>
      </c>
      <c r="F34" s="54">
        <v>54555</v>
      </c>
    </row>
    <row r="35" spans="1:6" x14ac:dyDescent="0.2">
      <c r="A35" s="3" t="s">
        <v>77</v>
      </c>
      <c r="B35" s="45" t="s">
        <v>78</v>
      </c>
      <c r="C35" s="46">
        <v>37</v>
      </c>
      <c r="D35" s="54">
        <v>192.94</v>
      </c>
      <c r="E35" s="54">
        <v>10383620</v>
      </c>
      <c r="F35" s="54">
        <v>53819</v>
      </c>
    </row>
    <row r="36" spans="1:6" x14ac:dyDescent="0.2">
      <c r="A36" s="3" t="s">
        <v>79</v>
      </c>
      <c r="B36" s="45" t="s">
        <v>80</v>
      </c>
      <c r="C36" s="46">
        <v>38</v>
      </c>
      <c r="D36" s="54">
        <v>10.75</v>
      </c>
      <c r="E36" s="54">
        <v>760077</v>
      </c>
      <c r="F36" s="54">
        <v>70698</v>
      </c>
    </row>
    <row r="37" spans="1:6" x14ac:dyDescent="0.2">
      <c r="A37" s="3" t="s">
        <v>81</v>
      </c>
      <c r="B37" s="45" t="s">
        <v>82</v>
      </c>
      <c r="C37" s="46">
        <v>39</v>
      </c>
      <c r="D37" s="54">
        <v>260.77</v>
      </c>
      <c r="E37" s="54">
        <v>11689442</v>
      </c>
      <c r="F37" s="54">
        <v>44826</v>
      </c>
    </row>
    <row r="38" spans="1:6" x14ac:dyDescent="0.2">
      <c r="A38" s="3" t="s">
        <v>83</v>
      </c>
      <c r="B38" s="45" t="s">
        <v>84</v>
      </c>
      <c r="C38" s="46">
        <v>40</v>
      </c>
      <c r="D38" s="54">
        <v>56.41</v>
      </c>
      <c r="E38" s="54">
        <v>3943079</v>
      </c>
      <c r="F38" s="54">
        <v>69899</v>
      </c>
    </row>
    <row r="39" spans="1:6" x14ac:dyDescent="0.2">
      <c r="A39" s="3" t="s">
        <v>85</v>
      </c>
      <c r="B39" s="45" t="s">
        <v>86</v>
      </c>
      <c r="C39" s="46">
        <v>41</v>
      </c>
      <c r="D39" s="54">
        <v>42.6</v>
      </c>
      <c r="E39" s="54">
        <v>4190713</v>
      </c>
      <c r="F39" s="54">
        <v>98379</v>
      </c>
    </row>
    <row r="40" spans="1:6" x14ac:dyDescent="0.2">
      <c r="A40" s="3" t="s">
        <v>87</v>
      </c>
      <c r="B40" s="45" t="s">
        <v>88</v>
      </c>
      <c r="C40" s="46">
        <v>42</v>
      </c>
      <c r="D40" s="54">
        <v>278.08999999999997</v>
      </c>
      <c r="E40" s="54">
        <v>12807060</v>
      </c>
      <c r="F40" s="54">
        <v>46054</v>
      </c>
    </row>
    <row r="41" spans="1:6" x14ac:dyDescent="0.2">
      <c r="A41" s="3" t="s">
        <v>89</v>
      </c>
      <c r="B41" s="45" t="s">
        <v>90</v>
      </c>
      <c r="C41" s="46">
        <v>44</v>
      </c>
      <c r="D41" s="54">
        <v>684.35</v>
      </c>
      <c r="E41" s="54">
        <v>1057315</v>
      </c>
      <c r="F41" s="54">
        <v>1545</v>
      </c>
    </row>
    <row r="42" spans="1:6" x14ac:dyDescent="0.2">
      <c r="A42" s="3" t="s">
        <v>91</v>
      </c>
      <c r="B42" s="45" t="s">
        <v>92</v>
      </c>
      <c r="C42" s="46">
        <v>45</v>
      </c>
      <c r="D42" s="54">
        <v>158.78</v>
      </c>
      <c r="E42" s="54">
        <v>5084127</v>
      </c>
      <c r="F42" s="54">
        <v>32020</v>
      </c>
    </row>
    <row r="43" spans="1:6" x14ac:dyDescent="0.2">
      <c r="A43" s="3" t="s">
        <v>93</v>
      </c>
      <c r="B43" s="45" t="s">
        <v>94</v>
      </c>
      <c r="C43" s="46">
        <v>46</v>
      </c>
      <c r="D43" s="54">
        <v>11.44</v>
      </c>
      <c r="E43" s="54">
        <v>882235</v>
      </c>
      <c r="F43" s="54">
        <v>77116</v>
      </c>
    </row>
    <row r="44" spans="1:6" x14ac:dyDescent="0.2">
      <c r="A44" s="3" t="s">
        <v>95</v>
      </c>
      <c r="B44" s="45" t="s">
        <v>96</v>
      </c>
      <c r="C44" s="46">
        <v>47</v>
      </c>
      <c r="D44" s="54">
        <v>160.63999999999999</v>
      </c>
      <c r="E44" s="54">
        <v>6770010</v>
      </c>
      <c r="F44" s="54">
        <v>42144</v>
      </c>
    </row>
    <row r="45" spans="1:6" x14ac:dyDescent="0.2">
      <c r="A45" s="3" t="s">
        <v>97</v>
      </c>
      <c r="B45" s="45" t="s">
        <v>98</v>
      </c>
      <c r="C45" s="46">
        <v>48</v>
      </c>
      <c r="D45" s="54">
        <v>106.86</v>
      </c>
      <c r="E45" s="54">
        <v>28701845</v>
      </c>
      <c r="F45" s="54">
        <v>268596</v>
      </c>
    </row>
    <row r="46" spans="1:6" x14ac:dyDescent="0.2">
      <c r="A46" s="3" t="s">
        <v>99</v>
      </c>
      <c r="B46" s="45" t="s">
        <v>100</v>
      </c>
      <c r="C46" s="46">
        <v>49</v>
      </c>
      <c r="D46" s="54">
        <v>37.229999999999997</v>
      </c>
      <c r="E46" s="54">
        <v>3161105</v>
      </c>
      <c r="F46" s="54">
        <v>84897</v>
      </c>
    </row>
    <row r="47" spans="1:6" x14ac:dyDescent="0.2">
      <c r="A47" s="3" t="s">
        <v>101</v>
      </c>
      <c r="B47" s="45" t="s">
        <v>102</v>
      </c>
      <c r="C47" s="46">
        <v>50</v>
      </c>
      <c r="D47" s="54">
        <v>65.13</v>
      </c>
      <c r="E47" s="54">
        <v>626299</v>
      </c>
      <c r="F47" s="54">
        <v>9616</v>
      </c>
    </row>
    <row r="48" spans="1:6" x14ac:dyDescent="0.2">
      <c r="A48" s="3" t="s">
        <v>103</v>
      </c>
      <c r="B48" s="45" t="s">
        <v>104</v>
      </c>
      <c r="C48" s="46">
        <v>51</v>
      </c>
      <c r="D48" s="54">
        <v>199.13</v>
      </c>
      <c r="E48" s="54">
        <v>8517685</v>
      </c>
      <c r="F48" s="54">
        <v>42775</v>
      </c>
    </row>
    <row r="49" spans="1:6" x14ac:dyDescent="0.2">
      <c r="A49" s="3" t="s">
        <v>105</v>
      </c>
      <c r="B49" s="45" t="s">
        <v>106</v>
      </c>
      <c r="C49" s="46">
        <v>53</v>
      </c>
      <c r="D49" s="54">
        <v>105.69</v>
      </c>
      <c r="E49" s="54">
        <v>7535591</v>
      </c>
      <c r="F49" s="54">
        <v>71298</v>
      </c>
    </row>
    <row r="50" spans="1:6" x14ac:dyDescent="0.2">
      <c r="A50" s="3" t="s">
        <v>107</v>
      </c>
      <c r="B50" s="45" t="s">
        <v>108</v>
      </c>
      <c r="C50" s="46">
        <v>54</v>
      </c>
      <c r="D50" s="54">
        <v>74.53</v>
      </c>
      <c r="E50" s="54">
        <v>1805832</v>
      </c>
      <c r="F50" s="54">
        <v>24230</v>
      </c>
    </row>
    <row r="51" spans="1:6" x14ac:dyDescent="0.2">
      <c r="A51" s="3" t="s">
        <v>109</v>
      </c>
      <c r="B51" s="45" t="s">
        <v>110</v>
      </c>
      <c r="C51" s="46">
        <v>55</v>
      </c>
      <c r="D51" s="54">
        <v>88.76</v>
      </c>
      <c r="E51" s="54">
        <v>5813568</v>
      </c>
      <c r="F51" s="54">
        <v>65496</v>
      </c>
    </row>
    <row r="52" spans="1:6" x14ac:dyDescent="0.2">
      <c r="A52" s="3" t="s">
        <v>111</v>
      </c>
      <c r="B52" s="45" t="s">
        <v>112</v>
      </c>
      <c r="C52" s="46">
        <v>56</v>
      </c>
      <c r="D52" s="54">
        <v>5.91</v>
      </c>
      <c r="E52" s="54">
        <v>577737</v>
      </c>
      <c r="F52" s="54">
        <v>97813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C544-E86A-EE4D-8D2F-9DCE38CF3869}">
  <dimension ref="A1:R54"/>
  <sheetViews>
    <sheetView workbookViewId="0">
      <selection activeCell="N2" sqref="N2"/>
    </sheetView>
  </sheetViews>
  <sheetFormatPr baseColWidth="10" defaultRowHeight="16" x14ac:dyDescent="0.2"/>
  <sheetData>
    <row r="1" spans="1:18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ht="150" x14ac:dyDescent="0.2">
      <c r="A2" s="41" t="s">
        <v>0</v>
      </c>
      <c r="B2" s="42" t="s">
        <v>1</v>
      </c>
      <c r="C2" s="43" t="s">
        <v>2</v>
      </c>
      <c r="D2" s="41" t="s">
        <v>141</v>
      </c>
      <c r="E2" s="41" t="s">
        <v>142</v>
      </c>
      <c r="F2" s="41" t="s">
        <v>143</v>
      </c>
      <c r="G2" s="41" t="s">
        <v>144</v>
      </c>
      <c r="H2" s="41" t="s">
        <v>145</v>
      </c>
      <c r="I2" s="41" t="s">
        <v>146</v>
      </c>
      <c r="J2" s="48" t="s">
        <v>147</v>
      </c>
      <c r="K2" s="41" t="s">
        <v>148</v>
      </c>
      <c r="L2" s="41" t="s">
        <v>149</v>
      </c>
      <c r="M2" s="41" t="s">
        <v>150</v>
      </c>
      <c r="N2" s="41" t="s">
        <v>151</v>
      </c>
      <c r="O2" s="41" t="s">
        <v>152</v>
      </c>
      <c r="P2" s="49" t="s">
        <v>153</v>
      </c>
      <c r="Q2" s="48" t="s">
        <v>154</v>
      </c>
      <c r="R2" s="41" t="s">
        <v>157</v>
      </c>
    </row>
    <row r="3" spans="1:18" x14ac:dyDescent="0.2">
      <c r="A3" s="44" t="s">
        <v>11</v>
      </c>
      <c r="B3" s="45" t="s">
        <v>12</v>
      </c>
      <c r="C3" s="46">
        <v>1</v>
      </c>
      <c r="D3" s="50">
        <v>0</v>
      </c>
      <c r="E3" s="51">
        <v>43906</v>
      </c>
      <c r="F3" s="52">
        <v>0</v>
      </c>
      <c r="G3" s="50">
        <v>1</v>
      </c>
      <c r="H3" s="52">
        <v>1</v>
      </c>
      <c r="I3" s="50">
        <v>1</v>
      </c>
      <c r="J3" s="53">
        <v>0</v>
      </c>
      <c r="K3" s="50">
        <v>0</v>
      </c>
      <c r="L3" s="50">
        <v>0</v>
      </c>
      <c r="M3" s="52">
        <v>275</v>
      </c>
      <c r="N3" s="54">
        <v>875</v>
      </c>
      <c r="O3" s="54">
        <v>20</v>
      </c>
      <c r="P3" s="52">
        <v>39</v>
      </c>
      <c r="Q3" s="55">
        <v>43982</v>
      </c>
      <c r="R3" s="55">
        <v>44100</v>
      </c>
    </row>
    <row r="4" spans="1:18" x14ac:dyDescent="0.2">
      <c r="A4" s="44" t="s">
        <v>13</v>
      </c>
      <c r="B4" s="45" t="s">
        <v>14</v>
      </c>
      <c r="C4" s="46">
        <v>2</v>
      </c>
      <c r="D4" s="50">
        <v>0</v>
      </c>
      <c r="E4" s="51">
        <v>43908</v>
      </c>
      <c r="F4" s="52">
        <v>0</v>
      </c>
      <c r="G4" s="50">
        <v>1</v>
      </c>
      <c r="H4" s="52">
        <v>1</v>
      </c>
      <c r="I4" s="50">
        <v>1</v>
      </c>
      <c r="J4" s="53">
        <v>0</v>
      </c>
      <c r="K4" s="50">
        <v>1</v>
      </c>
      <c r="L4" s="50">
        <v>0</v>
      </c>
      <c r="M4" s="52">
        <v>370</v>
      </c>
      <c r="N4" s="54">
        <v>970</v>
      </c>
      <c r="O4" s="54">
        <v>26</v>
      </c>
      <c r="P4" s="52">
        <v>39</v>
      </c>
      <c r="Q4" s="55">
        <v>43954</v>
      </c>
      <c r="R4" s="52">
        <v>0</v>
      </c>
    </row>
    <row r="5" spans="1:18" x14ac:dyDescent="0.2">
      <c r="A5" s="44" t="s">
        <v>15</v>
      </c>
      <c r="B5" s="45" t="s">
        <v>16</v>
      </c>
      <c r="C5" s="46">
        <v>4</v>
      </c>
      <c r="D5" s="50">
        <v>0</v>
      </c>
      <c r="E5" s="51">
        <v>43910</v>
      </c>
      <c r="F5" s="52">
        <v>0</v>
      </c>
      <c r="G5" s="50">
        <v>1</v>
      </c>
      <c r="H5" s="52">
        <v>1</v>
      </c>
      <c r="I5" s="50">
        <v>1</v>
      </c>
      <c r="J5" s="53">
        <v>1</v>
      </c>
      <c r="K5" s="50">
        <v>1</v>
      </c>
      <c r="L5" s="50">
        <v>0</v>
      </c>
      <c r="M5" s="52">
        <v>240</v>
      </c>
      <c r="N5" s="54">
        <v>840</v>
      </c>
      <c r="O5" s="54">
        <v>26</v>
      </c>
      <c r="P5" s="52">
        <v>39</v>
      </c>
      <c r="Q5" s="55">
        <v>43996</v>
      </c>
      <c r="R5" s="55">
        <v>44177</v>
      </c>
    </row>
    <row r="6" spans="1:18" x14ac:dyDescent="0.2">
      <c r="A6" s="44" t="s">
        <v>17</v>
      </c>
      <c r="B6" s="45" t="s">
        <v>18</v>
      </c>
      <c r="C6" s="46">
        <v>5</v>
      </c>
      <c r="D6" s="50">
        <v>0</v>
      </c>
      <c r="E6" s="51">
        <v>43907</v>
      </c>
      <c r="F6" s="52">
        <v>0</v>
      </c>
      <c r="G6" s="50">
        <v>1</v>
      </c>
      <c r="H6" s="52">
        <v>1</v>
      </c>
      <c r="I6" s="50">
        <v>1</v>
      </c>
      <c r="J6" s="53">
        <v>0</v>
      </c>
      <c r="K6" s="50">
        <v>0</v>
      </c>
      <c r="L6" s="50">
        <v>0</v>
      </c>
      <c r="M6" s="52">
        <v>451</v>
      </c>
      <c r="N6" s="54">
        <v>1051</v>
      </c>
      <c r="O6" s="54">
        <v>16</v>
      </c>
      <c r="P6" s="52">
        <v>33</v>
      </c>
      <c r="Q6" s="55">
        <v>43982</v>
      </c>
      <c r="R6" s="55">
        <v>44121</v>
      </c>
    </row>
    <row r="7" spans="1:18" x14ac:dyDescent="0.2">
      <c r="A7" s="44" t="s">
        <v>19</v>
      </c>
      <c r="B7" s="45" t="s">
        <v>20</v>
      </c>
      <c r="C7" s="46">
        <v>6</v>
      </c>
      <c r="D7" s="50">
        <v>0</v>
      </c>
      <c r="E7" s="51">
        <v>43902</v>
      </c>
      <c r="F7" s="52">
        <v>0</v>
      </c>
      <c r="G7" s="50">
        <v>1</v>
      </c>
      <c r="H7" s="52">
        <v>1</v>
      </c>
      <c r="I7" s="50">
        <v>1</v>
      </c>
      <c r="J7" s="53">
        <v>1</v>
      </c>
      <c r="K7" s="50">
        <v>0</v>
      </c>
      <c r="L7" s="50">
        <v>0</v>
      </c>
      <c r="M7" s="52">
        <v>450</v>
      </c>
      <c r="N7" s="54">
        <v>1050</v>
      </c>
      <c r="O7" s="54">
        <v>26</v>
      </c>
      <c r="P7" s="52">
        <v>39</v>
      </c>
      <c r="Q7" s="55">
        <v>43961</v>
      </c>
      <c r="R7" s="52">
        <v>0</v>
      </c>
    </row>
    <row r="8" spans="1:18" x14ac:dyDescent="0.2">
      <c r="A8" s="44" t="s">
        <v>21</v>
      </c>
      <c r="B8" s="45" t="s">
        <v>22</v>
      </c>
      <c r="C8" s="46">
        <v>8</v>
      </c>
      <c r="D8" s="50">
        <v>0</v>
      </c>
      <c r="E8" s="51">
        <v>43910</v>
      </c>
      <c r="F8" s="52">
        <v>0</v>
      </c>
      <c r="G8" s="50">
        <v>1</v>
      </c>
      <c r="H8" s="52">
        <v>2</v>
      </c>
      <c r="I8" s="50">
        <v>0</v>
      </c>
      <c r="J8" s="53">
        <v>0</v>
      </c>
      <c r="K8" s="50">
        <v>0</v>
      </c>
      <c r="L8" s="50">
        <v>0</v>
      </c>
      <c r="M8" s="52">
        <v>618</v>
      </c>
      <c r="N8" s="54">
        <v>1218</v>
      </c>
      <c r="O8" s="54">
        <v>26</v>
      </c>
      <c r="P8" s="52">
        <v>39</v>
      </c>
      <c r="Q8" s="55">
        <v>43982</v>
      </c>
      <c r="R8" s="55">
        <v>44163</v>
      </c>
    </row>
    <row r="9" spans="1:18" x14ac:dyDescent="0.2">
      <c r="A9" s="44" t="s">
        <v>23</v>
      </c>
      <c r="B9" s="45" t="s">
        <v>24</v>
      </c>
      <c r="C9" s="46">
        <v>9</v>
      </c>
      <c r="D9" s="50">
        <v>1</v>
      </c>
      <c r="E9" s="50">
        <v>0</v>
      </c>
      <c r="F9" s="52">
        <v>0</v>
      </c>
      <c r="G9" s="50">
        <v>1</v>
      </c>
      <c r="H9" s="52">
        <v>1</v>
      </c>
      <c r="I9" s="50">
        <v>0</v>
      </c>
      <c r="J9" s="53">
        <v>0</v>
      </c>
      <c r="K9" s="50">
        <v>1</v>
      </c>
      <c r="L9" s="50">
        <v>0</v>
      </c>
      <c r="M9" s="52">
        <v>649</v>
      </c>
      <c r="N9" s="54">
        <v>1249</v>
      </c>
      <c r="O9" s="54">
        <v>26</v>
      </c>
      <c r="P9" s="52">
        <v>39</v>
      </c>
      <c r="Q9" s="55">
        <v>43947</v>
      </c>
      <c r="R9" s="52">
        <v>0</v>
      </c>
    </row>
    <row r="10" spans="1:18" x14ac:dyDescent="0.2">
      <c r="A10" s="44" t="s">
        <v>25</v>
      </c>
      <c r="B10" s="45" t="s">
        <v>26</v>
      </c>
      <c r="C10" s="46">
        <v>10</v>
      </c>
      <c r="D10" s="50">
        <v>0</v>
      </c>
      <c r="E10" s="50">
        <v>1</v>
      </c>
      <c r="F10" s="52">
        <v>0</v>
      </c>
      <c r="G10" s="50">
        <v>1</v>
      </c>
      <c r="H10" s="52">
        <v>1</v>
      </c>
      <c r="I10" s="50">
        <v>0</v>
      </c>
      <c r="J10" s="53">
        <v>0</v>
      </c>
      <c r="K10" s="50">
        <v>1</v>
      </c>
      <c r="L10" s="50">
        <v>0</v>
      </c>
      <c r="M10" s="52">
        <v>400</v>
      </c>
      <c r="N10" s="54">
        <v>1000</v>
      </c>
      <c r="O10" s="54">
        <v>26</v>
      </c>
      <c r="P10" s="52">
        <v>39</v>
      </c>
      <c r="Q10" s="55">
        <v>43975</v>
      </c>
      <c r="R10" s="55">
        <v>44205</v>
      </c>
    </row>
    <row r="11" spans="1:18" ht="30" x14ac:dyDescent="0.2">
      <c r="A11" s="44" t="s">
        <v>27</v>
      </c>
      <c r="B11" s="45" t="s">
        <v>28</v>
      </c>
      <c r="C11" s="46">
        <v>11</v>
      </c>
      <c r="D11" s="50">
        <v>0</v>
      </c>
      <c r="E11" s="51">
        <v>43907</v>
      </c>
      <c r="F11" s="52">
        <v>0</v>
      </c>
      <c r="G11" s="50">
        <v>1</v>
      </c>
      <c r="H11" s="52">
        <v>1</v>
      </c>
      <c r="I11" s="50">
        <v>1</v>
      </c>
      <c r="J11" s="53">
        <v>0</v>
      </c>
      <c r="K11" s="50">
        <v>0</v>
      </c>
      <c r="L11" s="50">
        <v>0</v>
      </c>
      <c r="M11" s="52">
        <v>444</v>
      </c>
      <c r="N11" s="54">
        <v>1044</v>
      </c>
      <c r="O11" s="54">
        <v>26</v>
      </c>
      <c r="P11" s="52">
        <v>39</v>
      </c>
      <c r="Q11" s="55">
        <v>43975</v>
      </c>
      <c r="R11" s="52">
        <v>0</v>
      </c>
    </row>
    <row r="12" spans="1:18" x14ac:dyDescent="0.2">
      <c r="A12" s="44" t="s">
        <v>29</v>
      </c>
      <c r="B12" s="45" t="s">
        <v>30</v>
      </c>
      <c r="C12" s="46">
        <v>12</v>
      </c>
      <c r="D12" s="50">
        <v>0</v>
      </c>
      <c r="E12" s="51">
        <v>43921</v>
      </c>
      <c r="F12" s="52">
        <v>0</v>
      </c>
      <c r="G12" s="50">
        <v>1</v>
      </c>
      <c r="H12" s="52">
        <v>1</v>
      </c>
      <c r="I12" s="50">
        <v>1</v>
      </c>
      <c r="J12" s="53">
        <v>0</v>
      </c>
      <c r="K12" s="50">
        <v>0</v>
      </c>
      <c r="L12" s="50">
        <v>0</v>
      </c>
      <c r="M12" s="52">
        <v>275</v>
      </c>
      <c r="N12" s="54">
        <v>875</v>
      </c>
      <c r="O12" s="54">
        <v>12</v>
      </c>
      <c r="P12" s="52">
        <v>25</v>
      </c>
      <c r="Q12" s="55">
        <v>43989</v>
      </c>
      <c r="R12" s="55">
        <v>44142</v>
      </c>
    </row>
    <row r="13" spans="1:18" x14ac:dyDescent="0.2">
      <c r="A13" s="44" t="s">
        <v>31</v>
      </c>
      <c r="B13" s="45" t="s">
        <v>32</v>
      </c>
      <c r="C13" s="46">
        <v>13</v>
      </c>
      <c r="D13" s="50">
        <v>1</v>
      </c>
      <c r="E13" s="50">
        <v>0</v>
      </c>
      <c r="F13" s="52">
        <v>0</v>
      </c>
      <c r="G13" s="50">
        <v>1</v>
      </c>
      <c r="H13" s="52">
        <v>1</v>
      </c>
      <c r="I13" s="50">
        <v>1</v>
      </c>
      <c r="J13" s="53">
        <v>1</v>
      </c>
      <c r="K13" s="50">
        <v>1</v>
      </c>
      <c r="L13" s="50">
        <v>1</v>
      </c>
      <c r="M13" s="52">
        <v>365</v>
      </c>
      <c r="N13" s="54">
        <v>965</v>
      </c>
      <c r="O13" s="54">
        <v>26</v>
      </c>
      <c r="P13" s="52">
        <v>27</v>
      </c>
      <c r="Q13" s="55">
        <v>43961</v>
      </c>
      <c r="R13" s="55">
        <v>44233</v>
      </c>
    </row>
    <row r="14" spans="1:18" x14ac:dyDescent="0.2">
      <c r="A14" s="44" t="s">
        <v>33</v>
      </c>
      <c r="B14" s="45" t="s">
        <v>34</v>
      </c>
      <c r="C14" s="46">
        <v>15</v>
      </c>
      <c r="D14" s="50">
        <v>0</v>
      </c>
      <c r="E14" s="51">
        <v>43906</v>
      </c>
      <c r="F14" s="52">
        <v>0</v>
      </c>
      <c r="G14" s="50">
        <v>1</v>
      </c>
      <c r="H14" s="52">
        <v>1</v>
      </c>
      <c r="I14" s="50">
        <v>0</v>
      </c>
      <c r="J14" s="53">
        <v>0</v>
      </c>
      <c r="K14" s="50">
        <v>0</v>
      </c>
      <c r="L14" s="50">
        <v>0</v>
      </c>
      <c r="M14" s="52">
        <v>648</v>
      </c>
      <c r="N14" s="54">
        <v>1248</v>
      </c>
      <c r="O14" s="54">
        <v>26</v>
      </c>
      <c r="P14" s="52">
        <v>39</v>
      </c>
      <c r="Q14" s="55">
        <v>43968</v>
      </c>
      <c r="R14" s="52">
        <v>0</v>
      </c>
    </row>
    <row r="15" spans="1:18" x14ac:dyDescent="0.2">
      <c r="A15" s="44" t="s">
        <v>35</v>
      </c>
      <c r="B15" s="45" t="s">
        <v>36</v>
      </c>
      <c r="C15" s="46">
        <v>16</v>
      </c>
      <c r="D15" s="50">
        <v>0</v>
      </c>
      <c r="E15" s="51">
        <v>43917</v>
      </c>
      <c r="F15" s="52">
        <v>0</v>
      </c>
      <c r="G15" s="50">
        <v>1</v>
      </c>
      <c r="H15" s="52">
        <v>1</v>
      </c>
      <c r="I15" s="50">
        <v>1</v>
      </c>
      <c r="J15" s="53">
        <v>0</v>
      </c>
      <c r="K15" s="50">
        <v>0</v>
      </c>
      <c r="L15" s="50">
        <v>0</v>
      </c>
      <c r="M15" s="52">
        <v>448</v>
      </c>
      <c r="N15" s="54">
        <v>1048</v>
      </c>
      <c r="O15" s="54">
        <v>20</v>
      </c>
      <c r="P15" s="52">
        <v>33</v>
      </c>
      <c r="Q15" s="55">
        <v>43975</v>
      </c>
      <c r="R15" s="55">
        <v>44065</v>
      </c>
    </row>
    <row r="16" spans="1:18" x14ac:dyDescent="0.2">
      <c r="A16" s="44" t="s">
        <v>37</v>
      </c>
      <c r="B16" s="45" t="s">
        <v>38</v>
      </c>
      <c r="C16" s="46">
        <v>17</v>
      </c>
      <c r="D16" s="50">
        <v>0</v>
      </c>
      <c r="E16" s="51">
        <v>43906</v>
      </c>
      <c r="F16" s="52">
        <v>0</v>
      </c>
      <c r="G16" s="50">
        <v>0</v>
      </c>
      <c r="H16" s="52">
        <v>0</v>
      </c>
      <c r="I16" s="50">
        <v>1</v>
      </c>
      <c r="J16" s="53">
        <v>0</v>
      </c>
      <c r="K16" s="50">
        <v>1</v>
      </c>
      <c r="L16" s="50">
        <v>0</v>
      </c>
      <c r="M16" s="52">
        <v>484</v>
      </c>
      <c r="N16" s="54">
        <v>1084</v>
      </c>
      <c r="O16" s="54">
        <v>26</v>
      </c>
      <c r="P16" s="52">
        <v>39</v>
      </c>
      <c r="Q16" s="55">
        <v>43968</v>
      </c>
      <c r="R16" s="52">
        <v>0</v>
      </c>
    </row>
    <row r="17" spans="1:18" x14ac:dyDescent="0.2">
      <c r="A17" s="44" t="s">
        <v>39</v>
      </c>
      <c r="B17" s="45" t="s">
        <v>40</v>
      </c>
      <c r="C17" s="46">
        <v>18</v>
      </c>
      <c r="D17" s="50">
        <v>0</v>
      </c>
      <c r="E17" s="51">
        <v>43916</v>
      </c>
      <c r="F17" s="52">
        <v>1</v>
      </c>
      <c r="G17" s="50">
        <v>1</v>
      </c>
      <c r="H17" s="52">
        <v>1</v>
      </c>
      <c r="I17" s="50">
        <v>1</v>
      </c>
      <c r="J17" s="53">
        <v>0</v>
      </c>
      <c r="K17" s="50">
        <v>1</v>
      </c>
      <c r="L17" s="50">
        <v>0</v>
      </c>
      <c r="M17" s="52">
        <v>390</v>
      </c>
      <c r="N17" s="54">
        <v>990</v>
      </c>
      <c r="O17" s="54">
        <v>26</v>
      </c>
      <c r="P17" s="52">
        <v>39</v>
      </c>
      <c r="Q17" s="55">
        <v>43989</v>
      </c>
      <c r="R17" s="55">
        <v>44149</v>
      </c>
    </row>
    <row r="18" spans="1:18" x14ac:dyDescent="0.2">
      <c r="A18" s="44" t="s">
        <v>41</v>
      </c>
      <c r="B18" s="45" t="s">
        <v>42</v>
      </c>
      <c r="C18" s="46">
        <v>19</v>
      </c>
      <c r="D18" s="50">
        <v>1</v>
      </c>
      <c r="E18" s="50">
        <v>0</v>
      </c>
      <c r="F18" s="52">
        <v>0</v>
      </c>
      <c r="G18" s="50">
        <v>1</v>
      </c>
      <c r="H18" s="52">
        <v>2</v>
      </c>
      <c r="I18" s="50">
        <v>1</v>
      </c>
      <c r="J18" s="53">
        <v>1</v>
      </c>
      <c r="K18" s="50">
        <v>1</v>
      </c>
      <c r="L18" s="50">
        <v>0</v>
      </c>
      <c r="M18" s="52">
        <v>481</v>
      </c>
      <c r="N18" s="54">
        <v>1081</v>
      </c>
      <c r="O18" s="54">
        <v>26</v>
      </c>
      <c r="P18" s="52">
        <v>39</v>
      </c>
      <c r="Q18" s="55">
        <v>43968</v>
      </c>
      <c r="R18" s="55">
        <v>44135</v>
      </c>
    </row>
    <row r="19" spans="1:18" x14ac:dyDescent="0.2">
      <c r="A19" s="44" t="s">
        <v>43</v>
      </c>
      <c r="B19" s="45" t="s">
        <v>44</v>
      </c>
      <c r="C19" s="46">
        <v>20</v>
      </c>
      <c r="D19" s="50">
        <v>0</v>
      </c>
      <c r="E19" s="51">
        <v>43921</v>
      </c>
      <c r="F19" s="52">
        <v>0</v>
      </c>
      <c r="G19" s="50">
        <v>1</v>
      </c>
      <c r="H19" s="52">
        <v>1</v>
      </c>
      <c r="I19" s="50">
        <v>0</v>
      </c>
      <c r="J19" s="53">
        <v>0</v>
      </c>
      <c r="K19" s="50">
        <v>0</v>
      </c>
      <c r="L19" s="50">
        <v>1</v>
      </c>
      <c r="M19" s="52">
        <v>488</v>
      </c>
      <c r="N19" s="54">
        <v>1088</v>
      </c>
      <c r="O19" s="54">
        <v>16</v>
      </c>
      <c r="P19" s="52">
        <v>29</v>
      </c>
      <c r="Q19" s="55">
        <v>43989</v>
      </c>
      <c r="R19" s="55">
        <v>44177</v>
      </c>
    </row>
    <row r="20" spans="1:18" x14ac:dyDescent="0.2">
      <c r="A20" s="44" t="s">
        <v>45</v>
      </c>
      <c r="B20" s="45" t="s">
        <v>46</v>
      </c>
      <c r="C20" s="46">
        <v>21</v>
      </c>
      <c r="D20" s="50">
        <v>0</v>
      </c>
      <c r="E20" s="51">
        <v>43906</v>
      </c>
      <c r="F20" s="52">
        <v>0</v>
      </c>
      <c r="G20" s="50">
        <v>1</v>
      </c>
      <c r="H20" s="52">
        <v>1</v>
      </c>
      <c r="I20" s="50">
        <v>1</v>
      </c>
      <c r="J20" s="53">
        <v>0</v>
      </c>
      <c r="K20" s="50">
        <v>0</v>
      </c>
      <c r="L20" s="50">
        <v>0</v>
      </c>
      <c r="M20" s="52">
        <v>552</v>
      </c>
      <c r="N20" s="54">
        <v>1152</v>
      </c>
      <c r="O20" s="54">
        <v>26</v>
      </c>
      <c r="P20" s="52">
        <v>39</v>
      </c>
      <c r="Q20" s="55">
        <v>43968</v>
      </c>
      <c r="R20" s="55">
        <v>44163</v>
      </c>
    </row>
    <row r="21" spans="1:18" x14ac:dyDescent="0.2">
      <c r="A21" s="44" t="s">
        <v>47</v>
      </c>
      <c r="B21" s="45" t="s">
        <v>48</v>
      </c>
      <c r="C21" s="46">
        <v>22</v>
      </c>
      <c r="D21" s="50">
        <v>0</v>
      </c>
      <c r="E21" s="51">
        <v>43903</v>
      </c>
      <c r="F21" s="52">
        <v>0</v>
      </c>
      <c r="G21" s="50">
        <v>1</v>
      </c>
      <c r="H21" s="52">
        <v>1</v>
      </c>
      <c r="I21" s="50">
        <v>1</v>
      </c>
      <c r="J21" s="53">
        <v>0</v>
      </c>
      <c r="K21" s="50">
        <v>1</v>
      </c>
      <c r="L21" s="50">
        <v>0</v>
      </c>
      <c r="M21" s="52">
        <v>247</v>
      </c>
      <c r="N21" s="54">
        <v>847</v>
      </c>
      <c r="O21" s="54">
        <v>26</v>
      </c>
      <c r="P21" s="52">
        <v>39</v>
      </c>
      <c r="Q21" s="55">
        <v>43961</v>
      </c>
      <c r="R21" s="55">
        <v>44219</v>
      </c>
    </row>
    <row r="22" spans="1:18" x14ac:dyDescent="0.2">
      <c r="A22" s="44" t="s">
        <v>49</v>
      </c>
      <c r="B22" s="45" t="s">
        <v>50</v>
      </c>
      <c r="C22" s="46">
        <v>23</v>
      </c>
      <c r="D22" s="50">
        <v>0</v>
      </c>
      <c r="E22" s="51">
        <v>43905</v>
      </c>
      <c r="F22" s="52">
        <v>0</v>
      </c>
      <c r="G22" s="50">
        <v>1</v>
      </c>
      <c r="H22" s="52">
        <v>2</v>
      </c>
      <c r="I22" s="50">
        <v>1</v>
      </c>
      <c r="J22" s="53">
        <v>0</v>
      </c>
      <c r="K22" s="50">
        <v>0</v>
      </c>
      <c r="L22" s="50">
        <v>0</v>
      </c>
      <c r="M22" s="52">
        <v>445</v>
      </c>
      <c r="N22" s="54">
        <v>1045</v>
      </c>
      <c r="O22" s="54">
        <v>26</v>
      </c>
      <c r="P22" s="52">
        <v>39</v>
      </c>
      <c r="Q22" s="55">
        <v>43961</v>
      </c>
      <c r="R22" s="55">
        <v>44149</v>
      </c>
    </row>
    <row r="23" spans="1:18" x14ac:dyDescent="0.2">
      <c r="A23" s="44" t="s">
        <v>51</v>
      </c>
      <c r="B23" s="45" t="s">
        <v>52</v>
      </c>
      <c r="C23" s="46">
        <v>24</v>
      </c>
      <c r="D23" s="50">
        <v>1</v>
      </c>
      <c r="E23" s="50">
        <v>0</v>
      </c>
      <c r="F23" s="52">
        <v>0</v>
      </c>
      <c r="G23" s="50">
        <v>1</v>
      </c>
      <c r="H23" s="52">
        <v>1</v>
      </c>
      <c r="I23" s="50">
        <v>1</v>
      </c>
      <c r="J23" s="53">
        <v>1</v>
      </c>
      <c r="K23" s="50">
        <v>1</v>
      </c>
      <c r="L23" s="50">
        <v>0</v>
      </c>
      <c r="M23" s="52">
        <v>430</v>
      </c>
      <c r="N23" s="54">
        <v>1030</v>
      </c>
      <c r="O23" s="54">
        <v>26</v>
      </c>
      <c r="P23" s="52">
        <v>39</v>
      </c>
      <c r="Q23" s="55">
        <v>43982</v>
      </c>
      <c r="R23" s="55">
        <v>44177</v>
      </c>
    </row>
    <row r="24" spans="1:18" ht="30" x14ac:dyDescent="0.2">
      <c r="A24" s="44" t="s">
        <v>53</v>
      </c>
      <c r="B24" s="45" t="s">
        <v>54</v>
      </c>
      <c r="C24" s="46">
        <v>25</v>
      </c>
      <c r="D24" s="50">
        <v>0</v>
      </c>
      <c r="E24" s="51">
        <v>43908</v>
      </c>
      <c r="F24" s="52">
        <v>0</v>
      </c>
      <c r="G24" s="50">
        <v>1</v>
      </c>
      <c r="H24" s="52">
        <v>1</v>
      </c>
      <c r="I24" s="50">
        <v>1</v>
      </c>
      <c r="J24" s="53">
        <v>0</v>
      </c>
      <c r="K24" s="50">
        <v>0</v>
      </c>
      <c r="L24" s="50">
        <v>0</v>
      </c>
      <c r="M24" s="52">
        <v>823</v>
      </c>
      <c r="N24" s="54">
        <v>1423</v>
      </c>
      <c r="O24" s="54">
        <v>26</v>
      </c>
      <c r="P24" s="52">
        <v>39</v>
      </c>
      <c r="Q24" s="55">
        <v>43954</v>
      </c>
      <c r="R24" s="52">
        <v>0</v>
      </c>
    </row>
    <row r="25" spans="1:18" x14ac:dyDescent="0.2">
      <c r="A25" s="44" t="s">
        <v>55</v>
      </c>
      <c r="B25" s="45" t="s">
        <v>56</v>
      </c>
      <c r="C25" s="46">
        <v>26</v>
      </c>
      <c r="D25" s="50">
        <v>1</v>
      </c>
      <c r="E25" s="50">
        <v>0</v>
      </c>
      <c r="F25" s="52">
        <v>0</v>
      </c>
      <c r="G25" s="50">
        <v>1</v>
      </c>
      <c r="H25" s="52">
        <v>1</v>
      </c>
      <c r="I25" s="50">
        <v>1</v>
      </c>
      <c r="J25" s="53">
        <v>1</v>
      </c>
      <c r="K25" s="50">
        <v>1</v>
      </c>
      <c r="L25" s="50">
        <v>1</v>
      </c>
      <c r="M25" s="52">
        <v>362</v>
      </c>
      <c r="N25" s="54">
        <v>962</v>
      </c>
      <c r="O25" s="54">
        <v>26</v>
      </c>
      <c r="P25" s="52">
        <v>33</v>
      </c>
      <c r="Q25" s="55">
        <v>43947</v>
      </c>
      <c r="R25" s="52">
        <v>0</v>
      </c>
    </row>
    <row r="26" spans="1:18" x14ac:dyDescent="0.2">
      <c r="A26" s="44" t="s">
        <v>57</v>
      </c>
      <c r="B26" s="45" t="s">
        <v>58</v>
      </c>
      <c r="C26" s="46">
        <v>27</v>
      </c>
      <c r="D26" s="50">
        <v>0</v>
      </c>
      <c r="E26" s="51">
        <v>43927</v>
      </c>
      <c r="F26" s="52">
        <v>0</v>
      </c>
      <c r="G26" s="50">
        <v>0</v>
      </c>
      <c r="H26" s="52">
        <v>0</v>
      </c>
      <c r="I26" s="50">
        <v>1</v>
      </c>
      <c r="J26" s="53">
        <v>0</v>
      </c>
      <c r="K26" s="50">
        <v>1</v>
      </c>
      <c r="L26" s="50">
        <v>0</v>
      </c>
      <c r="M26" s="52">
        <v>740</v>
      </c>
      <c r="N26" s="52">
        <f>M26+600</f>
        <v>1340</v>
      </c>
      <c r="O26" s="54">
        <v>26</v>
      </c>
      <c r="P26" s="52">
        <v>39</v>
      </c>
      <c r="Q26" s="55">
        <v>43954</v>
      </c>
      <c r="R26" s="55">
        <v>44184</v>
      </c>
    </row>
    <row r="27" spans="1:18" x14ac:dyDescent="0.2">
      <c r="A27" s="44" t="s">
        <v>59</v>
      </c>
      <c r="B27" s="45" t="s">
        <v>60</v>
      </c>
      <c r="C27" s="46">
        <v>28</v>
      </c>
      <c r="D27" s="50">
        <v>0</v>
      </c>
      <c r="E27" s="51">
        <v>43911</v>
      </c>
      <c r="F27" s="55">
        <v>44192</v>
      </c>
      <c r="G27" s="50">
        <v>1</v>
      </c>
      <c r="H27" s="52">
        <v>2</v>
      </c>
      <c r="I27" s="50">
        <v>1</v>
      </c>
      <c r="J27" s="53">
        <v>0</v>
      </c>
      <c r="K27" s="50">
        <v>0</v>
      </c>
      <c r="L27" s="50">
        <v>0</v>
      </c>
      <c r="M27" s="52">
        <v>235</v>
      </c>
      <c r="N27" s="54">
        <v>835</v>
      </c>
      <c r="O27" s="54">
        <v>26</v>
      </c>
      <c r="P27" s="52">
        <v>39</v>
      </c>
      <c r="Q27" s="55">
        <v>43968</v>
      </c>
      <c r="R27" s="55">
        <v>44184</v>
      </c>
    </row>
    <row r="28" spans="1:18" x14ac:dyDescent="0.2">
      <c r="A28" s="44" t="s">
        <v>61</v>
      </c>
      <c r="B28" s="45" t="s">
        <v>62</v>
      </c>
      <c r="C28" s="46">
        <v>29</v>
      </c>
      <c r="D28" s="50">
        <v>0</v>
      </c>
      <c r="E28" s="51">
        <v>43908</v>
      </c>
      <c r="F28" s="55">
        <v>44017</v>
      </c>
      <c r="G28" s="50">
        <v>1</v>
      </c>
      <c r="H28" s="52">
        <v>2</v>
      </c>
      <c r="I28" s="50">
        <v>1</v>
      </c>
      <c r="J28" s="53">
        <v>0</v>
      </c>
      <c r="K28" s="50">
        <v>0</v>
      </c>
      <c r="L28" s="50">
        <v>0</v>
      </c>
      <c r="M28" s="52">
        <v>320</v>
      </c>
      <c r="N28" s="54">
        <v>920</v>
      </c>
      <c r="O28" s="54">
        <v>20</v>
      </c>
      <c r="P28" s="52">
        <v>26</v>
      </c>
      <c r="Q28" s="55">
        <v>43982</v>
      </c>
      <c r="R28" s="55">
        <v>44114</v>
      </c>
    </row>
    <row r="29" spans="1:18" x14ac:dyDescent="0.2">
      <c r="A29" s="44" t="s">
        <v>63</v>
      </c>
      <c r="B29" s="45" t="s">
        <v>64</v>
      </c>
      <c r="C29" s="46">
        <v>30</v>
      </c>
      <c r="D29" s="50">
        <v>0</v>
      </c>
      <c r="E29" s="51">
        <v>43907</v>
      </c>
      <c r="F29" s="52">
        <v>0</v>
      </c>
      <c r="G29" s="50">
        <v>1</v>
      </c>
      <c r="H29" s="52">
        <v>2</v>
      </c>
      <c r="I29" s="50">
        <v>1</v>
      </c>
      <c r="J29" s="53">
        <v>0</v>
      </c>
      <c r="K29" s="50">
        <v>0</v>
      </c>
      <c r="L29" s="50">
        <v>0</v>
      </c>
      <c r="M29" s="52">
        <v>552</v>
      </c>
      <c r="N29" s="54">
        <v>1152</v>
      </c>
      <c r="O29" s="54">
        <v>28</v>
      </c>
      <c r="P29" s="52">
        <v>41</v>
      </c>
      <c r="Q29" s="55">
        <v>43954</v>
      </c>
      <c r="R29" s="55">
        <v>44149</v>
      </c>
    </row>
    <row r="30" spans="1:18" x14ac:dyDescent="0.2">
      <c r="A30" s="44" t="s">
        <v>65</v>
      </c>
      <c r="B30" s="45" t="s">
        <v>66</v>
      </c>
      <c r="C30" s="46">
        <v>31</v>
      </c>
      <c r="D30" s="50">
        <v>0</v>
      </c>
      <c r="E30" s="51">
        <v>43907</v>
      </c>
      <c r="F30" s="52">
        <v>1</v>
      </c>
      <c r="G30" s="50">
        <v>1</v>
      </c>
      <c r="H30" s="52">
        <v>2</v>
      </c>
      <c r="I30" s="50">
        <v>1</v>
      </c>
      <c r="J30" s="53">
        <v>0</v>
      </c>
      <c r="K30" s="50">
        <v>0</v>
      </c>
      <c r="L30" s="50">
        <v>0</v>
      </c>
      <c r="M30" s="52">
        <v>440</v>
      </c>
      <c r="N30" s="54">
        <v>1040</v>
      </c>
      <c r="O30" s="54">
        <v>26</v>
      </c>
      <c r="P30" s="52">
        <v>39</v>
      </c>
      <c r="Q30" s="55">
        <v>43996</v>
      </c>
      <c r="R30" s="55">
        <v>44086</v>
      </c>
    </row>
    <row r="31" spans="1:18" x14ac:dyDescent="0.2">
      <c r="A31" s="44" t="s">
        <v>67</v>
      </c>
      <c r="B31" s="45" t="s">
        <v>68</v>
      </c>
      <c r="C31" s="46">
        <v>32</v>
      </c>
      <c r="D31" s="50">
        <v>0</v>
      </c>
      <c r="E31" s="51">
        <v>43908</v>
      </c>
      <c r="F31" s="52">
        <v>0</v>
      </c>
      <c r="G31" s="50">
        <v>1</v>
      </c>
      <c r="H31" s="52">
        <v>1</v>
      </c>
      <c r="I31" s="50">
        <v>0</v>
      </c>
      <c r="J31" s="53">
        <v>0</v>
      </c>
      <c r="K31" s="50">
        <v>0</v>
      </c>
      <c r="L31" s="50">
        <v>0</v>
      </c>
      <c r="M31" s="52">
        <v>469</v>
      </c>
      <c r="N31" s="54">
        <v>1069</v>
      </c>
      <c r="O31" s="54">
        <v>26</v>
      </c>
      <c r="P31" s="52">
        <v>39</v>
      </c>
      <c r="Q31" s="55">
        <v>43954</v>
      </c>
      <c r="R31" s="52">
        <v>0</v>
      </c>
    </row>
    <row r="32" spans="1:18" ht="30" x14ac:dyDescent="0.2">
      <c r="A32" s="44" t="s">
        <v>69</v>
      </c>
      <c r="B32" s="45" t="s">
        <v>70</v>
      </c>
      <c r="C32" s="46">
        <v>33</v>
      </c>
      <c r="D32" s="50">
        <v>0</v>
      </c>
      <c r="E32" s="51">
        <v>43907</v>
      </c>
      <c r="F32" s="52">
        <v>0</v>
      </c>
      <c r="G32" s="50">
        <v>0</v>
      </c>
      <c r="H32" s="52">
        <v>0</v>
      </c>
      <c r="I32" s="50">
        <v>1</v>
      </c>
      <c r="J32" s="53">
        <v>1</v>
      </c>
      <c r="K32" s="50">
        <v>1</v>
      </c>
      <c r="L32" s="50">
        <v>0</v>
      </c>
      <c r="M32" s="52">
        <v>427</v>
      </c>
      <c r="N32" s="54">
        <v>1027</v>
      </c>
      <c r="O32" s="54">
        <v>26</v>
      </c>
      <c r="P32" s="52">
        <v>39</v>
      </c>
      <c r="Q32" s="55">
        <v>43961</v>
      </c>
      <c r="R32" s="55">
        <v>44170</v>
      </c>
    </row>
    <row r="33" spans="1:18" x14ac:dyDescent="0.2">
      <c r="A33" s="44" t="s">
        <v>71</v>
      </c>
      <c r="B33" s="45" t="s">
        <v>72</v>
      </c>
      <c r="C33" s="46">
        <v>34</v>
      </c>
      <c r="D33" s="50">
        <v>1</v>
      </c>
      <c r="E33" s="50">
        <v>0</v>
      </c>
      <c r="F33" s="52">
        <v>0</v>
      </c>
      <c r="G33" s="50">
        <v>1</v>
      </c>
      <c r="H33" s="52">
        <v>1</v>
      </c>
      <c r="I33" s="50">
        <v>1</v>
      </c>
      <c r="J33" s="53">
        <v>0</v>
      </c>
      <c r="K33" s="50">
        <v>1</v>
      </c>
      <c r="L33" s="50">
        <v>0</v>
      </c>
      <c r="M33" s="52">
        <v>713</v>
      </c>
      <c r="N33" s="54">
        <v>1313</v>
      </c>
      <c r="O33" s="54">
        <v>26</v>
      </c>
      <c r="P33" s="52">
        <v>39</v>
      </c>
      <c r="Q33" s="55">
        <v>43954</v>
      </c>
      <c r="R33" s="52">
        <v>0</v>
      </c>
    </row>
    <row r="34" spans="1:18" x14ac:dyDescent="0.2">
      <c r="A34" s="44" t="s">
        <v>73</v>
      </c>
      <c r="B34" s="45" t="s">
        <v>74</v>
      </c>
      <c r="C34" s="46">
        <v>35</v>
      </c>
      <c r="D34" s="50">
        <v>0</v>
      </c>
      <c r="E34" s="51">
        <v>43905</v>
      </c>
      <c r="F34" s="52">
        <v>0</v>
      </c>
      <c r="G34" s="50">
        <v>1</v>
      </c>
      <c r="H34" s="52">
        <v>1</v>
      </c>
      <c r="I34" s="50">
        <v>1</v>
      </c>
      <c r="J34" s="53">
        <v>0</v>
      </c>
      <c r="K34" s="50">
        <v>0</v>
      </c>
      <c r="L34" s="50">
        <v>0</v>
      </c>
      <c r="M34" s="52">
        <v>511</v>
      </c>
      <c r="N34" s="54">
        <v>1111</v>
      </c>
      <c r="O34" s="54">
        <v>26</v>
      </c>
      <c r="P34" s="52">
        <v>39</v>
      </c>
      <c r="Q34" s="55">
        <v>43968</v>
      </c>
      <c r="R34" s="52">
        <v>0</v>
      </c>
    </row>
    <row r="35" spans="1:18" x14ac:dyDescent="0.2">
      <c r="A35" s="44" t="s">
        <v>75</v>
      </c>
      <c r="B35" s="45" t="s">
        <v>76</v>
      </c>
      <c r="C35" s="46">
        <v>36</v>
      </c>
      <c r="D35" s="50">
        <v>0</v>
      </c>
      <c r="E35" s="51">
        <v>43902</v>
      </c>
      <c r="F35" s="52">
        <v>0</v>
      </c>
      <c r="G35" s="50">
        <v>0</v>
      </c>
      <c r="H35" s="52">
        <v>0</v>
      </c>
      <c r="I35" s="50">
        <v>0</v>
      </c>
      <c r="J35" s="53">
        <v>0</v>
      </c>
      <c r="K35" s="50">
        <v>0</v>
      </c>
      <c r="L35" s="50">
        <v>0</v>
      </c>
      <c r="M35" s="52">
        <v>504</v>
      </c>
      <c r="N35" s="54">
        <v>1104</v>
      </c>
      <c r="O35" s="54">
        <v>26</v>
      </c>
      <c r="P35" s="52">
        <v>39</v>
      </c>
      <c r="Q35" s="55">
        <v>43954</v>
      </c>
      <c r="R35" s="52">
        <v>0</v>
      </c>
    </row>
    <row r="36" spans="1:18" x14ac:dyDescent="0.2">
      <c r="A36" s="44" t="s">
        <v>77</v>
      </c>
      <c r="B36" s="45" t="s">
        <v>78</v>
      </c>
      <c r="C36" s="46">
        <v>37</v>
      </c>
      <c r="D36" s="50">
        <v>0</v>
      </c>
      <c r="E36" s="51">
        <v>43907</v>
      </c>
      <c r="F36" s="52">
        <v>0</v>
      </c>
      <c r="G36" s="50">
        <v>1</v>
      </c>
      <c r="H36" s="52">
        <v>1</v>
      </c>
      <c r="I36" s="50">
        <v>1</v>
      </c>
      <c r="J36" s="53">
        <v>1</v>
      </c>
      <c r="K36" s="50">
        <v>0</v>
      </c>
      <c r="L36" s="50">
        <v>0</v>
      </c>
      <c r="M36" s="52">
        <v>350</v>
      </c>
      <c r="N36" s="54">
        <v>950</v>
      </c>
      <c r="O36" s="54">
        <v>12</v>
      </c>
      <c r="P36" s="52">
        <v>25</v>
      </c>
      <c r="Q36" s="55">
        <v>43968</v>
      </c>
      <c r="R36" s="52">
        <v>0</v>
      </c>
    </row>
    <row r="37" spans="1:18" x14ac:dyDescent="0.2">
      <c r="A37" s="44" t="s">
        <v>79</v>
      </c>
      <c r="B37" s="45" t="s">
        <v>80</v>
      </c>
      <c r="C37" s="46">
        <v>38</v>
      </c>
      <c r="D37" s="50">
        <v>0</v>
      </c>
      <c r="E37" s="51">
        <v>43922</v>
      </c>
      <c r="F37" s="52">
        <v>0</v>
      </c>
      <c r="G37" s="50">
        <v>1</v>
      </c>
      <c r="H37" s="52">
        <v>2</v>
      </c>
      <c r="I37" s="50">
        <v>1</v>
      </c>
      <c r="J37" s="53">
        <v>0</v>
      </c>
      <c r="K37" s="50">
        <v>0</v>
      </c>
      <c r="L37" s="50">
        <v>0</v>
      </c>
      <c r="M37" s="52">
        <v>618</v>
      </c>
      <c r="N37" s="54">
        <v>1218</v>
      </c>
      <c r="O37" s="54">
        <v>26</v>
      </c>
      <c r="P37" s="52">
        <v>39</v>
      </c>
      <c r="Q37" s="55">
        <v>43982</v>
      </c>
      <c r="R37" s="55">
        <v>44107</v>
      </c>
    </row>
    <row r="38" spans="1:18" x14ac:dyDescent="0.2">
      <c r="A38" s="44" t="s">
        <v>81</v>
      </c>
      <c r="B38" s="45" t="s">
        <v>82</v>
      </c>
      <c r="C38" s="46">
        <v>39</v>
      </c>
      <c r="D38" s="50">
        <v>0</v>
      </c>
      <c r="E38" s="51">
        <v>43906</v>
      </c>
      <c r="F38" s="52">
        <v>0</v>
      </c>
      <c r="G38" s="50">
        <v>1</v>
      </c>
      <c r="H38" s="52">
        <v>1</v>
      </c>
      <c r="I38" s="50">
        <v>1</v>
      </c>
      <c r="J38" s="53">
        <v>1</v>
      </c>
      <c r="K38" s="50">
        <v>0</v>
      </c>
      <c r="L38" s="50">
        <v>0</v>
      </c>
      <c r="M38" s="52">
        <v>647</v>
      </c>
      <c r="N38" s="52">
        <f>M38+600</f>
        <v>1247</v>
      </c>
      <c r="O38" s="54">
        <v>26</v>
      </c>
      <c r="P38" s="52">
        <v>39</v>
      </c>
      <c r="Q38" s="55">
        <v>43961</v>
      </c>
      <c r="R38" s="55">
        <v>44191</v>
      </c>
    </row>
    <row r="39" spans="1:18" x14ac:dyDescent="0.2">
      <c r="A39" s="44" t="s">
        <v>83</v>
      </c>
      <c r="B39" s="45" t="s">
        <v>84</v>
      </c>
      <c r="C39" s="46">
        <v>40</v>
      </c>
      <c r="D39" s="50">
        <v>0</v>
      </c>
      <c r="E39" s="51">
        <v>43911</v>
      </c>
      <c r="F39" s="55">
        <v>44129</v>
      </c>
      <c r="G39" s="50">
        <v>1</v>
      </c>
      <c r="H39" s="52">
        <v>1</v>
      </c>
      <c r="I39" s="50">
        <v>0</v>
      </c>
      <c r="J39" s="53">
        <v>0</v>
      </c>
      <c r="K39" s="50">
        <v>0</v>
      </c>
      <c r="L39" s="50">
        <v>0</v>
      </c>
      <c r="M39" s="52">
        <v>539</v>
      </c>
      <c r="N39" s="54">
        <v>1139</v>
      </c>
      <c r="O39" s="54">
        <v>26</v>
      </c>
      <c r="P39" s="52">
        <v>39</v>
      </c>
      <c r="Q39" s="55">
        <v>43982</v>
      </c>
      <c r="R39" s="55">
        <v>44177</v>
      </c>
    </row>
    <row r="40" spans="1:18" x14ac:dyDescent="0.2">
      <c r="A40" s="44" t="s">
        <v>85</v>
      </c>
      <c r="B40" s="45" t="s">
        <v>86</v>
      </c>
      <c r="C40" s="46">
        <v>41</v>
      </c>
      <c r="D40" s="50">
        <v>0</v>
      </c>
      <c r="E40" s="51">
        <v>44155</v>
      </c>
      <c r="F40" s="55">
        <v>44199</v>
      </c>
      <c r="G40" s="50">
        <v>1</v>
      </c>
      <c r="H40" s="52">
        <v>1</v>
      </c>
      <c r="I40" s="50">
        <v>1</v>
      </c>
      <c r="J40" s="53">
        <v>0</v>
      </c>
      <c r="K40" s="50">
        <v>1</v>
      </c>
      <c r="L40" s="50">
        <v>0</v>
      </c>
      <c r="M40" s="52">
        <v>648</v>
      </c>
      <c r="N40" s="54">
        <v>1248</v>
      </c>
      <c r="O40" s="54">
        <v>26</v>
      </c>
      <c r="P40" s="52">
        <v>39</v>
      </c>
      <c r="Q40" s="55">
        <v>43961</v>
      </c>
      <c r="R40" s="55">
        <v>44247</v>
      </c>
    </row>
    <row r="41" spans="1:18" x14ac:dyDescent="0.2">
      <c r="A41" s="44" t="s">
        <v>87</v>
      </c>
      <c r="B41" s="45" t="s">
        <v>88</v>
      </c>
      <c r="C41" s="46">
        <v>42</v>
      </c>
      <c r="D41" s="50">
        <v>0</v>
      </c>
      <c r="E41" s="51">
        <v>43917</v>
      </c>
      <c r="F41" s="52">
        <v>0</v>
      </c>
      <c r="G41" s="50">
        <v>1</v>
      </c>
      <c r="H41" s="52">
        <v>1</v>
      </c>
      <c r="I41" s="50">
        <v>1</v>
      </c>
      <c r="J41" s="53">
        <v>0</v>
      </c>
      <c r="K41" s="50">
        <v>0</v>
      </c>
      <c r="L41" s="50">
        <v>0</v>
      </c>
      <c r="M41" s="52">
        <v>572</v>
      </c>
      <c r="N41" s="54">
        <v>1172</v>
      </c>
      <c r="O41" s="54">
        <v>26</v>
      </c>
      <c r="P41" s="52">
        <v>39</v>
      </c>
      <c r="Q41" s="55">
        <v>43954</v>
      </c>
      <c r="R41" s="52">
        <v>0</v>
      </c>
    </row>
    <row r="42" spans="1:18" x14ac:dyDescent="0.2">
      <c r="A42" s="44" t="s">
        <v>89</v>
      </c>
      <c r="B42" s="45" t="s">
        <v>90</v>
      </c>
      <c r="C42" s="46">
        <v>44</v>
      </c>
      <c r="D42" s="50">
        <v>0</v>
      </c>
      <c r="E42" s="51">
        <v>43902</v>
      </c>
      <c r="F42" s="52">
        <v>0</v>
      </c>
      <c r="G42" s="50">
        <v>1</v>
      </c>
      <c r="H42" s="52">
        <v>1</v>
      </c>
      <c r="I42" s="50">
        <v>1</v>
      </c>
      <c r="J42" s="53">
        <v>1</v>
      </c>
      <c r="K42" s="50">
        <v>1</v>
      </c>
      <c r="L42" s="50">
        <v>0</v>
      </c>
      <c r="M42" s="52">
        <v>732</v>
      </c>
      <c r="N42" s="52">
        <f>M42+600</f>
        <v>1332</v>
      </c>
      <c r="O42" s="54">
        <v>26</v>
      </c>
      <c r="P42" s="52">
        <v>39</v>
      </c>
      <c r="Q42" s="55">
        <v>43947</v>
      </c>
      <c r="R42" s="52">
        <v>0</v>
      </c>
    </row>
    <row r="43" spans="1:18" x14ac:dyDescent="0.2">
      <c r="A43" s="44" t="s">
        <v>91</v>
      </c>
      <c r="B43" s="45" t="s">
        <v>92</v>
      </c>
      <c r="C43" s="46">
        <v>45</v>
      </c>
      <c r="D43" s="50">
        <v>0</v>
      </c>
      <c r="E43" s="51">
        <v>43909</v>
      </c>
      <c r="F43" s="52">
        <v>0</v>
      </c>
      <c r="G43" s="50">
        <v>1</v>
      </c>
      <c r="H43" s="52">
        <v>1</v>
      </c>
      <c r="I43" s="50">
        <v>0</v>
      </c>
      <c r="J43" s="53">
        <v>0</v>
      </c>
      <c r="K43" s="50">
        <v>0</v>
      </c>
      <c r="L43" s="50">
        <v>0</v>
      </c>
      <c r="M43" s="52">
        <v>326</v>
      </c>
      <c r="N43" s="54">
        <v>926</v>
      </c>
      <c r="O43" s="54">
        <v>20</v>
      </c>
      <c r="P43" s="52">
        <v>33</v>
      </c>
      <c r="Q43" s="55">
        <v>43975</v>
      </c>
      <c r="R43" s="55">
        <v>44177</v>
      </c>
    </row>
    <row r="44" spans="1:18" x14ac:dyDescent="0.2">
      <c r="A44" s="44" t="s">
        <v>93</v>
      </c>
      <c r="B44" s="45" t="s">
        <v>94</v>
      </c>
      <c r="C44" s="46">
        <v>46</v>
      </c>
      <c r="D44" s="50">
        <v>0</v>
      </c>
      <c r="E44" s="51">
        <v>43918</v>
      </c>
      <c r="F44" s="52">
        <v>1</v>
      </c>
      <c r="G44" s="50">
        <v>1</v>
      </c>
      <c r="H44" s="52">
        <v>2</v>
      </c>
      <c r="I44" s="50">
        <v>1</v>
      </c>
      <c r="J44" s="53">
        <v>0</v>
      </c>
      <c r="K44" s="50">
        <v>0</v>
      </c>
      <c r="L44" s="50">
        <v>0</v>
      </c>
      <c r="M44" s="52">
        <v>414</v>
      </c>
      <c r="N44" s="54">
        <v>1014</v>
      </c>
      <c r="O44" s="54">
        <v>26</v>
      </c>
      <c r="P44" s="52">
        <v>39</v>
      </c>
      <c r="Q44" s="52">
        <v>0</v>
      </c>
      <c r="R44" s="52">
        <v>0</v>
      </c>
    </row>
    <row r="45" spans="1:18" x14ac:dyDescent="0.2">
      <c r="A45" s="44" t="s">
        <v>95</v>
      </c>
      <c r="B45" s="45" t="s">
        <v>96</v>
      </c>
      <c r="C45" s="46">
        <v>47</v>
      </c>
      <c r="D45" s="50">
        <v>0</v>
      </c>
      <c r="E45" s="51">
        <v>43909</v>
      </c>
      <c r="F45" s="52">
        <v>0</v>
      </c>
      <c r="G45" s="50">
        <v>1</v>
      </c>
      <c r="H45" s="52">
        <v>1</v>
      </c>
      <c r="I45" s="50">
        <v>1</v>
      </c>
      <c r="J45" s="53">
        <v>0</v>
      </c>
      <c r="K45" s="50">
        <v>1</v>
      </c>
      <c r="L45" s="50">
        <v>0</v>
      </c>
      <c r="M45" s="52">
        <v>275</v>
      </c>
      <c r="N45" s="54">
        <v>875</v>
      </c>
      <c r="O45" s="54">
        <v>26</v>
      </c>
      <c r="P45" s="52">
        <v>39</v>
      </c>
      <c r="Q45" s="55">
        <v>43982</v>
      </c>
      <c r="R45" s="55">
        <v>44142</v>
      </c>
    </row>
    <row r="46" spans="1:18" x14ac:dyDescent="0.2">
      <c r="A46" s="44" t="s">
        <v>97</v>
      </c>
      <c r="B46" s="45" t="s">
        <v>98</v>
      </c>
      <c r="C46" s="46">
        <v>48</v>
      </c>
      <c r="D46" s="50">
        <v>0</v>
      </c>
      <c r="E46" s="51">
        <v>43907</v>
      </c>
      <c r="F46" s="52">
        <v>0</v>
      </c>
      <c r="G46" s="50">
        <v>1</v>
      </c>
      <c r="H46" s="52">
        <v>1</v>
      </c>
      <c r="I46" s="50">
        <v>1</v>
      </c>
      <c r="J46" s="53">
        <v>1</v>
      </c>
      <c r="K46" s="50">
        <v>1</v>
      </c>
      <c r="L46" s="50">
        <v>0</v>
      </c>
      <c r="M46" s="52">
        <v>521</v>
      </c>
      <c r="N46" s="54">
        <v>1121</v>
      </c>
      <c r="O46" s="54">
        <v>26</v>
      </c>
      <c r="P46" s="52">
        <v>39</v>
      </c>
      <c r="Q46" s="55">
        <v>43982</v>
      </c>
      <c r="R46" s="55">
        <v>44191</v>
      </c>
    </row>
    <row r="47" spans="1:18" x14ac:dyDescent="0.2">
      <c r="A47" s="44" t="s">
        <v>99</v>
      </c>
      <c r="B47" s="45" t="s">
        <v>100</v>
      </c>
      <c r="C47" s="46">
        <v>49</v>
      </c>
      <c r="D47" s="50">
        <v>0</v>
      </c>
      <c r="E47" s="51">
        <v>43947</v>
      </c>
      <c r="F47" s="52">
        <v>0</v>
      </c>
      <c r="G47" s="50">
        <v>0</v>
      </c>
      <c r="H47" s="52">
        <v>0</v>
      </c>
      <c r="I47" s="50">
        <v>1</v>
      </c>
      <c r="J47" s="53">
        <v>0</v>
      </c>
      <c r="K47" s="50">
        <v>0</v>
      </c>
      <c r="L47" s="50">
        <v>0</v>
      </c>
      <c r="M47" s="52">
        <v>580</v>
      </c>
      <c r="N47" s="54">
        <v>1180</v>
      </c>
      <c r="O47" s="54">
        <v>26</v>
      </c>
      <c r="P47" s="52">
        <v>39</v>
      </c>
      <c r="Q47" s="55">
        <v>44010</v>
      </c>
      <c r="R47" s="55">
        <v>44100</v>
      </c>
    </row>
    <row r="48" spans="1:18" x14ac:dyDescent="0.2">
      <c r="A48" s="44" t="s">
        <v>101</v>
      </c>
      <c r="B48" s="45" t="s">
        <v>102</v>
      </c>
      <c r="C48" s="46">
        <v>50</v>
      </c>
      <c r="D48" s="50">
        <v>0</v>
      </c>
      <c r="E48" s="51">
        <v>43936</v>
      </c>
      <c r="F48" s="52">
        <v>0</v>
      </c>
      <c r="G48" s="50">
        <v>1</v>
      </c>
      <c r="H48" s="52">
        <v>1</v>
      </c>
      <c r="I48" s="50">
        <v>1</v>
      </c>
      <c r="J48" s="53">
        <v>0</v>
      </c>
      <c r="K48" s="50">
        <v>1</v>
      </c>
      <c r="L48" s="50">
        <v>0</v>
      </c>
      <c r="M48" s="52">
        <v>513</v>
      </c>
      <c r="N48" s="54">
        <v>1113</v>
      </c>
      <c r="O48" s="54">
        <v>26</v>
      </c>
      <c r="P48" s="52">
        <v>39</v>
      </c>
      <c r="Q48" s="55">
        <v>43954</v>
      </c>
      <c r="R48" s="55">
        <v>44184</v>
      </c>
    </row>
    <row r="49" spans="1:18" x14ac:dyDescent="0.2">
      <c r="A49" s="44" t="s">
        <v>103</v>
      </c>
      <c r="B49" s="45" t="s">
        <v>104</v>
      </c>
      <c r="C49" s="46">
        <v>51</v>
      </c>
      <c r="D49" s="50">
        <v>0</v>
      </c>
      <c r="E49" s="51">
        <v>43907</v>
      </c>
      <c r="F49" s="52">
        <v>0</v>
      </c>
      <c r="G49" s="50">
        <v>1</v>
      </c>
      <c r="H49" s="52">
        <v>1</v>
      </c>
      <c r="I49" s="50">
        <v>1</v>
      </c>
      <c r="J49" s="53">
        <v>0</v>
      </c>
      <c r="K49" s="50">
        <v>0</v>
      </c>
      <c r="L49" s="50">
        <v>0</v>
      </c>
      <c r="M49" s="52">
        <v>378</v>
      </c>
      <c r="N49" s="54">
        <v>978</v>
      </c>
      <c r="O49" s="54">
        <v>26</v>
      </c>
      <c r="P49" s="52">
        <v>39</v>
      </c>
      <c r="Q49" s="55">
        <v>43982</v>
      </c>
      <c r="R49" s="55">
        <v>44156</v>
      </c>
    </row>
    <row r="50" spans="1:18" x14ac:dyDescent="0.2">
      <c r="A50" s="44" t="s">
        <v>105</v>
      </c>
      <c r="B50" s="45" t="s">
        <v>106</v>
      </c>
      <c r="C50" s="46">
        <v>53</v>
      </c>
      <c r="D50" s="50">
        <v>0</v>
      </c>
      <c r="E50" s="51">
        <v>43908</v>
      </c>
      <c r="F50" s="55">
        <v>44199</v>
      </c>
      <c r="G50" s="50">
        <v>1</v>
      </c>
      <c r="H50" s="52">
        <v>1</v>
      </c>
      <c r="I50" s="50">
        <v>1</v>
      </c>
      <c r="J50" s="53">
        <v>0</v>
      </c>
      <c r="K50" s="50">
        <v>0</v>
      </c>
      <c r="L50" s="50">
        <v>0</v>
      </c>
      <c r="M50" s="52">
        <v>790</v>
      </c>
      <c r="N50" s="54">
        <v>1390</v>
      </c>
      <c r="O50" s="54">
        <v>26</v>
      </c>
      <c r="P50" s="52">
        <v>39</v>
      </c>
      <c r="Q50" s="55">
        <v>43954</v>
      </c>
      <c r="R50" s="52">
        <v>0</v>
      </c>
    </row>
    <row r="51" spans="1:18" x14ac:dyDescent="0.2">
      <c r="A51" s="44" t="s">
        <v>107</v>
      </c>
      <c r="B51" s="45" t="s">
        <v>108</v>
      </c>
      <c r="C51" s="46">
        <v>54</v>
      </c>
      <c r="D51" s="50">
        <v>0</v>
      </c>
      <c r="E51" s="51">
        <v>43909</v>
      </c>
      <c r="F51" s="52">
        <v>0</v>
      </c>
      <c r="G51" s="50">
        <v>1</v>
      </c>
      <c r="H51" s="52">
        <v>1</v>
      </c>
      <c r="I51" s="50">
        <v>1</v>
      </c>
      <c r="J51" s="53">
        <v>0</v>
      </c>
      <c r="K51" s="50">
        <v>0</v>
      </c>
      <c r="L51" s="50">
        <v>0</v>
      </c>
      <c r="M51" s="52">
        <v>424</v>
      </c>
      <c r="N51" s="54">
        <v>1024</v>
      </c>
      <c r="O51" s="54">
        <v>26</v>
      </c>
      <c r="P51" s="52">
        <v>39</v>
      </c>
      <c r="Q51" s="55">
        <v>43954</v>
      </c>
      <c r="R51" s="55">
        <v>44177</v>
      </c>
    </row>
    <row r="52" spans="1:18" x14ac:dyDescent="0.2">
      <c r="A52" s="44" t="s">
        <v>109</v>
      </c>
      <c r="B52" s="45" t="s">
        <v>110</v>
      </c>
      <c r="C52" s="46">
        <v>55</v>
      </c>
      <c r="D52" s="50">
        <v>0</v>
      </c>
      <c r="E52" s="51">
        <v>43942</v>
      </c>
      <c r="F52" s="52">
        <v>0</v>
      </c>
      <c r="G52" s="50">
        <v>1</v>
      </c>
      <c r="H52" s="52">
        <v>1</v>
      </c>
      <c r="I52" s="50">
        <v>1</v>
      </c>
      <c r="J52" s="53">
        <v>0</v>
      </c>
      <c r="K52" s="50">
        <v>0</v>
      </c>
      <c r="L52" s="50">
        <v>0</v>
      </c>
      <c r="M52" s="52">
        <v>370</v>
      </c>
      <c r="N52" s="54">
        <v>970</v>
      </c>
      <c r="O52" s="54">
        <v>26</v>
      </c>
      <c r="P52" s="52">
        <v>39</v>
      </c>
      <c r="Q52" s="55">
        <v>43968</v>
      </c>
      <c r="R52" s="55">
        <v>44142</v>
      </c>
    </row>
    <row r="53" spans="1:18" x14ac:dyDescent="0.2">
      <c r="A53" s="44" t="s">
        <v>111</v>
      </c>
      <c r="B53" s="45" t="s">
        <v>112</v>
      </c>
      <c r="C53" s="46">
        <v>56</v>
      </c>
      <c r="D53" s="50">
        <v>1</v>
      </c>
      <c r="E53" s="50">
        <v>0</v>
      </c>
      <c r="F53" s="52">
        <v>0</v>
      </c>
      <c r="G53" s="50">
        <v>0</v>
      </c>
      <c r="H53" s="52">
        <v>0</v>
      </c>
      <c r="I53" s="50">
        <v>1</v>
      </c>
      <c r="J53" s="53">
        <v>0</v>
      </c>
      <c r="K53" s="50">
        <v>0</v>
      </c>
      <c r="L53" s="50">
        <v>0</v>
      </c>
      <c r="M53" s="52">
        <v>508</v>
      </c>
      <c r="N53" s="54">
        <v>1108</v>
      </c>
      <c r="O53" s="54">
        <v>26</v>
      </c>
      <c r="P53" s="52">
        <v>39</v>
      </c>
      <c r="Q53" s="55">
        <v>44003</v>
      </c>
      <c r="R53" s="55">
        <v>44093</v>
      </c>
    </row>
    <row r="54" spans="1:18" x14ac:dyDescent="0.2">
      <c r="A54" s="42" t="s">
        <v>113</v>
      </c>
      <c r="B54" s="52"/>
      <c r="C54" s="56"/>
      <c r="D54" s="57">
        <f t="shared" ref="D54:L54" si="0">COUNTIF(D3:D53, "&gt;0")</f>
        <v>7</v>
      </c>
      <c r="E54" s="57">
        <f t="shared" si="0"/>
        <v>44</v>
      </c>
      <c r="F54" s="57">
        <f t="shared" si="0"/>
        <v>8</v>
      </c>
      <c r="G54" s="57">
        <f t="shared" si="0"/>
        <v>45</v>
      </c>
      <c r="H54" s="57">
        <f t="shared" si="0"/>
        <v>45</v>
      </c>
      <c r="I54" s="57">
        <f t="shared" si="0"/>
        <v>42</v>
      </c>
      <c r="J54" s="57">
        <f t="shared" si="0"/>
        <v>11</v>
      </c>
      <c r="K54" s="57">
        <f t="shared" si="0"/>
        <v>19</v>
      </c>
      <c r="L54" s="57">
        <f t="shared" si="0"/>
        <v>3</v>
      </c>
      <c r="M54" s="57" t="s">
        <v>158</v>
      </c>
      <c r="N54" s="57" t="s">
        <v>158</v>
      </c>
      <c r="O54" s="57" t="s">
        <v>158</v>
      </c>
      <c r="P54" s="57" t="s">
        <v>158</v>
      </c>
      <c r="Q54" s="57">
        <f t="shared" ref="Q54:R54" si="1">COUNTIF(Q3:Q53, "&gt;0")</f>
        <v>50</v>
      </c>
      <c r="R54" s="57">
        <f t="shared" si="1"/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C029-ABC1-7F48-94B2-5A376F235EE0}">
  <dimension ref="A1:D52"/>
  <sheetViews>
    <sheetView workbookViewId="0">
      <selection sqref="A1:D52"/>
    </sheetView>
  </sheetViews>
  <sheetFormatPr baseColWidth="10" defaultRowHeight="16" x14ac:dyDescent="0.2"/>
  <sheetData>
    <row r="1" spans="1:4" ht="45" x14ac:dyDescent="0.2">
      <c r="A1" s="41" t="s">
        <v>0</v>
      </c>
      <c r="B1" s="42" t="s">
        <v>1</v>
      </c>
      <c r="C1" s="43" t="s">
        <v>2</v>
      </c>
      <c r="D1" s="41" t="s">
        <v>139</v>
      </c>
    </row>
    <row r="2" spans="1:4" x14ac:dyDescent="0.2">
      <c r="A2" s="44" t="s">
        <v>11</v>
      </c>
      <c r="B2" s="45" t="s">
        <v>12</v>
      </c>
      <c r="C2" s="46">
        <v>1</v>
      </c>
      <c r="D2" s="47">
        <v>43903</v>
      </c>
    </row>
    <row r="3" spans="1:4" x14ac:dyDescent="0.2">
      <c r="A3" s="44" t="s">
        <v>13</v>
      </c>
      <c r="B3" s="45" t="s">
        <v>14</v>
      </c>
      <c r="C3" s="46">
        <v>2</v>
      </c>
      <c r="D3" s="47">
        <v>43901</v>
      </c>
    </row>
    <row r="4" spans="1:4" x14ac:dyDescent="0.2">
      <c r="A4" s="44" t="s">
        <v>15</v>
      </c>
      <c r="B4" s="45" t="s">
        <v>16</v>
      </c>
      <c r="C4" s="46">
        <v>4</v>
      </c>
      <c r="D4" s="47">
        <v>43901</v>
      </c>
    </row>
    <row r="5" spans="1:4" x14ac:dyDescent="0.2">
      <c r="A5" s="44" t="s">
        <v>17</v>
      </c>
      <c r="B5" s="45" t="s">
        <v>18</v>
      </c>
      <c r="C5" s="46">
        <v>5</v>
      </c>
      <c r="D5" s="47">
        <v>43901</v>
      </c>
    </row>
    <row r="6" spans="1:4" x14ac:dyDescent="0.2">
      <c r="A6" s="44" t="s">
        <v>19</v>
      </c>
      <c r="B6" s="45" t="s">
        <v>20</v>
      </c>
      <c r="C6" s="46">
        <v>6</v>
      </c>
      <c r="D6" s="47">
        <v>43894</v>
      </c>
    </row>
    <row r="7" spans="1:4" x14ac:dyDescent="0.2">
      <c r="A7" s="44" t="s">
        <v>21</v>
      </c>
      <c r="B7" s="45" t="s">
        <v>22</v>
      </c>
      <c r="C7" s="46">
        <v>8</v>
      </c>
      <c r="D7" s="47">
        <v>43901</v>
      </c>
    </row>
    <row r="8" spans="1:4" x14ac:dyDescent="0.2">
      <c r="A8" s="44" t="s">
        <v>23</v>
      </c>
      <c r="B8" s="45" t="s">
        <v>24</v>
      </c>
      <c r="C8" s="46">
        <v>9</v>
      </c>
      <c r="D8" s="47">
        <v>43900</v>
      </c>
    </row>
    <row r="9" spans="1:4" x14ac:dyDescent="0.2">
      <c r="A9" s="44" t="s">
        <v>25</v>
      </c>
      <c r="B9" s="45" t="s">
        <v>26</v>
      </c>
      <c r="C9" s="46">
        <v>10</v>
      </c>
      <c r="D9" s="47">
        <v>43903</v>
      </c>
    </row>
    <row r="10" spans="1:4" ht="30" x14ac:dyDescent="0.2">
      <c r="A10" s="44" t="s">
        <v>27</v>
      </c>
      <c r="B10" s="45" t="s">
        <v>28</v>
      </c>
      <c r="C10" s="46">
        <v>11</v>
      </c>
      <c r="D10" s="47">
        <v>43901</v>
      </c>
    </row>
    <row r="11" spans="1:4" x14ac:dyDescent="0.2">
      <c r="A11" s="44" t="s">
        <v>29</v>
      </c>
      <c r="B11" s="45" t="s">
        <v>30</v>
      </c>
      <c r="C11" s="46">
        <v>12</v>
      </c>
      <c r="D11" s="47">
        <v>43899</v>
      </c>
    </row>
    <row r="12" spans="1:4" x14ac:dyDescent="0.2">
      <c r="A12" s="44" t="s">
        <v>31</v>
      </c>
      <c r="B12" s="45" t="s">
        <v>32</v>
      </c>
      <c r="C12" s="46">
        <v>13</v>
      </c>
      <c r="D12" s="47">
        <v>43904</v>
      </c>
    </row>
    <row r="13" spans="1:4" x14ac:dyDescent="0.2">
      <c r="A13" s="44" t="s">
        <v>33</v>
      </c>
      <c r="B13" s="45" t="s">
        <v>34</v>
      </c>
      <c r="C13" s="46">
        <v>15</v>
      </c>
      <c r="D13" s="47">
        <v>43894</v>
      </c>
    </row>
    <row r="14" spans="1:4" x14ac:dyDescent="0.2">
      <c r="A14" s="44" t="s">
        <v>35</v>
      </c>
      <c r="B14" s="45" t="s">
        <v>36</v>
      </c>
      <c r="C14" s="46">
        <v>16</v>
      </c>
      <c r="D14" s="47">
        <v>43903</v>
      </c>
    </row>
    <row r="15" spans="1:4" x14ac:dyDescent="0.2">
      <c r="A15" s="44" t="s">
        <v>37</v>
      </c>
      <c r="B15" s="45" t="s">
        <v>38</v>
      </c>
      <c r="C15" s="46">
        <v>17</v>
      </c>
      <c r="D15" s="47">
        <v>43899</v>
      </c>
    </row>
    <row r="16" spans="1:4" x14ac:dyDescent="0.2">
      <c r="A16" s="44" t="s">
        <v>39</v>
      </c>
      <c r="B16" s="45" t="s">
        <v>40</v>
      </c>
      <c r="C16" s="46">
        <v>18</v>
      </c>
      <c r="D16" s="47">
        <v>43896</v>
      </c>
    </row>
    <row r="17" spans="1:4" x14ac:dyDescent="0.2">
      <c r="A17" s="44" t="s">
        <v>41</v>
      </c>
      <c r="B17" s="45" t="s">
        <v>42</v>
      </c>
      <c r="C17" s="46">
        <v>19</v>
      </c>
      <c r="D17" s="47">
        <v>43899</v>
      </c>
    </row>
    <row r="18" spans="1:4" x14ac:dyDescent="0.2">
      <c r="A18" s="44" t="s">
        <v>43</v>
      </c>
      <c r="B18" s="45" t="s">
        <v>44</v>
      </c>
      <c r="C18" s="46">
        <v>20</v>
      </c>
      <c r="D18" s="47">
        <v>43902</v>
      </c>
    </row>
    <row r="19" spans="1:4" x14ac:dyDescent="0.2">
      <c r="A19" s="44" t="s">
        <v>45</v>
      </c>
      <c r="B19" s="45" t="s">
        <v>46</v>
      </c>
      <c r="C19" s="46">
        <v>21</v>
      </c>
      <c r="D19" s="47">
        <v>43896</v>
      </c>
    </row>
    <row r="20" spans="1:4" x14ac:dyDescent="0.2">
      <c r="A20" s="44" t="s">
        <v>47</v>
      </c>
      <c r="B20" s="45" t="s">
        <v>48</v>
      </c>
      <c r="C20" s="46">
        <v>22</v>
      </c>
      <c r="D20" s="47">
        <v>43901</v>
      </c>
    </row>
    <row r="21" spans="1:4" x14ac:dyDescent="0.2">
      <c r="A21" s="44" t="s">
        <v>49</v>
      </c>
      <c r="B21" s="45" t="s">
        <v>50</v>
      </c>
      <c r="C21" s="46">
        <v>23</v>
      </c>
      <c r="D21" s="47">
        <v>43905</v>
      </c>
    </row>
    <row r="22" spans="1:4" x14ac:dyDescent="0.2">
      <c r="A22" s="44" t="s">
        <v>51</v>
      </c>
      <c r="B22" s="45" t="s">
        <v>52</v>
      </c>
      <c r="C22" s="46">
        <v>24</v>
      </c>
      <c r="D22" s="47">
        <v>43895</v>
      </c>
    </row>
    <row r="23" spans="1:4" ht="30" x14ac:dyDescent="0.2">
      <c r="A23" s="44" t="s">
        <v>53</v>
      </c>
      <c r="B23" s="45" t="s">
        <v>54</v>
      </c>
      <c r="C23" s="46">
        <v>25</v>
      </c>
      <c r="D23" s="47">
        <v>43900</v>
      </c>
    </row>
    <row r="24" spans="1:4" x14ac:dyDescent="0.2">
      <c r="A24" s="44" t="s">
        <v>55</v>
      </c>
      <c r="B24" s="45" t="s">
        <v>56</v>
      </c>
      <c r="C24" s="46">
        <v>26</v>
      </c>
      <c r="D24" s="47">
        <v>43900</v>
      </c>
    </row>
    <row r="25" spans="1:4" x14ac:dyDescent="0.2">
      <c r="A25" s="44" t="s">
        <v>57</v>
      </c>
      <c r="B25" s="45" t="s">
        <v>58</v>
      </c>
      <c r="C25" s="46">
        <v>27</v>
      </c>
      <c r="D25" s="47">
        <v>43903</v>
      </c>
    </row>
    <row r="26" spans="1:4" x14ac:dyDescent="0.2">
      <c r="A26" s="44" t="s">
        <v>59</v>
      </c>
      <c r="B26" s="45" t="s">
        <v>60</v>
      </c>
      <c r="C26" s="46">
        <v>28</v>
      </c>
      <c r="D26" s="47">
        <v>43904</v>
      </c>
    </row>
    <row r="27" spans="1:4" x14ac:dyDescent="0.2">
      <c r="A27" s="44" t="s">
        <v>61</v>
      </c>
      <c r="B27" s="45" t="s">
        <v>62</v>
      </c>
      <c r="C27" s="46">
        <v>29</v>
      </c>
      <c r="D27" s="47">
        <v>43903</v>
      </c>
    </row>
    <row r="28" spans="1:4" x14ac:dyDescent="0.2">
      <c r="A28" s="44" t="s">
        <v>63</v>
      </c>
      <c r="B28" s="45" t="s">
        <v>64</v>
      </c>
      <c r="C28" s="46">
        <v>30</v>
      </c>
      <c r="D28" s="47">
        <v>43902</v>
      </c>
    </row>
    <row r="29" spans="1:4" x14ac:dyDescent="0.2">
      <c r="A29" s="44" t="s">
        <v>65</v>
      </c>
      <c r="B29" s="45" t="s">
        <v>66</v>
      </c>
      <c r="C29" s="46">
        <v>31</v>
      </c>
      <c r="D29" s="47">
        <v>43903</v>
      </c>
    </row>
    <row r="30" spans="1:4" x14ac:dyDescent="0.2">
      <c r="A30" s="44" t="s">
        <v>67</v>
      </c>
      <c r="B30" s="45" t="s">
        <v>68</v>
      </c>
      <c r="C30" s="46">
        <v>32</v>
      </c>
      <c r="D30" s="47">
        <v>43902</v>
      </c>
    </row>
    <row r="31" spans="1:4" ht="30" x14ac:dyDescent="0.2">
      <c r="A31" s="44" t="s">
        <v>69</v>
      </c>
      <c r="B31" s="45" t="s">
        <v>70</v>
      </c>
      <c r="C31" s="46">
        <v>33</v>
      </c>
      <c r="D31" s="47">
        <v>43903</v>
      </c>
    </row>
    <row r="32" spans="1:4" x14ac:dyDescent="0.2">
      <c r="A32" s="44" t="s">
        <v>71</v>
      </c>
      <c r="B32" s="45" t="s">
        <v>72</v>
      </c>
      <c r="C32" s="46">
        <v>34</v>
      </c>
      <c r="D32" s="47">
        <v>43899</v>
      </c>
    </row>
    <row r="33" spans="1:4" x14ac:dyDescent="0.2">
      <c r="A33" s="44" t="s">
        <v>73</v>
      </c>
      <c r="B33" s="45" t="s">
        <v>74</v>
      </c>
      <c r="C33" s="46">
        <v>35</v>
      </c>
      <c r="D33" s="47">
        <v>43901</v>
      </c>
    </row>
    <row r="34" spans="1:4" x14ac:dyDescent="0.2">
      <c r="A34" s="44" t="s">
        <v>75</v>
      </c>
      <c r="B34" s="45" t="s">
        <v>76</v>
      </c>
      <c r="C34" s="46">
        <v>36</v>
      </c>
      <c r="D34" s="47">
        <v>43897</v>
      </c>
    </row>
    <row r="35" spans="1:4" x14ac:dyDescent="0.2">
      <c r="A35" s="44" t="s">
        <v>77</v>
      </c>
      <c r="B35" s="45" t="s">
        <v>78</v>
      </c>
      <c r="C35" s="46">
        <v>37</v>
      </c>
      <c r="D35" s="47">
        <v>43900</v>
      </c>
    </row>
    <row r="36" spans="1:4" x14ac:dyDescent="0.2">
      <c r="A36" s="44" t="s">
        <v>79</v>
      </c>
      <c r="B36" s="45" t="s">
        <v>80</v>
      </c>
      <c r="C36" s="46">
        <v>38</v>
      </c>
      <c r="D36" s="47">
        <v>43903</v>
      </c>
    </row>
    <row r="37" spans="1:4" x14ac:dyDescent="0.2">
      <c r="A37" s="44" t="s">
        <v>81</v>
      </c>
      <c r="B37" s="45" t="s">
        <v>82</v>
      </c>
      <c r="C37" s="46">
        <v>39</v>
      </c>
      <c r="D37" s="47">
        <v>43899</v>
      </c>
    </row>
    <row r="38" spans="1:4" x14ac:dyDescent="0.2">
      <c r="A38" s="44" t="s">
        <v>83</v>
      </c>
      <c r="B38" s="45" t="s">
        <v>84</v>
      </c>
      <c r="C38" s="46">
        <v>40</v>
      </c>
      <c r="D38" s="47">
        <v>43905</v>
      </c>
    </row>
    <row r="39" spans="1:4" x14ac:dyDescent="0.2">
      <c r="A39" s="44" t="s">
        <v>85</v>
      </c>
      <c r="B39" s="45" t="s">
        <v>86</v>
      </c>
      <c r="C39" s="46">
        <v>41</v>
      </c>
      <c r="D39" s="47">
        <v>43898</v>
      </c>
    </row>
    <row r="40" spans="1:4" x14ac:dyDescent="0.2">
      <c r="A40" s="44" t="s">
        <v>87</v>
      </c>
      <c r="B40" s="45" t="s">
        <v>88</v>
      </c>
      <c r="C40" s="46">
        <v>42</v>
      </c>
      <c r="D40" s="47">
        <v>43896</v>
      </c>
    </row>
    <row r="41" spans="1:4" x14ac:dyDescent="0.2">
      <c r="A41" s="44" t="s">
        <v>89</v>
      </c>
      <c r="B41" s="45" t="s">
        <v>90</v>
      </c>
      <c r="C41" s="46">
        <v>44</v>
      </c>
      <c r="D41" s="47">
        <v>43899</v>
      </c>
    </row>
    <row r="42" spans="1:4" x14ac:dyDescent="0.2">
      <c r="A42" s="44" t="s">
        <v>91</v>
      </c>
      <c r="B42" s="45" t="s">
        <v>92</v>
      </c>
      <c r="C42" s="46">
        <v>45</v>
      </c>
      <c r="D42" s="47">
        <v>43903</v>
      </c>
    </row>
    <row r="43" spans="1:4" x14ac:dyDescent="0.2">
      <c r="A43" s="44" t="s">
        <v>93</v>
      </c>
      <c r="B43" s="45" t="s">
        <v>94</v>
      </c>
      <c r="C43" s="46">
        <v>46</v>
      </c>
      <c r="D43" s="47">
        <v>43903</v>
      </c>
    </row>
    <row r="44" spans="1:4" x14ac:dyDescent="0.2">
      <c r="A44" s="44" t="s">
        <v>95</v>
      </c>
      <c r="B44" s="45" t="s">
        <v>96</v>
      </c>
      <c r="C44" s="46">
        <v>47</v>
      </c>
      <c r="D44" s="47">
        <v>43902</v>
      </c>
    </row>
    <row r="45" spans="1:4" x14ac:dyDescent="0.2">
      <c r="A45" s="44" t="s">
        <v>97</v>
      </c>
      <c r="B45" s="45" t="s">
        <v>98</v>
      </c>
      <c r="C45" s="46">
        <v>48</v>
      </c>
      <c r="D45" s="47">
        <v>43903</v>
      </c>
    </row>
    <row r="46" spans="1:4" x14ac:dyDescent="0.2">
      <c r="A46" s="44" t="s">
        <v>99</v>
      </c>
      <c r="B46" s="45" t="s">
        <v>100</v>
      </c>
      <c r="C46" s="46">
        <v>49</v>
      </c>
      <c r="D46" s="47">
        <v>43896</v>
      </c>
    </row>
    <row r="47" spans="1:4" x14ac:dyDescent="0.2">
      <c r="A47" s="44" t="s">
        <v>101</v>
      </c>
      <c r="B47" s="45" t="s">
        <v>102</v>
      </c>
      <c r="C47" s="46">
        <v>50</v>
      </c>
      <c r="D47" s="47">
        <v>43903</v>
      </c>
    </row>
    <row r="48" spans="1:4" x14ac:dyDescent="0.2">
      <c r="A48" s="44" t="s">
        <v>103</v>
      </c>
      <c r="B48" s="45" t="s">
        <v>104</v>
      </c>
      <c r="C48" s="46">
        <v>51</v>
      </c>
      <c r="D48" s="47">
        <v>43902</v>
      </c>
    </row>
    <row r="49" spans="1:4" x14ac:dyDescent="0.2">
      <c r="A49" s="44" t="s">
        <v>105</v>
      </c>
      <c r="B49" s="45" t="s">
        <v>106</v>
      </c>
      <c r="C49" s="46">
        <v>53</v>
      </c>
      <c r="D49" s="47">
        <v>43890</v>
      </c>
    </row>
    <row r="50" spans="1:4" x14ac:dyDescent="0.2">
      <c r="A50" s="44" t="s">
        <v>107</v>
      </c>
      <c r="B50" s="45" t="s">
        <v>108</v>
      </c>
      <c r="C50" s="46">
        <v>54</v>
      </c>
      <c r="D50" s="47">
        <v>43906</v>
      </c>
    </row>
    <row r="51" spans="1:4" x14ac:dyDescent="0.2">
      <c r="A51" s="44" t="s">
        <v>109</v>
      </c>
      <c r="B51" s="45" t="s">
        <v>110</v>
      </c>
      <c r="C51" s="46">
        <v>55</v>
      </c>
      <c r="D51" s="47">
        <v>43902</v>
      </c>
    </row>
    <row r="52" spans="1:4" x14ac:dyDescent="0.2">
      <c r="A52" s="44" t="s">
        <v>111</v>
      </c>
      <c r="B52" s="45" t="s">
        <v>112</v>
      </c>
      <c r="C52" s="46">
        <v>56</v>
      </c>
      <c r="D52" s="47">
        <v>43903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F3AA-26D2-B541-AECF-C7B39F33BBEB}">
  <dimension ref="A1:K53"/>
  <sheetViews>
    <sheetView workbookViewId="0">
      <selection activeCell="J1" sqref="J1:J1048576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 t="s">
        <v>11</v>
      </c>
      <c r="B2" s="4" t="s">
        <v>12</v>
      </c>
      <c r="C2" s="3">
        <v>1</v>
      </c>
      <c r="D2" s="5">
        <v>44028</v>
      </c>
      <c r="E2" s="3">
        <v>0</v>
      </c>
      <c r="F2" s="3">
        <v>0</v>
      </c>
      <c r="G2" s="3">
        <v>0</v>
      </c>
      <c r="H2" s="3">
        <v>1</v>
      </c>
      <c r="I2" s="5">
        <v>43962</v>
      </c>
      <c r="J2" s="4">
        <v>0</v>
      </c>
      <c r="K2" s="4">
        <v>0</v>
      </c>
    </row>
    <row r="3" spans="1:11" x14ac:dyDescent="0.2">
      <c r="A3" s="3" t="s">
        <v>13</v>
      </c>
      <c r="B3" s="4" t="s">
        <v>14</v>
      </c>
      <c r="C3" s="3">
        <v>2</v>
      </c>
      <c r="D3" s="5">
        <v>43945</v>
      </c>
      <c r="E3" s="3">
        <v>0</v>
      </c>
      <c r="F3" s="3">
        <v>1</v>
      </c>
      <c r="G3" s="3">
        <v>1</v>
      </c>
      <c r="H3" s="3">
        <v>0</v>
      </c>
      <c r="I3" s="5">
        <v>43945</v>
      </c>
      <c r="J3" s="6">
        <v>43973</v>
      </c>
      <c r="K3" s="4">
        <v>0</v>
      </c>
    </row>
    <row r="4" spans="1:11" x14ac:dyDescent="0.2">
      <c r="A4" s="3" t="s">
        <v>15</v>
      </c>
      <c r="B4" s="4" t="s">
        <v>16</v>
      </c>
      <c r="C4" s="3">
        <v>4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5">
        <v>43959</v>
      </c>
      <c r="J4" s="4">
        <v>0</v>
      </c>
      <c r="K4" s="6">
        <v>43920</v>
      </c>
    </row>
    <row r="5" spans="1:11" x14ac:dyDescent="0.2">
      <c r="A5" s="3" t="s">
        <v>17</v>
      </c>
      <c r="B5" s="4" t="s">
        <v>18</v>
      </c>
      <c r="C5" s="3">
        <v>5</v>
      </c>
      <c r="D5" s="5">
        <v>44032</v>
      </c>
      <c r="E5" s="3">
        <v>0</v>
      </c>
      <c r="F5" s="3">
        <v>1</v>
      </c>
      <c r="G5" s="3">
        <v>1</v>
      </c>
      <c r="H5" s="3">
        <v>0</v>
      </c>
      <c r="I5" s="5">
        <v>43962</v>
      </c>
      <c r="J5" s="6">
        <v>44285</v>
      </c>
      <c r="K5" s="4">
        <v>0</v>
      </c>
    </row>
    <row r="6" spans="1:11" x14ac:dyDescent="0.2">
      <c r="A6" s="3" t="s">
        <v>19</v>
      </c>
      <c r="B6" s="4" t="s">
        <v>20</v>
      </c>
      <c r="C6" s="3">
        <v>6</v>
      </c>
      <c r="D6" s="5">
        <v>44000</v>
      </c>
      <c r="E6" s="3">
        <v>0</v>
      </c>
      <c r="F6" s="3">
        <v>0</v>
      </c>
      <c r="G6" s="3">
        <v>0</v>
      </c>
      <c r="H6" s="3">
        <v>1</v>
      </c>
      <c r="I6" s="5">
        <v>43956</v>
      </c>
      <c r="J6" s="4">
        <v>0</v>
      </c>
      <c r="K6" s="4">
        <v>0</v>
      </c>
    </row>
    <row r="7" spans="1:11" x14ac:dyDescent="0.2">
      <c r="A7" s="3" t="s">
        <v>21</v>
      </c>
      <c r="B7" s="4" t="s">
        <v>22</v>
      </c>
      <c r="C7" s="3">
        <v>8</v>
      </c>
      <c r="D7" s="5">
        <v>44028</v>
      </c>
      <c r="E7" s="3">
        <v>0</v>
      </c>
      <c r="F7" s="3">
        <v>0</v>
      </c>
      <c r="G7" s="3">
        <v>0</v>
      </c>
      <c r="H7" s="3">
        <v>0</v>
      </c>
      <c r="I7" s="5">
        <v>43944</v>
      </c>
      <c r="J7" s="4">
        <v>0</v>
      </c>
      <c r="K7" s="4">
        <v>0</v>
      </c>
    </row>
    <row r="8" spans="1:11" x14ac:dyDescent="0.2">
      <c r="A8" s="3" t="s">
        <v>23</v>
      </c>
      <c r="B8" s="4" t="s">
        <v>24</v>
      </c>
      <c r="C8" s="3">
        <v>9</v>
      </c>
      <c r="D8" s="5">
        <v>43941</v>
      </c>
      <c r="E8" s="3">
        <v>0</v>
      </c>
      <c r="F8" s="3">
        <v>0</v>
      </c>
      <c r="G8" s="3">
        <v>0</v>
      </c>
      <c r="H8" s="3">
        <v>1</v>
      </c>
      <c r="I8" s="5">
        <v>43924</v>
      </c>
      <c r="J8" s="4">
        <v>0</v>
      </c>
      <c r="K8" s="4">
        <v>0</v>
      </c>
    </row>
    <row r="9" spans="1:11" x14ac:dyDescent="0.2">
      <c r="A9" s="3" t="s">
        <v>25</v>
      </c>
      <c r="B9" s="4" t="s">
        <v>26</v>
      </c>
      <c r="C9" s="3">
        <v>10</v>
      </c>
      <c r="D9" s="5">
        <v>43949</v>
      </c>
      <c r="E9" s="3">
        <v>0</v>
      </c>
      <c r="F9" s="3">
        <v>1</v>
      </c>
      <c r="G9" s="3">
        <v>1</v>
      </c>
      <c r="H9" s="3">
        <v>0</v>
      </c>
      <c r="I9" s="5">
        <v>43952</v>
      </c>
      <c r="J9" s="4">
        <v>0</v>
      </c>
      <c r="K9" s="4">
        <v>0</v>
      </c>
    </row>
    <row r="10" spans="1:11" x14ac:dyDescent="0.2">
      <c r="A10" s="3" t="s">
        <v>27</v>
      </c>
      <c r="B10" s="4" t="s">
        <v>28</v>
      </c>
      <c r="C10" s="3">
        <v>11</v>
      </c>
      <c r="D10" s="5">
        <v>43938</v>
      </c>
      <c r="E10" s="3">
        <v>0</v>
      </c>
      <c r="F10" s="3">
        <v>1</v>
      </c>
      <c r="G10" s="3">
        <v>0</v>
      </c>
      <c r="H10" s="3">
        <v>0</v>
      </c>
      <c r="I10" s="5">
        <v>43936</v>
      </c>
      <c r="J10" s="4">
        <v>0</v>
      </c>
      <c r="K10" s="4">
        <v>0</v>
      </c>
    </row>
    <row r="11" spans="1:11" x14ac:dyDescent="0.2">
      <c r="A11" s="3" t="s">
        <v>29</v>
      </c>
      <c r="B11" s="4" t="s">
        <v>30</v>
      </c>
      <c r="C11" s="3">
        <v>12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5">
        <v>43962</v>
      </c>
      <c r="J11" s="4">
        <v>0</v>
      </c>
      <c r="K11" s="4">
        <v>0</v>
      </c>
    </row>
    <row r="12" spans="1:11" x14ac:dyDescent="0.2">
      <c r="A12" s="3" t="s">
        <v>31</v>
      </c>
      <c r="B12" s="4" t="s">
        <v>32</v>
      </c>
      <c r="C12" s="3">
        <v>13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5">
        <v>43948</v>
      </c>
      <c r="J12" s="4">
        <v>0</v>
      </c>
      <c r="K12" s="6">
        <v>44027</v>
      </c>
    </row>
    <row r="13" spans="1:11" x14ac:dyDescent="0.2">
      <c r="A13" s="3" t="s">
        <v>33</v>
      </c>
      <c r="B13" s="4" t="s">
        <v>34</v>
      </c>
      <c r="C13" s="3">
        <v>15</v>
      </c>
      <c r="D13" s="3">
        <v>0</v>
      </c>
      <c r="E13" s="3">
        <v>0</v>
      </c>
      <c r="F13" s="3">
        <v>1</v>
      </c>
      <c r="G13" s="3">
        <v>1</v>
      </c>
      <c r="H13" s="3">
        <v>0</v>
      </c>
      <c r="I13" s="5">
        <v>43992</v>
      </c>
      <c r="J13" s="4">
        <v>0</v>
      </c>
      <c r="K13" s="4">
        <v>0</v>
      </c>
    </row>
    <row r="14" spans="1:11" x14ac:dyDescent="0.2">
      <c r="A14" s="3" t="s">
        <v>35</v>
      </c>
      <c r="B14" s="4" t="s">
        <v>36</v>
      </c>
      <c r="C14" s="3">
        <v>16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4">
        <v>0</v>
      </c>
      <c r="K14" s="4">
        <v>0</v>
      </c>
    </row>
    <row r="15" spans="1:11" x14ac:dyDescent="0.2">
      <c r="A15" s="3" t="s">
        <v>37</v>
      </c>
      <c r="B15" s="4" t="s">
        <v>38</v>
      </c>
      <c r="C15" s="3">
        <v>17</v>
      </c>
      <c r="D15" s="5">
        <v>43952</v>
      </c>
      <c r="E15" s="3">
        <v>0</v>
      </c>
      <c r="F15" s="3">
        <v>1</v>
      </c>
      <c r="G15" s="3">
        <v>0</v>
      </c>
      <c r="H15" s="3">
        <v>0</v>
      </c>
      <c r="I15" s="5">
        <v>43952</v>
      </c>
      <c r="J15" s="4">
        <v>0</v>
      </c>
      <c r="K15" s="4">
        <v>0</v>
      </c>
    </row>
    <row r="16" spans="1:11" x14ac:dyDescent="0.2">
      <c r="A16" s="3" t="s">
        <v>39</v>
      </c>
      <c r="B16" s="4" t="s">
        <v>40</v>
      </c>
      <c r="C16" s="3">
        <v>18</v>
      </c>
      <c r="D16" s="5">
        <v>44039</v>
      </c>
      <c r="E16" s="3">
        <v>0</v>
      </c>
      <c r="F16" s="3">
        <v>0</v>
      </c>
      <c r="G16" s="3">
        <v>0</v>
      </c>
      <c r="H16" s="3">
        <v>0</v>
      </c>
      <c r="I16" s="5">
        <v>43952</v>
      </c>
      <c r="J16" s="4">
        <v>0</v>
      </c>
      <c r="K16" s="4">
        <v>0</v>
      </c>
    </row>
    <row r="17" spans="1:11" x14ac:dyDescent="0.2">
      <c r="A17" s="3" t="s">
        <v>41</v>
      </c>
      <c r="B17" s="4" t="s">
        <v>42</v>
      </c>
      <c r="C17" s="3">
        <v>19</v>
      </c>
      <c r="D17" s="5">
        <v>44151</v>
      </c>
      <c r="E17" s="3">
        <v>0</v>
      </c>
      <c r="F17" s="3">
        <v>0</v>
      </c>
      <c r="G17" s="3">
        <v>0</v>
      </c>
      <c r="H17" s="3">
        <v>0</v>
      </c>
      <c r="I17" s="5">
        <v>44151</v>
      </c>
      <c r="J17" s="6">
        <v>44234</v>
      </c>
      <c r="K17" s="4">
        <v>0</v>
      </c>
    </row>
    <row r="18" spans="1:11" x14ac:dyDescent="0.2">
      <c r="A18" s="3" t="s">
        <v>43</v>
      </c>
      <c r="B18" s="4" t="s">
        <v>44</v>
      </c>
      <c r="C18" s="3">
        <v>20</v>
      </c>
      <c r="D18" s="5">
        <v>44015</v>
      </c>
      <c r="E18" s="3">
        <v>0</v>
      </c>
      <c r="F18" s="3">
        <v>0</v>
      </c>
      <c r="G18" s="3">
        <v>0</v>
      </c>
      <c r="H18" s="3">
        <v>1</v>
      </c>
      <c r="I18" s="5">
        <v>44015</v>
      </c>
      <c r="J18" s="4">
        <v>0</v>
      </c>
      <c r="K18" s="4">
        <v>0</v>
      </c>
    </row>
    <row r="19" spans="1:11" x14ac:dyDescent="0.2">
      <c r="A19" s="3" t="s">
        <v>45</v>
      </c>
      <c r="B19" s="4" t="s">
        <v>46</v>
      </c>
      <c r="C19" s="3">
        <v>21</v>
      </c>
      <c r="D19" s="5">
        <v>43962</v>
      </c>
      <c r="E19" s="3">
        <v>0</v>
      </c>
      <c r="F19" s="3">
        <v>0</v>
      </c>
      <c r="G19" s="3">
        <v>0</v>
      </c>
      <c r="H19" s="3">
        <v>1</v>
      </c>
      <c r="I19" s="5">
        <v>43962</v>
      </c>
      <c r="J19" s="4">
        <v>0</v>
      </c>
      <c r="K19" s="4">
        <v>0</v>
      </c>
    </row>
    <row r="20" spans="1:11" x14ac:dyDescent="0.2">
      <c r="A20" s="3" t="s">
        <v>47</v>
      </c>
      <c r="B20" s="4" t="s">
        <v>48</v>
      </c>
      <c r="C20" s="3">
        <v>22</v>
      </c>
      <c r="D20" s="5">
        <v>44050</v>
      </c>
      <c r="E20" s="3">
        <v>0</v>
      </c>
      <c r="F20" s="3">
        <v>1</v>
      </c>
      <c r="G20" s="3">
        <v>1</v>
      </c>
      <c r="H20" s="3">
        <v>0</v>
      </c>
      <c r="I20" s="5">
        <v>43952</v>
      </c>
      <c r="J20" s="4">
        <v>0</v>
      </c>
      <c r="K20" s="4">
        <v>0</v>
      </c>
    </row>
    <row r="21" spans="1:11" x14ac:dyDescent="0.2">
      <c r="A21" s="3" t="s">
        <v>49</v>
      </c>
      <c r="B21" s="4" t="s">
        <v>50</v>
      </c>
      <c r="C21" s="3">
        <v>23</v>
      </c>
      <c r="D21" s="5">
        <v>43952</v>
      </c>
      <c r="E21" s="3">
        <v>0</v>
      </c>
      <c r="F21" s="3">
        <v>1</v>
      </c>
      <c r="G21" s="3">
        <v>0</v>
      </c>
      <c r="H21" s="3">
        <v>0</v>
      </c>
      <c r="I21" s="5">
        <v>43952</v>
      </c>
      <c r="J21" s="4">
        <v>0</v>
      </c>
      <c r="K21" s="4">
        <v>0</v>
      </c>
    </row>
    <row r="22" spans="1:11" x14ac:dyDescent="0.2">
      <c r="A22" s="3" t="s">
        <v>51</v>
      </c>
      <c r="B22" s="4" t="s">
        <v>52</v>
      </c>
      <c r="C22" s="3">
        <v>24</v>
      </c>
      <c r="D22" s="5">
        <v>43939</v>
      </c>
      <c r="E22" s="3">
        <v>0</v>
      </c>
      <c r="F22" s="3">
        <v>1</v>
      </c>
      <c r="G22" s="3">
        <v>1</v>
      </c>
      <c r="H22" s="3">
        <v>0</v>
      </c>
      <c r="I22" s="5">
        <v>43939</v>
      </c>
      <c r="J22" s="4">
        <v>0</v>
      </c>
      <c r="K22" s="4">
        <v>0</v>
      </c>
    </row>
    <row r="23" spans="1:11" x14ac:dyDescent="0.2">
      <c r="A23" s="3" t="s">
        <v>53</v>
      </c>
      <c r="B23" s="4" t="s">
        <v>54</v>
      </c>
      <c r="C23" s="3">
        <v>25</v>
      </c>
      <c r="D23" s="5">
        <v>43957</v>
      </c>
      <c r="E23" s="3">
        <v>0</v>
      </c>
      <c r="F23" s="3">
        <v>1</v>
      </c>
      <c r="G23" s="3">
        <v>0</v>
      </c>
      <c r="H23" s="3">
        <v>0</v>
      </c>
      <c r="I23" s="5">
        <v>43957</v>
      </c>
      <c r="J23" s="4">
        <v>0</v>
      </c>
      <c r="K23" s="4">
        <v>0</v>
      </c>
    </row>
    <row r="24" spans="1:11" x14ac:dyDescent="0.2">
      <c r="A24" s="3" t="s">
        <v>55</v>
      </c>
      <c r="B24" s="4" t="s">
        <v>56</v>
      </c>
      <c r="C24" s="3">
        <v>26</v>
      </c>
      <c r="D24" s="5">
        <v>43948</v>
      </c>
      <c r="E24" s="3">
        <v>0</v>
      </c>
      <c r="F24" s="3">
        <v>1</v>
      </c>
      <c r="G24" s="3">
        <v>1</v>
      </c>
      <c r="H24" s="3">
        <v>0</v>
      </c>
      <c r="I24" s="5">
        <v>43947</v>
      </c>
      <c r="J24" s="4">
        <v>0</v>
      </c>
      <c r="K24" s="4">
        <v>0</v>
      </c>
    </row>
    <row r="25" spans="1:11" x14ac:dyDescent="0.2">
      <c r="A25" s="3" t="s">
        <v>57</v>
      </c>
      <c r="B25" s="4" t="s">
        <v>58</v>
      </c>
      <c r="C25" s="3">
        <v>27</v>
      </c>
      <c r="D25" s="5">
        <v>44036</v>
      </c>
      <c r="E25" s="3">
        <v>0</v>
      </c>
      <c r="F25" s="3">
        <v>0</v>
      </c>
      <c r="G25" s="3">
        <v>0</v>
      </c>
      <c r="H25" s="3">
        <v>0</v>
      </c>
      <c r="I25" s="5">
        <v>43983</v>
      </c>
      <c r="J25" s="4">
        <v>0</v>
      </c>
      <c r="K25" s="4">
        <v>0</v>
      </c>
    </row>
    <row r="26" spans="1:11" x14ac:dyDescent="0.2">
      <c r="A26" s="3" t="s">
        <v>59</v>
      </c>
      <c r="B26" s="4" t="s">
        <v>60</v>
      </c>
      <c r="C26" s="3">
        <v>28</v>
      </c>
      <c r="D26" s="5">
        <v>44048</v>
      </c>
      <c r="E26" s="3">
        <v>0</v>
      </c>
      <c r="F26" s="3">
        <v>0</v>
      </c>
      <c r="G26" s="3">
        <v>0</v>
      </c>
      <c r="H26" s="3">
        <v>1</v>
      </c>
      <c r="I26" s="5">
        <v>43958</v>
      </c>
      <c r="J26" s="6">
        <v>44104</v>
      </c>
      <c r="K26" s="4">
        <v>0</v>
      </c>
    </row>
    <row r="27" spans="1:11" x14ac:dyDescent="0.2">
      <c r="A27" s="3" t="s">
        <v>61</v>
      </c>
      <c r="B27" s="4" t="s">
        <v>62</v>
      </c>
      <c r="C27" s="3">
        <v>29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4">
        <v>0</v>
      </c>
      <c r="K27" s="4">
        <v>0</v>
      </c>
    </row>
    <row r="28" spans="1:11" x14ac:dyDescent="0.2">
      <c r="A28" s="3" t="s">
        <v>63</v>
      </c>
      <c r="B28" s="4" t="s">
        <v>64</v>
      </c>
      <c r="C28" s="3">
        <v>30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">
        <v>44027</v>
      </c>
      <c r="J28" s="6">
        <v>44239</v>
      </c>
      <c r="K28" s="4">
        <v>0</v>
      </c>
    </row>
    <row r="29" spans="1:11" x14ac:dyDescent="0.2">
      <c r="A29" s="3" t="s">
        <v>65</v>
      </c>
      <c r="B29" s="4" t="s">
        <v>66</v>
      </c>
      <c r="C29" s="3">
        <v>31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">
        <v>43955</v>
      </c>
      <c r="J29" s="4">
        <v>0</v>
      </c>
      <c r="K29" s="6">
        <v>43980</v>
      </c>
    </row>
    <row r="30" spans="1:11" x14ac:dyDescent="0.2">
      <c r="A30" s="3" t="s">
        <v>67</v>
      </c>
      <c r="B30" s="4" t="s">
        <v>68</v>
      </c>
      <c r="C30" s="3">
        <v>32</v>
      </c>
      <c r="D30" s="5">
        <v>44008</v>
      </c>
      <c r="E30" s="3">
        <v>0</v>
      </c>
      <c r="F30" s="3">
        <v>1</v>
      </c>
      <c r="G30" s="3">
        <v>1</v>
      </c>
      <c r="H30" s="3">
        <v>0</v>
      </c>
      <c r="I30" s="5">
        <v>43960</v>
      </c>
      <c r="J30" s="4">
        <v>0</v>
      </c>
      <c r="K30" s="4">
        <v>0</v>
      </c>
    </row>
    <row r="31" spans="1:11" x14ac:dyDescent="0.2">
      <c r="A31" s="3" t="s">
        <v>69</v>
      </c>
      <c r="B31" s="4" t="s">
        <v>70</v>
      </c>
      <c r="C31" s="3">
        <v>33</v>
      </c>
      <c r="D31" s="5">
        <v>44155</v>
      </c>
      <c r="E31" s="3">
        <v>0</v>
      </c>
      <c r="F31" s="3">
        <v>0</v>
      </c>
      <c r="G31" s="3">
        <v>0</v>
      </c>
      <c r="H31" s="3">
        <v>0</v>
      </c>
      <c r="I31" s="5">
        <v>43952</v>
      </c>
      <c r="J31" s="4">
        <v>0</v>
      </c>
      <c r="K31" s="4">
        <v>0</v>
      </c>
    </row>
    <row r="32" spans="1:11" x14ac:dyDescent="0.2">
      <c r="A32" s="3" t="s">
        <v>71</v>
      </c>
      <c r="B32" s="4" t="s">
        <v>72</v>
      </c>
      <c r="C32" s="3">
        <v>34</v>
      </c>
      <c r="D32" s="5">
        <v>43929</v>
      </c>
      <c r="E32" s="3">
        <v>0</v>
      </c>
      <c r="F32" s="3">
        <v>1</v>
      </c>
      <c r="G32" s="3">
        <v>1</v>
      </c>
      <c r="H32" s="3">
        <v>0</v>
      </c>
      <c r="I32" s="5">
        <v>43929</v>
      </c>
      <c r="J32" s="4">
        <v>0</v>
      </c>
      <c r="K32" s="4">
        <v>0</v>
      </c>
    </row>
    <row r="33" spans="1:11" x14ac:dyDescent="0.2">
      <c r="A33" s="3" t="s">
        <v>73</v>
      </c>
      <c r="B33" s="4" t="s">
        <v>74</v>
      </c>
      <c r="C33" s="3">
        <v>35</v>
      </c>
      <c r="D33" s="5">
        <v>43966</v>
      </c>
      <c r="E33" s="3">
        <v>0</v>
      </c>
      <c r="F33" s="3">
        <v>0</v>
      </c>
      <c r="G33" s="3">
        <v>0</v>
      </c>
      <c r="H33" s="3">
        <v>1</v>
      </c>
      <c r="I33" s="5">
        <v>43957</v>
      </c>
      <c r="J33" s="4">
        <v>0</v>
      </c>
      <c r="K33" s="4">
        <v>0</v>
      </c>
    </row>
    <row r="34" spans="1:11" x14ac:dyDescent="0.2">
      <c r="A34" s="3" t="s">
        <v>75</v>
      </c>
      <c r="B34" s="4" t="s">
        <v>76</v>
      </c>
      <c r="C34" s="3">
        <v>36</v>
      </c>
      <c r="D34" s="5">
        <v>43938</v>
      </c>
      <c r="E34" s="3">
        <v>0</v>
      </c>
      <c r="F34" s="3">
        <v>1</v>
      </c>
      <c r="G34" s="3">
        <v>0</v>
      </c>
      <c r="H34" s="3">
        <v>0</v>
      </c>
      <c r="I34" s="5">
        <v>43938</v>
      </c>
      <c r="J34" s="4">
        <v>0</v>
      </c>
      <c r="K34" s="4">
        <v>0</v>
      </c>
    </row>
    <row r="35" spans="1:11" x14ac:dyDescent="0.2">
      <c r="A35" s="3" t="s">
        <v>77</v>
      </c>
      <c r="B35" s="4" t="s">
        <v>78</v>
      </c>
      <c r="C35" s="3">
        <v>37</v>
      </c>
      <c r="D35" s="5">
        <v>44008</v>
      </c>
      <c r="E35" s="3">
        <v>0</v>
      </c>
      <c r="F35" s="3">
        <v>0</v>
      </c>
      <c r="G35" s="3">
        <v>1</v>
      </c>
      <c r="H35" s="3">
        <v>0</v>
      </c>
      <c r="I35" s="5">
        <v>44008</v>
      </c>
      <c r="J35" s="4">
        <v>0</v>
      </c>
      <c r="K35" s="4">
        <v>0</v>
      </c>
    </row>
    <row r="36" spans="1:11" x14ac:dyDescent="0.2">
      <c r="A36" s="3" t="s">
        <v>79</v>
      </c>
      <c r="B36" s="4" t="s">
        <v>80</v>
      </c>
      <c r="C36" s="3">
        <v>38</v>
      </c>
      <c r="D36" s="5">
        <v>44149</v>
      </c>
      <c r="E36" s="3">
        <v>0</v>
      </c>
      <c r="F36" s="3">
        <v>0</v>
      </c>
      <c r="G36" s="3">
        <v>0</v>
      </c>
      <c r="H36" s="3">
        <v>0</v>
      </c>
      <c r="I36" s="5">
        <v>43949</v>
      </c>
      <c r="J36" s="6">
        <v>44214</v>
      </c>
      <c r="K36" s="4">
        <v>0</v>
      </c>
    </row>
    <row r="37" spans="1:11" x14ac:dyDescent="0.2">
      <c r="A37" s="3" t="s">
        <v>81</v>
      </c>
      <c r="B37" s="4" t="s">
        <v>82</v>
      </c>
      <c r="C37" s="3">
        <v>39</v>
      </c>
      <c r="D37" s="5">
        <v>44035</v>
      </c>
      <c r="E37" s="3">
        <v>0</v>
      </c>
      <c r="F37" s="3">
        <v>0</v>
      </c>
      <c r="G37" s="3">
        <v>0</v>
      </c>
      <c r="H37" s="3">
        <v>1</v>
      </c>
      <c r="I37" s="5">
        <v>43950</v>
      </c>
      <c r="J37" s="4">
        <v>0</v>
      </c>
      <c r="K37" s="4">
        <v>0</v>
      </c>
    </row>
    <row r="38" spans="1:11" x14ac:dyDescent="0.2">
      <c r="A38" s="3" t="s">
        <v>83</v>
      </c>
      <c r="B38" s="4" t="s">
        <v>84</v>
      </c>
      <c r="C38" s="3">
        <v>40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4">
        <v>0</v>
      </c>
      <c r="K38" s="4">
        <v>0</v>
      </c>
    </row>
    <row r="39" spans="1:11" x14ac:dyDescent="0.2">
      <c r="A39" s="3" t="s">
        <v>85</v>
      </c>
      <c r="B39" s="4" t="s">
        <v>86</v>
      </c>
      <c r="C39" s="3">
        <v>41</v>
      </c>
      <c r="D39" s="5">
        <v>44013</v>
      </c>
      <c r="E39" s="3">
        <v>0</v>
      </c>
      <c r="F39" s="3">
        <v>0</v>
      </c>
      <c r="G39" s="3">
        <v>0</v>
      </c>
      <c r="H39" s="3">
        <v>1</v>
      </c>
      <c r="I39" s="5">
        <v>43960</v>
      </c>
      <c r="J39" s="4">
        <v>0</v>
      </c>
      <c r="K39" s="4">
        <v>0</v>
      </c>
    </row>
    <row r="40" spans="1:11" x14ac:dyDescent="0.2">
      <c r="A40" s="3" t="s">
        <v>87</v>
      </c>
      <c r="B40" s="4" t="s">
        <v>88</v>
      </c>
      <c r="C40" s="3">
        <v>42</v>
      </c>
      <c r="D40" s="5">
        <v>44013</v>
      </c>
      <c r="E40" s="3">
        <v>0</v>
      </c>
      <c r="F40" s="3">
        <v>0</v>
      </c>
      <c r="G40" s="3">
        <v>1</v>
      </c>
      <c r="H40" s="3">
        <v>0</v>
      </c>
      <c r="I40" s="5">
        <v>43940</v>
      </c>
      <c r="J40" s="4">
        <v>0</v>
      </c>
      <c r="K40" s="4">
        <v>0</v>
      </c>
    </row>
    <row r="41" spans="1:11" x14ac:dyDescent="0.2">
      <c r="A41" s="3" t="s">
        <v>89</v>
      </c>
      <c r="B41" s="4" t="s">
        <v>90</v>
      </c>
      <c r="C41" s="3">
        <v>44</v>
      </c>
      <c r="D41" s="5">
        <v>43939</v>
      </c>
      <c r="E41" s="3">
        <v>0</v>
      </c>
      <c r="F41" s="3">
        <v>0</v>
      </c>
      <c r="G41" s="3">
        <v>0</v>
      </c>
      <c r="H41" s="3">
        <v>1</v>
      </c>
      <c r="I41" s="5">
        <v>43939</v>
      </c>
      <c r="J41" s="4">
        <v>0</v>
      </c>
      <c r="K41" s="4">
        <v>0</v>
      </c>
    </row>
    <row r="42" spans="1:11" x14ac:dyDescent="0.2">
      <c r="A42" s="3" t="s">
        <v>91</v>
      </c>
      <c r="B42" s="4" t="s">
        <v>92</v>
      </c>
      <c r="C42" s="3">
        <v>45</v>
      </c>
      <c r="D42" s="3">
        <v>0</v>
      </c>
      <c r="E42" s="3">
        <v>0</v>
      </c>
      <c r="F42" s="3">
        <v>1</v>
      </c>
      <c r="G42" s="3">
        <v>1</v>
      </c>
      <c r="H42" s="3">
        <v>0</v>
      </c>
      <c r="I42" s="5">
        <v>44046</v>
      </c>
      <c r="J42" s="4">
        <v>0</v>
      </c>
      <c r="K42" s="4">
        <v>0</v>
      </c>
    </row>
    <row r="43" spans="1:11" x14ac:dyDescent="0.2">
      <c r="A43" s="3" t="s">
        <v>93</v>
      </c>
      <c r="B43" s="4" t="s">
        <v>94</v>
      </c>
      <c r="C43" s="3">
        <v>46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4">
        <v>0</v>
      </c>
      <c r="K43" s="4">
        <v>0</v>
      </c>
    </row>
    <row r="44" spans="1:11" x14ac:dyDescent="0.2">
      <c r="A44" s="3" t="s">
        <v>95</v>
      </c>
      <c r="B44" s="4" t="s">
        <v>96</v>
      </c>
      <c r="C44" s="3">
        <v>47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4">
        <v>0</v>
      </c>
      <c r="K44" s="4">
        <v>0</v>
      </c>
    </row>
    <row r="45" spans="1:11" x14ac:dyDescent="0.2">
      <c r="A45" s="3" t="s">
        <v>97</v>
      </c>
      <c r="B45" s="4" t="s">
        <v>98</v>
      </c>
      <c r="C45" s="3">
        <v>48</v>
      </c>
      <c r="D45" s="5">
        <v>44015</v>
      </c>
      <c r="E45" s="3">
        <v>0</v>
      </c>
      <c r="F45" s="3">
        <v>1</v>
      </c>
      <c r="G45" s="3">
        <v>0</v>
      </c>
      <c r="H45" s="3">
        <v>0</v>
      </c>
      <c r="I45" s="5">
        <v>43959</v>
      </c>
      <c r="J45" s="6">
        <v>44265</v>
      </c>
      <c r="K45" s="6">
        <v>43948</v>
      </c>
    </row>
    <row r="46" spans="1:11" x14ac:dyDescent="0.2">
      <c r="A46" s="3" t="s">
        <v>99</v>
      </c>
      <c r="B46" s="4" t="s">
        <v>100</v>
      </c>
      <c r="C46" s="3">
        <v>49</v>
      </c>
      <c r="D46" s="5">
        <v>43931</v>
      </c>
      <c r="E46" s="5">
        <v>44144</v>
      </c>
      <c r="F46" s="3">
        <v>0</v>
      </c>
      <c r="G46" s="3">
        <v>0</v>
      </c>
      <c r="H46" s="3">
        <v>1</v>
      </c>
      <c r="I46" s="5">
        <v>43931</v>
      </c>
      <c r="J46" s="6">
        <v>43952</v>
      </c>
      <c r="K46" s="4">
        <v>0</v>
      </c>
    </row>
    <row r="47" spans="1:11" x14ac:dyDescent="0.2">
      <c r="A47" s="3" t="s">
        <v>101</v>
      </c>
      <c r="B47" s="4" t="s">
        <v>102</v>
      </c>
      <c r="C47" s="3">
        <v>50</v>
      </c>
      <c r="D47" s="5">
        <v>44044</v>
      </c>
      <c r="E47" s="3">
        <v>0</v>
      </c>
      <c r="F47" s="3">
        <v>0</v>
      </c>
      <c r="G47" s="3">
        <v>0</v>
      </c>
      <c r="H47" s="3">
        <v>1</v>
      </c>
      <c r="I47" s="5">
        <v>43938</v>
      </c>
      <c r="J47" s="4">
        <v>0</v>
      </c>
      <c r="K47" s="4">
        <v>0</v>
      </c>
    </row>
    <row r="48" spans="1:11" x14ac:dyDescent="0.2">
      <c r="A48" s="3" t="s">
        <v>103</v>
      </c>
      <c r="B48" s="4" t="s">
        <v>104</v>
      </c>
      <c r="C48" s="3">
        <v>51</v>
      </c>
      <c r="D48" s="5">
        <v>43980</v>
      </c>
      <c r="E48" s="3">
        <v>0</v>
      </c>
      <c r="F48" s="3">
        <v>0</v>
      </c>
      <c r="G48" s="3">
        <v>1</v>
      </c>
      <c r="H48" s="3">
        <v>0</v>
      </c>
      <c r="I48" s="5">
        <v>43980</v>
      </c>
      <c r="J48" s="4">
        <v>0</v>
      </c>
      <c r="K48" s="4">
        <v>0</v>
      </c>
    </row>
    <row r="49" spans="1:11" x14ac:dyDescent="0.2">
      <c r="A49" s="3" t="s">
        <v>105</v>
      </c>
      <c r="B49" s="4" t="s">
        <v>106</v>
      </c>
      <c r="C49" s="3">
        <v>53</v>
      </c>
      <c r="D49" s="5">
        <v>44008</v>
      </c>
      <c r="E49" s="3">
        <v>0</v>
      </c>
      <c r="F49" s="3">
        <v>1</v>
      </c>
      <c r="G49" s="3">
        <v>1</v>
      </c>
      <c r="H49" s="3">
        <v>0</v>
      </c>
      <c r="I49" s="5">
        <v>43955</v>
      </c>
      <c r="J49" s="4">
        <v>0</v>
      </c>
      <c r="K49" s="4">
        <v>0</v>
      </c>
    </row>
    <row r="50" spans="1:11" x14ac:dyDescent="0.2">
      <c r="A50" s="3" t="s">
        <v>107</v>
      </c>
      <c r="B50" s="4" t="s">
        <v>108</v>
      </c>
      <c r="C50" s="3">
        <v>54</v>
      </c>
      <c r="D50" s="5">
        <v>44019</v>
      </c>
      <c r="E50" s="3">
        <v>0</v>
      </c>
      <c r="F50" s="3">
        <v>0</v>
      </c>
      <c r="G50" s="3">
        <v>0</v>
      </c>
      <c r="H50" s="3">
        <v>1</v>
      </c>
      <c r="I50" s="5">
        <v>43955</v>
      </c>
      <c r="J50" s="4">
        <v>0</v>
      </c>
      <c r="K50" s="4">
        <v>0</v>
      </c>
    </row>
    <row r="51" spans="1:11" x14ac:dyDescent="0.2">
      <c r="A51" s="3" t="s">
        <v>109</v>
      </c>
      <c r="B51" s="4" t="s">
        <v>110</v>
      </c>
      <c r="C51" s="3">
        <v>55</v>
      </c>
      <c r="D51" s="5">
        <v>44044</v>
      </c>
      <c r="E51" s="3">
        <v>0</v>
      </c>
      <c r="F51" s="3">
        <v>1</v>
      </c>
      <c r="G51" s="3">
        <v>0</v>
      </c>
      <c r="H51" s="3">
        <v>0</v>
      </c>
      <c r="I51" s="5">
        <v>44044</v>
      </c>
      <c r="J51" s="4">
        <v>0</v>
      </c>
      <c r="K51" s="4">
        <v>0</v>
      </c>
    </row>
    <row r="52" spans="1:11" x14ac:dyDescent="0.2">
      <c r="A52" s="3" t="s">
        <v>111</v>
      </c>
      <c r="B52" s="4" t="s">
        <v>112</v>
      </c>
      <c r="C52" s="3">
        <v>56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5">
        <v>43952</v>
      </c>
      <c r="J52" s="6">
        <v>44271</v>
      </c>
      <c r="K52" s="4">
        <v>0</v>
      </c>
    </row>
    <row r="53" spans="1:11" x14ac:dyDescent="0.2">
      <c r="A53" s="2" t="s">
        <v>113</v>
      </c>
      <c r="B53" s="7">
        <v>0</v>
      </c>
      <c r="C53" s="7">
        <v>0</v>
      </c>
      <c r="D53" s="1">
        <v>38</v>
      </c>
      <c r="E53" s="1">
        <v>1</v>
      </c>
      <c r="F53" s="1">
        <v>18</v>
      </c>
      <c r="G53" s="1">
        <v>14</v>
      </c>
      <c r="H53" s="1">
        <v>13</v>
      </c>
      <c r="I53" s="1">
        <v>46</v>
      </c>
      <c r="J53" s="1">
        <v>9</v>
      </c>
      <c r="K53" s="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6C1-1DC2-8A4F-973B-264704E825D7}">
  <dimension ref="A1:G52"/>
  <sheetViews>
    <sheetView workbookViewId="0">
      <selection activeCell="F1" sqref="F1"/>
    </sheetView>
  </sheetViews>
  <sheetFormatPr baseColWidth="10" defaultRowHeight="16" x14ac:dyDescent="0.2"/>
  <sheetData>
    <row r="1" spans="1:7" ht="60" x14ac:dyDescent="0.2">
      <c r="A1" s="14" t="s">
        <v>0</v>
      </c>
      <c r="B1" s="31" t="s">
        <v>1</v>
      </c>
      <c r="C1" s="32" t="s">
        <v>2</v>
      </c>
      <c r="D1" s="8" t="s">
        <v>129</v>
      </c>
      <c r="E1" s="8" t="s">
        <v>130</v>
      </c>
      <c r="F1" s="8" t="s">
        <v>131</v>
      </c>
      <c r="G1" s="8" t="s">
        <v>132</v>
      </c>
    </row>
    <row r="2" spans="1:7" x14ac:dyDescent="0.2">
      <c r="A2" s="14" t="s">
        <v>11</v>
      </c>
      <c r="B2" s="33" t="s">
        <v>12</v>
      </c>
      <c r="C2" s="34">
        <v>1</v>
      </c>
      <c r="D2" s="35">
        <v>0</v>
      </c>
      <c r="E2" s="35">
        <v>0</v>
      </c>
      <c r="F2" s="35">
        <v>0</v>
      </c>
      <c r="G2" s="36" t="s">
        <v>133</v>
      </c>
    </row>
    <row r="3" spans="1:7" x14ac:dyDescent="0.2">
      <c r="A3" s="14" t="s">
        <v>13</v>
      </c>
      <c r="B3" s="33" t="s">
        <v>14</v>
      </c>
      <c r="C3" s="34">
        <v>2</v>
      </c>
      <c r="D3" s="35">
        <v>0</v>
      </c>
      <c r="E3" s="37">
        <v>43915</v>
      </c>
      <c r="F3" s="37">
        <v>44241</v>
      </c>
      <c r="G3" s="36">
        <v>43915</v>
      </c>
    </row>
    <row r="4" spans="1:7" x14ac:dyDescent="0.2">
      <c r="A4" s="14" t="s">
        <v>15</v>
      </c>
      <c r="B4" s="33" t="s">
        <v>16</v>
      </c>
      <c r="C4" s="34">
        <v>4</v>
      </c>
      <c r="D4" s="37">
        <v>43930</v>
      </c>
      <c r="E4" s="35">
        <v>0</v>
      </c>
      <c r="F4" s="36">
        <v>43963</v>
      </c>
      <c r="G4" s="36">
        <v>43930</v>
      </c>
    </row>
    <row r="5" spans="1:7" x14ac:dyDescent="0.2">
      <c r="A5" s="14" t="s">
        <v>17</v>
      </c>
      <c r="B5" s="33" t="s">
        <v>18</v>
      </c>
      <c r="C5" s="34">
        <v>5</v>
      </c>
      <c r="D5" s="37">
        <v>43956</v>
      </c>
      <c r="E5" s="35">
        <v>0</v>
      </c>
      <c r="F5" s="36">
        <v>43997</v>
      </c>
      <c r="G5" s="36">
        <v>43956</v>
      </c>
    </row>
    <row r="6" spans="1:7" x14ac:dyDescent="0.2">
      <c r="A6" s="14" t="s">
        <v>19</v>
      </c>
      <c r="B6" s="33" t="s">
        <v>20</v>
      </c>
      <c r="C6" s="34">
        <v>6</v>
      </c>
      <c r="D6" s="35">
        <v>0</v>
      </c>
      <c r="E6" s="35">
        <v>0</v>
      </c>
      <c r="F6" s="35">
        <v>0</v>
      </c>
      <c r="G6" s="36" t="s">
        <v>133</v>
      </c>
    </row>
    <row r="7" spans="1:7" x14ac:dyDescent="0.2">
      <c r="A7" s="14" t="s">
        <v>21</v>
      </c>
      <c r="B7" s="33" t="s">
        <v>22</v>
      </c>
      <c r="C7" s="34">
        <v>8</v>
      </c>
      <c r="D7" s="35">
        <v>0</v>
      </c>
      <c r="E7" s="35">
        <v>0</v>
      </c>
      <c r="F7" s="35">
        <v>0</v>
      </c>
      <c r="G7" s="36" t="s">
        <v>133</v>
      </c>
    </row>
    <row r="8" spans="1:7" x14ac:dyDescent="0.2">
      <c r="A8" s="14" t="s">
        <v>23</v>
      </c>
      <c r="B8" s="33" t="s">
        <v>24</v>
      </c>
      <c r="C8" s="34">
        <v>9</v>
      </c>
      <c r="D8" s="37">
        <v>44007</v>
      </c>
      <c r="E8" s="35">
        <v>0</v>
      </c>
      <c r="F8" s="37">
        <v>44274</v>
      </c>
      <c r="G8" s="36">
        <v>44007</v>
      </c>
    </row>
    <row r="9" spans="1:7" x14ac:dyDescent="0.2">
      <c r="A9" s="14" t="s">
        <v>25</v>
      </c>
      <c r="B9" s="33" t="s">
        <v>26</v>
      </c>
      <c r="C9" s="34">
        <v>10</v>
      </c>
      <c r="D9" s="35">
        <v>0</v>
      </c>
      <c r="E9" s="37">
        <v>43920</v>
      </c>
      <c r="F9" s="36">
        <v>43983</v>
      </c>
      <c r="G9" s="36">
        <v>43920</v>
      </c>
    </row>
    <row r="10" spans="1:7" x14ac:dyDescent="0.2">
      <c r="A10" s="14" t="s">
        <v>27</v>
      </c>
      <c r="B10" s="33" t="s">
        <v>28</v>
      </c>
      <c r="C10" s="34">
        <v>11</v>
      </c>
      <c r="D10" s="37">
        <v>44039</v>
      </c>
      <c r="E10" s="35">
        <v>0</v>
      </c>
      <c r="F10" s="35">
        <v>0</v>
      </c>
      <c r="G10" s="36">
        <v>44039</v>
      </c>
    </row>
    <row r="11" spans="1:7" x14ac:dyDescent="0.2">
      <c r="A11" s="14" t="s">
        <v>29</v>
      </c>
      <c r="B11" s="33" t="s">
        <v>30</v>
      </c>
      <c r="C11" s="34">
        <v>12</v>
      </c>
      <c r="D11" s="37">
        <v>43914</v>
      </c>
      <c r="E11" s="35">
        <v>0</v>
      </c>
      <c r="F11" s="37">
        <v>44048</v>
      </c>
      <c r="G11" s="36">
        <v>43914</v>
      </c>
    </row>
    <row r="12" spans="1:7" x14ac:dyDescent="0.2">
      <c r="A12" s="14" t="s">
        <v>31</v>
      </c>
      <c r="B12" s="33" t="s">
        <v>32</v>
      </c>
      <c r="C12" s="34">
        <v>13</v>
      </c>
      <c r="D12" s="35">
        <v>0</v>
      </c>
      <c r="E12" s="35">
        <v>0</v>
      </c>
      <c r="F12" s="35">
        <v>0</v>
      </c>
      <c r="G12" s="36" t="s">
        <v>133</v>
      </c>
    </row>
    <row r="13" spans="1:7" x14ac:dyDescent="0.2">
      <c r="A13" s="14" t="s">
        <v>33</v>
      </c>
      <c r="B13" s="33" t="s">
        <v>34</v>
      </c>
      <c r="C13" s="34">
        <v>15</v>
      </c>
      <c r="D13" s="35">
        <v>0</v>
      </c>
      <c r="E13" s="37">
        <v>43916</v>
      </c>
      <c r="F13" s="35">
        <v>0</v>
      </c>
      <c r="G13" s="36">
        <v>43916</v>
      </c>
    </row>
    <row r="14" spans="1:7" x14ac:dyDescent="0.2">
      <c r="A14" s="14" t="s">
        <v>35</v>
      </c>
      <c r="B14" s="33" t="s">
        <v>36</v>
      </c>
      <c r="C14" s="34">
        <v>16</v>
      </c>
      <c r="D14" s="35">
        <v>0</v>
      </c>
      <c r="E14" s="37">
        <v>43936</v>
      </c>
      <c r="F14" s="36">
        <v>43967</v>
      </c>
      <c r="G14" s="36">
        <v>43936</v>
      </c>
    </row>
    <row r="15" spans="1:7" x14ac:dyDescent="0.2">
      <c r="A15" s="14" t="s">
        <v>37</v>
      </c>
      <c r="B15" s="33" t="s">
        <v>38</v>
      </c>
      <c r="C15" s="34">
        <v>17</v>
      </c>
      <c r="D15" s="35">
        <v>0</v>
      </c>
      <c r="E15" s="35">
        <v>0</v>
      </c>
      <c r="F15" s="35">
        <v>0</v>
      </c>
      <c r="G15" s="36" t="s">
        <v>133</v>
      </c>
    </row>
    <row r="16" spans="1:7" x14ac:dyDescent="0.2">
      <c r="A16" s="14" t="s">
        <v>39</v>
      </c>
      <c r="B16" s="33" t="s">
        <v>40</v>
      </c>
      <c r="C16" s="34">
        <v>18</v>
      </c>
      <c r="D16" s="35">
        <v>0</v>
      </c>
      <c r="E16" s="35">
        <v>0</v>
      </c>
      <c r="F16" s="35">
        <v>0</v>
      </c>
      <c r="G16" s="36" t="s">
        <v>133</v>
      </c>
    </row>
    <row r="17" spans="1:7" x14ac:dyDescent="0.2">
      <c r="A17" s="14" t="s">
        <v>41</v>
      </c>
      <c r="B17" s="33" t="s">
        <v>42</v>
      </c>
      <c r="C17" s="34">
        <v>19</v>
      </c>
      <c r="D17" s="35">
        <v>0</v>
      </c>
      <c r="E17" s="35">
        <v>0</v>
      </c>
      <c r="F17" s="35">
        <v>0</v>
      </c>
      <c r="G17" s="36" t="s">
        <v>133</v>
      </c>
    </row>
    <row r="18" spans="1:7" x14ac:dyDescent="0.2">
      <c r="A18" s="14" t="s">
        <v>43</v>
      </c>
      <c r="B18" s="33" t="s">
        <v>44</v>
      </c>
      <c r="C18" s="34">
        <v>20</v>
      </c>
      <c r="D18" s="37">
        <v>43913</v>
      </c>
      <c r="E18" s="35">
        <v>0</v>
      </c>
      <c r="F18" s="35">
        <v>0</v>
      </c>
      <c r="G18" s="36">
        <v>43913</v>
      </c>
    </row>
    <row r="19" spans="1:7" x14ac:dyDescent="0.2">
      <c r="A19" s="14" t="s">
        <v>45</v>
      </c>
      <c r="B19" s="33" t="s">
        <v>46</v>
      </c>
      <c r="C19" s="34">
        <v>21</v>
      </c>
      <c r="D19" s="35">
        <v>0</v>
      </c>
      <c r="E19" s="37">
        <v>43923</v>
      </c>
      <c r="F19" s="36">
        <v>43957</v>
      </c>
      <c r="G19" s="36">
        <v>43923</v>
      </c>
    </row>
    <row r="20" spans="1:7" x14ac:dyDescent="0.2">
      <c r="A20" s="14" t="s">
        <v>47</v>
      </c>
      <c r="B20" s="33" t="s">
        <v>48</v>
      </c>
      <c r="C20" s="34">
        <v>22</v>
      </c>
      <c r="D20" s="35">
        <v>0</v>
      </c>
      <c r="E20" s="35">
        <v>0</v>
      </c>
      <c r="F20" s="35">
        <v>0</v>
      </c>
      <c r="G20" s="36" t="s">
        <v>133</v>
      </c>
    </row>
    <row r="21" spans="1:7" x14ac:dyDescent="0.2">
      <c r="A21" s="14" t="s">
        <v>49</v>
      </c>
      <c r="B21" s="33" t="s">
        <v>50</v>
      </c>
      <c r="C21" s="34">
        <v>23</v>
      </c>
      <c r="D21" s="37">
        <v>43994</v>
      </c>
      <c r="E21" s="37">
        <v>43924</v>
      </c>
      <c r="F21" s="35">
        <v>0</v>
      </c>
      <c r="G21" s="36">
        <v>43924</v>
      </c>
    </row>
    <row r="22" spans="1:7" x14ac:dyDescent="0.2">
      <c r="A22" s="14" t="s">
        <v>51</v>
      </c>
      <c r="B22" s="33" t="s">
        <v>52</v>
      </c>
      <c r="C22" s="34">
        <v>24</v>
      </c>
      <c r="D22" s="37">
        <v>44182</v>
      </c>
      <c r="E22" s="35">
        <v>0</v>
      </c>
      <c r="F22" s="35">
        <v>0</v>
      </c>
      <c r="G22" s="36">
        <v>44182</v>
      </c>
    </row>
    <row r="23" spans="1:7" x14ac:dyDescent="0.2">
      <c r="A23" s="14" t="s">
        <v>53</v>
      </c>
      <c r="B23" s="33" t="s">
        <v>54</v>
      </c>
      <c r="C23" s="34">
        <v>25</v>
      </c>
      <c r="D23" s="37">
        <v>44013</v>
      </c>
      <c r="E23" s="37">
        <v>43917</v>
      </c>
      <c r="F23" s="37">
        <v>44277</v>
      </c>
      <c r="G23" s="36">
        <v>43917</v>
      </c>
    </row>
    <row r="24" spans="1:7" x14ac:dyDescent="0.2">
      <c r="A24" s="14" t="s">
        <v>55</v>
      </c>
      <c r="B24" s="33" t="s">
        <v>56</v>
      </c>
      <c r="C24" s="34">
        <v>26</v>
      </c>
      <c r="D24" s="35">
        <v>0</v>
      </c>
      <c r="E24" s="35">
        <v>0</v>
      </c>
      <c r="F24" s="35">
        <v>0</v>
      </c>
      <c r="G24" s="36" t="s">
        <v>133</v>
      </c>
    </row>
    <row r="25" spans="1:7" x14ac:dyDescent="0.2">
      <c r="A25" s="14" t="s">
        <v>57</v>
      </c>
      <c r="B25" s="33" t="s">
        <v>58</v>
      </c>
      <c r="C25" s="34">
        <v>27</v>
      </c>
      <c r="D25" s="35">
        <v>0</v>
      </c>
      <c r="E25" s="35">
        <v>0</v>
      </c>
      <c r="F25" s="35">
        <v>0</v>
      </c>
      <c r="G25" s="36" t="s">
        <v>133</v>
      </c>
    </row>
    <row r="26" spans="1:7" x14ac:dyDescent="0.2">
      <c r="A26" s="14" t="s">
        <v>59</v>
      </c>
      <c r="B26" s="33" t="s">
        <v>60</v>
      </c>
      <c r="C26" s="34">
        <v>28</v>
      </c>
      <c r="D26" s="35">
        <v>0</v>
      </c>
      <c r="E26" s="35">
        <v>0</v>
      </c>
      <c r="F26" s="35">
        <v>0</v>
      </c>
      <c r="G26" s="36" t="s">
        <v>133</v>
      </c>
    </row>
    <row r="27" spans="1:7" x14ac:dyDescent="0.2">
      <c r="A27" s="14" t="s">
        <v>61</v>
      </c>
      <c r="B27" s="33" t="s">
        <v>62</v>
      </c>
      <c r="C27" s="34">
        <v>29</v>
      </c>
      <c r="D27" s="35">
        <v>0</v>
      </c>
      <c r="E27" s="35">
        <v>0</v>
      </c>
      <c r="F27" s="35">
        <v>0</v>
      </c>
      <c r="G27" s="36" t="s">
        <v>133</v>
      </c>
    </row>
    <row r="28" spans="1:7" x14ac:dyDescent="0.2">
      <c r="A28" s="14" t="s">
        <v>63</v>
      </c>
      <c r="B28" s="33" t="s">
        <v>64</v>
      </c>
      <c r="C28" s="34">
        <v>30</v>
      </c>
      <c r="D28" s="35">
        <v>0</v>
      </c>
      <c r="E28" s="37">
        <v>43920</v>
      </c>
      <c r="F28" s="36">
        <v>43983</v>
      </c>
      <c r="G28" s="36">
        <v>43920</v>
      </c>
    </row>
    <row r="29" spans="1:7" x14ac:dyDescent="0.2">
      <c r="A29" s="14" t="s">
        <v>65</v>
      </c>
      <c r="B29" s="33" t="s">
        <v>66</v>
      </c>
      <c r="C29" s="34">
        <v>31</v>
      </c>
      <c r="D29" s="35">
        <v>0</v>
      </c>
      <c r="E29" s="35">
        <v>0</v>
      </c>
      <c r="F29" s="35">
        <v>0</v>
      </c>
      <c r="G29" s="36" t="s">
        <v>133</v>
      </c>
    </row>
    <row r="30" spans="1:7" x14ac:dyDescent="0.2">
      <c r="A30" s="14" t="s">
        <v>67</v>
      </c>
      <c r="B30" s="33" t="s">
        <v>68</v>
      </c>
      <c r="C30" s="34">
        <v>32</v>
      </c>
      <c r="D30" s="35">
        <v>0</v>
      </c>
      <c r="E30" s="35">
        <v>0</v>
      </c>
      <c r="F30" s="35">
        <v>0</v>
      </c>
      <c r="G30" s="36" t="s">
        <v>133</v>
      </c>
    </row>
    <row r="31" spans="1:7" x14ac:dyDescent="0.2">
      <c r="A31" s="14" t="s">
        <v>69</v>
      </c>
      <c r="B31" s="33" t="s">
        <v>70</v>
      </c>
      <c r="C31" s="34">
        <v>33</v>
      </c>
      <c r="D31" s="37">
        <v>44150</v>
      </c>
      <c r="E31" s="35">
        <v>0</v>
      </c>
      <c r="F31" s="35">
        <v>0</v>
      </c>
      <c r="G31" s="36">
        <v>44150</v>
      </c>
    </row>
    <row r="32" spans="1:7" x14ac:dyDescent="0.2">
      <c r="A32" s="14" t="s">
        <v>71</v>
      </c>
      <c r="B32" s="33" t="s">
        <v>72</v>
      </c>
      <c r="C32" s="34">
        <v>34</v>
      </c>
      <c r="D32" s="35">
        <v>0</v>
      </c>
      <c r="E32" s="35">
        <v>0</v>
      </c>
      <c r="F32" s="35">
        <v>0</v>
      </c>
      <c r="G32" s="36" t="s">
        <v>133</v>
      </c>
    </row>
    <row r="33" spans="1:7" x14ac:dyDescent="0.2">
      <c r="A33" s="14" t="s">
        <v>73</v>
      </c>
      <c r="B33" s="33" t="s">
        <v>74</v>
      </c>
      <c r="C33" s="34">
        <v>35</v>
      </c>
      <c r="D33" s="37">
        <v>44078</v>
      </c>
      <c r="E33" s="37">
        <v>44013</v>
      </c>
      <c r="F33" s="37">
        <v>44238</v>
      </c>
      <c r="G33" s="36">
        <v>44013</v>
      </c>
    </row>
    <row r="34" spans="1:7" x14ac:dyDescent="0.2">
      <c r="A34" s="14" t="s">
        <v>75</v>
      </c>
      <c r="B34" s="33" t="s">
        <v>76</v>
      </c>
      <c r="C34" s="34">
        <v>36</v>
      </c>
      <c r="D34" s="37">
        <v>44007</v>
      </c>
      <c r="E34" s="35">
        <v>0</v>
      </c>
      <c r="F34" s="35">
        <v>0</v>
      </c>
      <c r="G34" s="36">
        <v>44007</v>
      </c>
    </row>
    <row r="35" spans="1:7" x14ac:dyDescent="0.2">
      <c r="A35" s="14" t="s">
        <v>77</v>
      </c>
      <c r="B35" s="33" t="s">
        <v>78</v>
      </c>
      <c r="C35" s="34">
        <v>37</v>
      </c>
      <c r="D35" s="35">
        <v>0</v>
      </c>
      <c r="E35" s="35">
        <v>0</v>
      </c>
      <c r="F35" s="35">
        <v>0</v>
      </c>
      <c r="G35" s="36" t="s">
        <v>133</v>
      </c>
    </row>
    <row r="36" spans="1:7" x14ac:dyDescent="0.2">
      <c r="A36" s="14" t="s">
        <v>79</v>
      </c>
      <c r="B36" s="33" t="s">
        <v>80</v>
      </c>
      <c r="C36" s="34">
        <v>38</v>
      </c>
      <c r="D36" s="37">
        <v>43918</v>
      </c>
      <c r="E36" s="35">
        <v>0</v>
      </c>
      <c r="F36" s="37">
        <v>44095</v>
      </c>
      <c r="G36" s="36">
        <v>43918</v>
      </c>
    </row>
    <row r="37" spans="1:7" x14ac:dyDescent="0.2">
      <c r="A37" s="14" t="s">
        <v>81</v>
      </c>
      <c r="B37" s="33" t="s">
        <v>82</v>
      </c>
      <c r="C37" s="34">
        <v>39</v>
      </c>
      <c r="D37" s="35">
        <v>0</v>
      </c>
      <c r="E37" s="35">
        <v>0</v>
      </c>
      <c r="F37" s="35">
        <v>0</v>
      </c>
      <c r="G37" s="36" t="s">
        <v>133</v>
      </c>
    </row>
    <row r="38" spans="1:7" x14ac:dyDescent="0.2">
      <c r="A38" s="14" t="s">
        <v>83</v>
      </c>
      <c r="B38" s="33" t="s">
        <v>84</v>
      </c>
      <c r="C38" s="34">
        <v>40</v>
      </c>
      <c r="D38" s="37">
        <v>43919</v>
      </c>
      <c r="E38" s="35">
        <v>0</v>
      </c>
      <c r="F38" s="36">
        <v>43963</v>
      </c>
      <c r="G38" s="36">
        <v>43919</v>
      </c>
    </row>
    <row r="39" spans="1:7" x14ac:dyDescent="0.2">
      <c r="A39" s="14" t="s">
        <v>85</v>
      </c>
      <c r="B39" s="33" t="s">
        <v>86</v>
      </c>
      <c r="C39" s="34">
        <v>41</v>
      </c>
      <c r="D39" s="35">
        <v>0</v>
      </c>
      <c r="E39" s="35">
        <v>0</v>
      </c>
      <c r="F39" s="35">
        <v>0</v>
      </c>
      <c r="G39" s="36" t="s">
        <v>133</v>
      </c>
    </row>
    <row r="40" spans="1:7" x14ac:dyDescent="0.2">
      <c r="A40" s="14" t="s">
        <v>87</v>
      </c>
      <c r="B40" s="33" t="s">
        <v>88</v>
      </c>
      <c r="C40" s="34">
        <v>42</v>
      </c>
      <c r="D40" s="35">
        <v>0</v>
      </c>
      <c r="E40" s="37">
        <v>44155</v>
      </c>
      <c r="F40" s="35">
        <v>0</v>
      </c>
      <c r="G40" s="36">
        <v>44155</v>
      </c>
    </row>
    <row r="41" spans="1:7" x14ac:dyDescent="0.2">
      <c r="A41" s="14" t="s">
        <v>89</v>
      </c>
      <c r="B41" s="33" t="s">
        <v>90</v>
      </c>
      <c r="C41" s="34">
        <v>44</v>
      </c>
      <c r="D41" s="37">
        <v>43916</v>
      </c>
      <c r="E41" s="37">
        <v>43918</v>
      </c>
      <c r="F41" s="35">
        <v>0</v>
      </c>
      <c r="G41" s="36">
        <v>43916</v>
      </c>
    </row>
    <row r="42" spans="1:7" x14ac:dyDescent="0.2">
      <c r="A42" s="14" t="s">
        <v>91</v>
      </c>
      <c r="B42" s="33" t="s">
        <v>92</v>
      </c>
      <c r="C42" s="34">
        <v>45</v>
      </c>
      <c r="D42" s="37">
        <v>43917</v>
      </c>
      <c r="E42" s="35">
        <v>0</v>
      </c>
      <c r="F42" s="36">
        <v>43955</v>
      </c>
      <c r="G42" s="36">
        <v>43917</v>
      </c>
    </row>
    <row r="43" spans="1:7" x14ac:dyDescent="0.2">
      <c r="A43" s="14" t="s">
        <v>93</v>
      </c>
      <c r="B43" s="33" t="s">
        <v>94</v>
      </c>
      <c r="C43" s="34">
        <v>46</v>
      </c>
      <c r="D43" s="35">
        <v>0</v>
      </c>
      <c r="E43" s="35">
        <v>0</v>
      </c>
      <c r="F43" s="35">
        <v>0</v>
      </c>
      <c r="G43" s="36" t="s">
        <v>133</v>
      </c>
    </row>
    <row r="44" spans="1:7" x14ac:dyDescent="0.2">
      <c r="A44" s="14" t="s">
        <v>95</v>
      </c>
      <c r="B44" s="33" t="s">
        <v>96</v>
      </c>
      <c r="C44" s="34">
        <v>47</v>
      </c>
      <c r="D44" s="35">
        <v>0</v>
      </c>
      <c r="E44" s="35">
        <v>0</v>
      </c>
      <c r="F44" s="35">
        <v>0</v>
      </c>
      <c r="G44" s="36" t="s">
        <v>133</v>
      </c>
    </row>
    <row r="45" spans="1:7" x14ac:dyDescent="0.2">
      <c r="A45" s="14" t="s">
        <v>97</v>
      </c>
      <c r="B45" s="33" t="s">
        <v>98</v>
      </c>
      <c r="C45" s="34">
        <v>48</v>
      </c>
      <c r="D45" s="37">
        <v>43916</v>
      </c>
      <c r="E45" s="35">
        <v>0</v>
      </c>
      <c r="F45" s="35">
        <v>0</v>
      </c>
      <c r="G45" s="36">
        <v>43916</v>
      </c>
    </row>
    <row r="46" spans="1:7" x14ac:dyDescent="0.2">
      <c r="A46" s="14" t="s">
        <v>99</v>
      </c>
      <c r="B46" s="33" t="s">
        <v>100</v>
      </c>
      <c r="C46" s="34">
        <v>49</v>
      </c>
      <c r="D46" s="35">
        <v>0</v>
      </c>
      <c r="E46" s="37">
        <v>43931</v>
      </c>
      <c r="F46" s="36">
        <v>43952</v>
      </c>
      <c r="G46" s="36">
        <v>43931</v>
      </c>
    </row>
    <row r="47" spans="1:7" x14ac:dyDescent="0.2">
      <c r="A47" s="14" t="s">
        <v>101</v>
      </c>
      <c r="B47" s="33" t="s">
        <v>102</v>
      </c>
      <c r="C47" s="34">
        <v>50</v>
      </c>
      <c r="D47" s="37">
        <v>43990</v>
      </c>
      <c r="E47" s="37">
        <v>43920</v>
      </c>
      <c r="F47" s="35">
        <v>0</v>
      </c>
      <c r="G47" s="36">
        <v>43920</v>
      </c>
    </row>
    <row r="48" spans="1:7" x14ac:dyDescent="0.2">
      <c r="A48" s="14" t="s">
        <v>103</v>
      </c>
      <c r="B48" s="33" t="s">
        <v>104</v>
      </c>
      <c r="C48" s="34">
        <v>51</v>
      </c>
      <c r="D48" s="35">
        <v>0</v>
      </c>
      <c r="E48" s="35">
        <v>0</v>
      </c>
      <c r="F48" s="35">
        <v>0</v>
      </c>
      <c r="G48" s="36" t="s">
        <v>133</v>
      </c>
    </row>
    <row r="49" spans="1:7" x14ac:dyDescent="0.2">
      <c r="A49" s="14" t="s">
        <v>105</v>
      </c>
      <c r="B49" s="33" t="s">
        <v>106</v>
      </c>
      <c r="C49" s="34">
        <v>53</v>
      </c>
      <c r="D49" s="35">
        <v>0</v>
      </c>
      <c r="E49" s="35">
        <v>0</v>
      </c>
      <c r="F49" s="35">
        <v>0</v>
      </c>
      <c r="G49" s="36" t="s">
        <v>133</v>
      </c>
    </row>
    <row r="50" spans="1:7" x14ac:dyDescent="0.2">
      <c r="A50" s="14" t="s">
        <v>107</v>
      </c>
      <c r="B50" s="33" t="s">
        <v>108</v>
      </c>
      <c r="C50" s="34">
        <v>54</v>
      </c>
      <c r="D50" s="37">
        <v>43921</v>
      </c>
      <c r="E50" s="35">
        <v>0</v>
      </c>
      <c r="F50" s="36">
        <v>43972</v>
      </c>
      <c r="G50" s="36">
        <v>43921</v>
      </c>
    </row>
    <row r="51" spans="1:7" x14ac:dyDescent="0.2">
      <c r="A51" s="14" t="s">
        <v>109</v>
      </c>
      <c r="B51" s="33" t="s">
        <v>110</v>
      </c>
      <c r="C51" s="34">
        <v>55</v>
      </c>
      <c r="D51" s="35">
        <v>0</v>
      </c>
      <c r="E51" s="35">
        <v>0</v>
      </c>
      <c r="F51" s="35">
        <v>0</v>
      </c>
      <c r="G51" s="36" t="s">
        <v>133</v>
      </c>
    </row>
    <row r="52" spans="1:7" x14ac:dyDescent="0.2">
      <c r="A52" s="14" t="s">
        <v>111</v>
      </c>
      <c r="B52" s="33" t="s">
        <v>112</v>
      </c>
      <c r="C52" s="34">
        <v>56</v>
      </c>
      <c r="D52" s="35">
        <v>0</v>
      </c>
      <c r="E52" s="37">
        <v>43924</v>
      </c>
      <c r="F52" s="36">
        <v>43959</v>
      </c>
      <c r="G52" s="36">
        <v>43924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DB56-6F59-9640-ADB6-85AA21EA567F}">
  <dimension ref="A1:E52"/>
  <sheetViews>
    <sheetView workbookViewId="0">
      <selection sqref="A1:E52"/>
    </sheetView>
  </sheetViews>
  <sheetFormatPr baseColWidth="10" defaultRowHeight="16" x14ac:dyDescent="0.2"/>
  <sheetData>
    <row r="1" spans="1:5" ht="30" x14ac:dyDescent="0.2">
      <c r="A1" s="8" t="s">
        <v>0</v>
      </c>
      <c r="B1" s="9" t="s">
        <v>1</v>
      </c>
      <c r="C1" s="10" t="s">
        <v>2</v>
      </c>
      <c r="D1" s="24" t="s">
        <v>118</v>
      </c>
      <c r="E1" s="24" t="s">
        <v>119</v>
      </c>
    </row>
    <row r="2" spans="1:5" x14ac:dyDescent="0.2">
      <c r="A2" s="13" t="s">
        <v>11</v>
      </c>
      <c r="B2" s="14" t="s">
        <v>12</v>
      </c>
      <c r="C2" s="15">
        <v>1</v>
      </c>
      <c r="D2" s="25">
        <v>43909</v>
      </c>
      <c r="E2" s="25">
        <v>43951</v>
      </c>
    </row>
    <row r="3" spans="1:5" x14ac:dyDescent="0.2">
      <c r="A3" s="13" t="s">
        <v>13</v>
      </c>
      <c r="B3" s="14" t="s">
        <v>14</v>
      </c>
      <c r="C3" s="15">
        <v>2</v>
      </c>
      <c r="D3" s="25">
        <v>43908</v>
      </c>
      <c r="E3" s="25">
        <v>43945</v>
      </c>
    </row>
    <row r="4" spans="1:5" x14ac:dyDescent="0.2">
      <c r="A4" s="13" t="s">
        <v>15</v>
      </c>
      <c r="B4" s="14" t="s">
        <v>16</v>
      </c>
      <c r="C4" s="15">
        <v>4</v>
      </c>
      <c r="D4" s="25">
        <v>43911</v>
      </c>
      <c r="E4" s="25">
        <v>43959</v>
      </c>
    </row>
    <row r="5" spans="1:5" x14ac:dyDescent="0.2">
      <c r="A5" s="13" t="s">
        <v>17</v>
      </c>
      <c r="B5" s="14" t="s">
        <v>18</v>
      </c>
      <c r="C5" s="15">
        <v>5</v>
      </c>
      <c r="D5" s="25">
        <v>43907</v>
      </c>
      <c r="E5" s="25">
        <v>43955</v>
      </c>
    </row>
    <row r="6" spans="1:5" x14ac:dyDescent="0.2">
      <c r="A6" s="13" t="s">
        <v>19</v>
      </c>
      <c r="B6" s="14" t="s">
        <v>20</v>
      </c>
      <c r="C6" s="15">
        <v>6</v>
      </c>
      <c r="D6" s="25">
        <v>43906</v>
      </c>
      <c r="E6" s="25">
        <v>43959</v>
      </c>
    </row>
    <row r="7" spans="1:5" x14ac:dyDescent="0.2">
      <c r="A7" s="13" t="s">
        <v>21</v>
      </c>
      <c r="B7" s="14" t="s">
        <v>22</v>
      </c>
      <c r="C7" s="15">
        <v>8</v>
      </c>
      <c r="D7" s="25">
        <v>43907</v>
      </c>
      <c r="E7" s="25">
        <v>43952</v>
      </c>
    </row>
    <row r="8" spans="1:5" x14ac:dyDescent="0.2">
      <c r="A8" s="13" t="s">
        <v>23</v>
      </c>
      <c r="B8" s="14" t="s">
        <v>24</v>
      </c>
      <c r="C8" s="15">
        <v>9</v>
      </c>
      <c r="D8" s="25">
        <v>43906</v>
      </c>
      <c r="E8" s="25">
        <v>43971</v>
      </c>
    </row>
    <row r="9" spans="1:5" x14ac:dyDescent="0.2">
      <c r="A9" s="13" t="s">
        <v>25</v>
      </c>
      <c r="B9" s="14" t="s">
        <v>26</v>
      </c>
      <c r="C9" s="15">
        <v>10</v>
      </c>
      <c r="D9" s="25">
        <v>43906</v>
      </c>
      <c r="E9" s="25">
        <v>43959</v>
      </c>
    </row>
    <row r="10" spans="1:5" ht="30" x14ac:dyDescent="0.2">
      <c r="A10" s="13" t="s">
        <v>27</v>
      </c>
      <c r="B10" s="14" t="s">
        <v>28</v>
      </c>
      <c r="C10" s="15">
        <v>11</v>
      </c>
      <c r="D10" s="25">
        <v>43906</v>
      </c>
      <c r="E10" s="25">
        <v>43980</v>
      </c>
    </row>
    <row r="11" spans="1:5" x14ac:dyDescent="0.2">
      <c r="A11" s="13" t="s">
        <v>29</v>
      </c>
      <c r="B11" s="14" t="s">
        <v>30</v>
      </c>
      <c r="C11" s="15">
        <v>12</v>
      </c>
      <c r="D11" s="25">
        <v>43907</v>
      </c>
      <c r="E11" s="25">
        <v>43969</v>
      </c>
    </row>
    <row r="12" spans="1:5" x14ac:dyDescent="0.2">
      <c r="A12" s="13" t="s">
        <v>31</v>
      </c>
      <c r="B12" s="14" t="s">
        <v>32</v>
      </c>
      <c r="C12" s="15">
        <v>13</v>
      </c>
      <c r="D12" s="25">
        <v>43914</v>
      </c>
      <c r="E12" s="25">
        <v>43952</v>
      </c>
    </row>
    <row r="13" spans="1:5" x14ac:dyDescent="0.2">
      <c r="A13" s="13" t="s">
        <v>33</v>
      </c>
      <c r="B13" s="14" t="s">
        <v>34</v>
      </c>
      <c r="C13" s="15">
        <v>15</v>
      </c>
      <c r="D13" s="25">
        <v>43907</v>
      </c>
      <c r="E13" s="25">
        <v>43958</v>
      </c>
    </row>
    <row r="14" spans="1:5" x14ac:dyDescent="0.2">
      <c r="A14" s="13" t="s">
        <v>35</v>
      </c>
      <c r="B14" s="14" t="s">
        <v>36</v>
      </c>
      <c r="C14" s="15">
        <v>16</v>
      </c>
      <c r="D14" s="25">
        <v>43915</v>
      </c>
      <c r="E14" s="25">
        <v>43952</v>
      </c>
    </row>
    <row r="15" spans="1:5" x14ac:dyDescent="0.2">
      <c r="A15" s="13" t="s">
        <v>37</v>
      </c>
      <c r="B15" s="14" t="s">
        <v>38</v>
      </c>
      <c r="C15" s="15">
        <v>17</v>
      </c>
      <c r="D15" s="25">
        <v>43906</v>
      </c>
      <c r="E15" s="25">
        <v>43980</v>
      </c>
    </row>
    <row r="16" spans="1:5" x14ac:dyDescent="0.2">
      <c r="A16" s="13" t="s">
        <v>39</v>
      </c>
      <c r="B16" s="14" t="s">
        <v>40</v>
      </c>
      <c r="C16" s="15">
        <v>18</v>
      </c>
      <c r="D16" s="25">
        <v>43906</v>
      </c>
      <c r="E16" s="25">
        <v>43969</v>
      </c>
    </row>
    <row r="17" spans="1:5" x14ac:dyDescent="0.2">
      <c r="A17" s="13" t="s">
        <v>41</v>
      </c>
      <c r="B17" s="14" t="s">
        <v>42</v>
      </c>
      <c r="C17" s="15">
        <v>19</v>
      </c>
      <c r="D17" s="25">
        <v>43906</v>
      </c>
      <c r="E17" s="25">
        <v>43966</v>
      </c>
    </row>
    <row r="18" spans="1:5" x14ac:dyDescent="0.2">
      <c r="A18" s="13" t="s">
        <v>43</v>
      </c>
      <c r="B18" s="14" t="s">
        <v>44</v>
      </c>
      <c r="C18" s="15">
        <v>20</v>
      </c>
      <c r="D18" s="25">
        <v>43920</v>
      </c>
      <c r="E18" s="25">
        <v>43955</v>
      </c>
    </row>
    <row r="19" spans="1:5" x14ac:dyDescent="0.2">
      <c r="A19" s="13" t="s">
        <v>45</v>
      </c>
      <c r="B19" s="14" t="s">
        <v>46</v>
      </c>
      <c r="C19" s="15">
        <v>21</v>
      </c>
      <c r="D19" s="25">
        <v>43906</v>
      </c>
      <c r="E19" s="25">
        <v>43962</v>
      </c>
    </row>
    <row r="20" spans="1:5" x14ac:dyDescent="0.2">
      <c r="A20" s="13" t="s">
        <v>47</v>
      </c>
      <c r="B20" s="14" t="s">
        <v>48</v>
      </c>
      <c r="C20" s="15">
        <v>22</v>
      </c>
      <c r="D20" s="25">
        <v>43907</v>
      </c>
      <c r="E20" s="25">
        <v>43952</v>
      </c>
    </row>
    <row r="21" spans="1:5" x14ac:dyDescent="0.2">
      <c r="A21" s="13" t="s">
        <v>49</v>
      </c>
      <c r="B21" s="14" t="s">
        <v>50</v>
      </c>
      <c r="C21" s="15">
        <v>23</v>
      </c>
      <c r="D21" s="25">
        <v>43908</v>
      </c>
      <c r="E21" s="25">
        <v>43952</v>
      </c>
    </row>
    <row r="22" spans="1:5" x14ac:dyDescent="0.2">
      <c r="A22" s="13" t="s">
        <v>51</v>
      </c>
      <c r="B22" s="14" t="s">
        <v>52</v>
      </c>
      <c r="C22" s="15">
        <v>24</v>
      </c>
      <c r="D22" s="25">
        <v>43906</v>
      </c>
      <c r="E22" s="25">
        <v>43966</v>
      </c>
    </row>
    <row r="23" spans="1:5" ht="30" x14ac:dyDescent="0.2">
      <c r="A23" s="13" t="s">
        <v>53</v>
      </c>
      <c r="B23" s="14" t="s">
        <v>54</v>
      </c>
      <c r="C23" s="15">
        <v>25</v>
      </c>
      <c r="D23" s="25">
        <v>43904</v>
      </c>
      <c r="E23" s="25">
        <v>43969</v>
      </c>
    </row>
    <row r="24" spans="1:5" x14ac:dyDescent="0.2">
      <c r="A24" s="13" t="s">
        <v>55</v>
      </c>
      <c r="B24" s="14" t="s">
        <v>56</v>
      </c>
      <c r="C24" s="15">
        <v>26</v>
      </c>
      <c r="D24" s="25">
        <v>43906</v>
      </c>
      <c r="E24" s="25">
        <v>43977</v>
      </c>
    </row>
    <row r="25" spans="1:5" x14ac:dyDescent="0.2">
      <c r="A25" s="13" t="s">
        <v>57</v>
      </c>
      <c r="B25" s="14" t="s">
        <v>58</v>
      </c>
      <c r="C25" s="15">
        <v>27</v>
      </c>
      <c r="D25" s="25">
        <v>43907</v>
      </c>
      <c r="E25" s="25">
        <v>43948</v>
      </c>
    </row>
    <row r="26" spans="1:5" x14ac:dyDescent="0.2">
      <c r="A26" s="13" t="s">
        <v>59</v>
      </c>
      <c r="B26" s="14" t="s">
        <v>60</v>
      </c>
      <c r="C26" s="15">
        <v>28</v>
      </c>
      <c r="D26" s="25">
        <v>43906</v>
      </c>
      <c r="E26" s="25">
        <v>43948</v>
      </c>
    </row>
    <row r="27" spans="1:5" x14ac:dyDescent="0.2">
      <c r="A27" s="13" t="s">
        <v>61</v>
      </c>
      <c r="B27" s="14" t="s">
        <v>62</v>
      </c>
      <c r="C27" s="15">
        <v>29</v>
      </c>
      <c r="D27" s="25">
        <v>43907</v>
      </c>
      <c r="E27" s="25">
        <v>43955</v>
      </c>
    </row>
    <row r="28" spans="1:5" x14ac:dyDescent="0.2">
      <c r="A28" s="13" t="s">
        <v>63</v>
      </c>
      <c r="B28" s="14" t="s">
        <v>64</v>
      </c>
      <c r="C28" s="15">
        <v>30</v>
      </c>
      <c r="D28" s="25">
        <v>43910</v>
      </c>
      <c r="E28" s="25">
        <v>43948</v>
      </c>
    </row>
    <row r="29" spans="1:5" x14ac:dyDescent="0.2">
      <c r="A29" s="13" t="s">
        <v>65</v>
      </c>
      <c r="B29" s="14" t="s">
        <v>66</v>
      </c>
      <c r="C29" s="15">
        <v>31</v>
      </c>
      <c r="D29" s="25">
        <v>43924</v>
      </c>
      <c r="E29" s="25">
        <v>43983</v>
      </c>
    </row>
    <row r="30" spans="1:5" x14ac:dyDescent="0.2">
      <c r="A30" s="13" t="s">
        <v>67</v>
      </c>
      <c r="B30" s="14" t="s">
        <v>68</v>
      </c>
      <c r="C30" s="15">
        <v>32</v>
      </c>
      <c r="D30" s="25">
        <v>43907</v>
      </c>
      <c r="E30" s="25">
        <v>43960</v>
      </c>
    </row>
    <row r="31" spans="1:5" ht="30" x14ac:dyDescent="0.2">
      <c r="A31" s="13" t="s">
        <v>69</v>
      </c>
      <c r="B31" s="14" t="s">
        <v>70</v>
      </c>
      <c r="C31" s="15">
        <v>33</v>
      </c>
      <c r="D31" s="25">
        <v>43906</v>
      </c>
      <c r="E31" s="25">
        <v>43962</v>
      </c>
    </row>
    <row r="32" spans="1:5" x14ac:dyDescent="0.2">
      <c r="A32" s="13" t="s">
        <v>71</v>
      </c>
      <c r="B32" s="14" t="s">
        <v>72</v>
      </c>
      <c r="C32" s="15">
        <v>34</v>
      </c>
      <c r="D32" s="25">
        <v>43906</v>
      </c>
      <c r="E32" s="25">
        <v>43969</v>
      </c>
    </row>
    <row r="33" spans="1:5" x14ac:dyDescent="0.2">
      <c r="A33" s="13" t="s">
        <v>73</v>
      </c>
      <c r="B33" s="14" t="s">
        <v>74</v>
      </c>
      <c r="C33" s="15">
        <v>35</v>
      </c>
      <c r="D33" s="25">
        <v>43906</v>
      </c>
      <c r="E33" s="25">
        <v>43967</v>
      </c>
    </row>
    <row r="34" spans="1:5" x14ac:dyDescent="0.2">
      <c r="A34" s="13" t="s">
        <v>75</v>
      </c>
      <c r="B34" s="14" t="s">
        <v>76</v>
      </c>
      <c r="C34" s="15">
        <v>36</v>
      </c>
      <c r="D34" s="25">
        <v>43906</v>
      </c>
      <c r="E34" s="25">
        <v>43990</v>
      </c>
    </row>
    <row r="35" spans="1:5" x14ac:dyDescent="0.2">
      <c r="A35" s="13" t="s">
        <v>77</v>
      </c>
      <c r="B35" s="14" t="s">
        <v>78</v>
      </c>
      <c r="C35" s="15">
        <v>37</v>
      </c>
      <c r="D35" s="25">
        <v>43907</v>
      </c>
      <c r="E35" s="25">
        <v>43959</v>
      </c>
    </row>
    <row r="36" spans="1:5" x14ac:dyDescent="0.2">
      <c r="A36" s="13" t="s">
        <v>79</v>
      </c>
      <c r="B36" s="14" t="s">
        <v>80</v>
      </c>
      <c r="C36" s="15">
        <v>38</v>
      </c>
      <c r="D36" s="25">
        <v>43910</v>
      </c>
      <c r="E36" s="25">
        <v>43952</v>
      </c>
    </row>
    <row r="37" spans="1:5" x14ac:dyDescent="0.2">
      <c r="A37" s="13" t="s">
        <v>81</v>
      </c>
      <c r="B37" s="14" t="s">
        <v>82</v>
      </c>
      <c r="C37" s="15">
        <v>39</v>
      </c>
      <c r="D37" s="25">
        <v>43905</v>
      </c>
      <c r="E37" s="25">
        <v>43955</v>
      </c>
    </row>
    <row r="38" spans="1:5" x14ac:dyDescent="0.2">
      <c r="A38" s="13" t="s">
        <v>83</v>
      </c>
      <c r="B38" s="14" t="s">
        <v>84</v>
      </c>
      <c r="C38" s="15">
        <v>40</v>
      </c>
      <c r="D38" s="25">
        <v>43922</v>
      </c>
      <c r="E38" s="25">
        <v>43945</v>
      </c>
    </row>
    <row r="39" spans="1:5" x14ac:dyDescent="0.2">
      <c r="A39" s="13" t="s">
        <v>85</v>
      </c>
      <c r="B39" s="14" t="s">
        <v>86</v>
      </c>
      <c r="C39" s="15">
        <v>41</v>
      </c>
      <c r="D39" s="25">
        <v>43907</v>
      </c>
      <c r="E39" s="25">
        <v>43966</v>
      </c>
    </row>
    <row r="40" spans="1:5" x14ac:dyDescent="0.2">
      <c r="A40" s="13" t="s">
        <v>87</v>
      </c>
      <c r="B40" s="14" t="s">
        <v>88</v>
      </c>
      <c r="C40" s="15">
        <v>42</v>
      </c>
      <c r="D40" s="25">
        <v>43907</v>
      </c>
      <c r="E40" s="25">
        <v>43987</v>
      </c>
    </row>
    <row r="41" spans="1:5" x14ac:dyDescent="0.2">
      <c r="A41" s="13" t="s">
        <v>89</v>
      </c>
      <c r="B41" s="14" t="s">
        <v>90</v>
      </c>
      <c r="C41" s="15">
        <v>44</v>
      </c>
      <c r="D41" s="25">
        <v>43907</v>
      </c>
      <c r="E41" s="25">
        <v>43960</v>
      </c>
    </row>
    <row r="42" spans="1:5" x14ac:dyDescent="0.2">
      <c r="A42" s="13" t="s">
        <v>91</v>
      </c>
      <c r="B42" s="14" t="s">
        <v>92</v>
      </c>
      <c r="C42" s="15">
        <v>45</v>
      </c>
      <c r="D42" s="25">
        <v>43908</v>
      </c>
      <c r="E42" s="25">
        <v>43941</v>
      </c>
    </row>
    <row r="43" spans="1:5" x14ac:dyDescent="0.2">
      <c r="A43" s="13" t="s">
        <v>93</v>
      </c>
      <c r="B43" s="14" t="s">
        <v>94</v>
      </c>
      <c r="C43" s="15">
        <v>46</v>
      </c>
      <c r="D43" s="25">
        <v>0</v>
      </c>
      <c r="E43" s="25">
        <v>0</v>
      </c>
    </row>
    <row r="44" spans="1:5" x14ac:dyDescent="0.2">
      <c r="A44" s="13" t="s">
        <v>95</v>
      </c>
      <c r="B44" s="14" t="s">
        <v>96</v>
      </c>
      <c r="C44" s="15">
        <v>47</v>
      </c>
      <c r="D44" s="25">
        <v>43913</v>
      </c>
      <c r="E44" s="25">
        <v>43948</v>
      </c>
    </row>
    <row r="45" spans="1:5" x14ac:dyDescent="0.2">
      <c r="A45" s="13" t="s">
        <v>97</v>
      </c>
      <c r="B45" s="14" t="s">
        <v>98</v>
      </c>
      <c r="C45" s="15">
        <v>48</v>
      </c>
      <c r="D45" s="25">
        <v>43911</v>
      </c>
      <c r="E45" s="25">
        <v>43952</v>
      </c>
    </row>
    <row r="46" spans="1:5" x14ac:dyDescent="0.2">
      <c r="A46" s="13" t="s">
        <v>99</v>
      </c>
      <c r="B46" s="14" t="s">
        <v>100</v>
      </c>
      <c r="C46" s="15">
        <v>49</v>
      </c>
      <c r="D46" s="25">
        <v>43909</v>
      </c>
      <c r="E46" s="25">
        <v>43952</v>
      </c>
    </row>
    <row r="47" spans="1:5" x14ac:dyDescent="0.2">
      <c r="A47" s="13" t="s">
        <v>101</v>
      </c>
      <c r="B47" s="14" t="s">
        <v>102</v>
      </c>
      <c r="C47" s="15">
        <v>50</v>
      </c>
      <c r="D47" s="25">
        <v>43907</v>
      </c>
      <c r="E47" s="25">
        <v>43948</v>
      </c>
    </row>
    <row r="48" spans="1:5" x14ac:dyDescent="0.2">
      <c r="A48" s="13" t="s">
        <v>103</v>
      </c>
      <c r="B48" s="14" t="s">
        <v>104</v>
      </c>
      <c r="C48" s="15">
        <v>51</v>
      </c>
      <c r="D48" s="25">
        <v>43915</v>
      </c>
      <c r="E48" s="25">
        <v>43980</v>
      </c>
    </row>
    <row r="49" spans="1:5" x14ac:dyDescent="0.2">
      <c r="A49" s="13" t="s">
        <v>105</v>
      </c>
      <c r="B49" s="14" t="s">
        <v>106</v>
      </c>
      <c r="C49" s="15">
        <v>53</v>
      </c>
      <c r="D49" s="25">
        <v>43906</v>
      </c>
      <c r="E49" s="25">
        <v>43983</v>
      </c>
    </row>
    <row r="50" spans="1:5" x14ac:dyDescent="0.2">
      <c r="A50" s="13" t="s">
        <v>107</v>
      </c>
      <c r="B50" s="14" t="s">
        <v>108</v>
      </c>
      <c r="C50" s="15">
        <v>54</v>
      </c>
      <c r="D50" s="25">
        <v>43908</v>
      </c>
      <c r="E50" s="25">
        <v>43955</v>
      </c>
    </row>
    <row r="51" spans="1:5" x14ac:dyDescent="0.2">
      <c r="A51" s="13" t="s">
        <v>109</v>
      </c>
      <c r="B51" s="14" t="s">
        <v>110</v>
      </c>
      <c r="C51" s="15">
        <v>55</v>
      </c>
      <c r="D51" s="25">
        <v>43907</v>
      </c>
      <c r="E51" s="25">
        <v>43962</v>
      </c>
    </row>
    <row r="52" spans="1:5" x14ac:dyDescent="0.2">
      <c r="A52" s="13" t="s">
        <v>111</v>
      </c>
      <c r="B52" s="14" t="s">
        <v>112</v>
      </c>
      <c r="C52" s="15">
        <v>56</v>
      </c>
      <c r="D52" s="25">
        <v>43909</v>
      </c>
      <c r="E52" s="25">
        <v>43952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E1FD-2FE2-3648-911F-6720685D577D}">
  <dimension ref="A1:H54"/>
  <sheetViews>
    <sheetView workbookViewId="0">
      <selection activeCell="H3" sqref="H3:H54"/>
    </sheetView>
  </sheetViews>
  <sheetFormatPr baseColWidth="10" defaultRowHeight="16" x14ac:dyDescent="0.2"/>
  <sheetData>
    <row r="1" spans="1:8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ht="120" x14ac:dyDescent="0.2">
      <c r="A2" s="8" t="s">
        <v>0</v>
      </c>
      <c r="B2" s="9" t="s">
        <v>1</v>
      </c>
      <c r="C2" s="10" t="s">
        <v>2</v>
      </c>
      <c r="D2" s="11" t="s">
        <v>114</v>
      </c>
      <c r="E2" s="8" t="s">
        <v>115</v>
      </c>
      <c r="F2" s="11" t="s">
        <v>116</v>
      </c>
      <c r="G2" s="12" t="s">
        <v>117</v>
      </c>
      <c r="H2">
        <v>0</v>
      </c>
    </row>
    <row r="3" spans="1:8" x14ac:dyDescent="0.2">
      <c r="A3" s="13" t="s">
        <v>11</v>
      </c>
      <c r="B3" s="14" t="s">
        <v>12</v>
      </c>
      <c r="C3" s="15">
        <v>1</v>
      </c>
      <c r="D3" s="16">
        <v>43925</v>
      </c>
      <c r="E3" s="17">
        <v>0</v>
      </c>
      <c r="F3" s="17">
        <v>0</v>
      </c>
      <c r="G3" s="16">
        <v>43951</v>
      </c>
      <c r="H3" s="23">
        <f>MIN(IF(D3&lt;&gt;0,D3,F3))</f>
        <v>43925</v>
      </c>
    </row>
    <row r="4" spans="1:8" x14ac:dyDescent="0.2">
      <c r="A4" s="13" t="s">
        <v>13</v>
      </c>
      <c r="B4" s="14" t="s">
        <v>14</v>
      </c>
      <c r="C4" s="15">
        <v>2</v>
      </c>
      <c r="D4" s="16">
        <v>43918</v>
      </c>
      <c r="E4" s="17">
        <v>0</v>
      </c>
      <c r="F4" s="17">
        <v>0</v>
      </c>
      <c r="G4" s="16">
        <v>43945</v>
      </c>
      <c r="H4" s="23">
        <f t="shared" ref="H4:H54" si="0">MIN(IF(D4&lt;&gt;0,D4,F4))</f>
        <v>43918</v>
      </c>
    </row>
    <row r="5" spans="1:8" x14ac:dyDescent="0.2">
      <c r="A5" s="13" t="s">
        <v>15</v>
      </c>
      <c r="B5" s="14" t="s">
        <v>16</v>
      </c>
      <c r="C5" s="15">
        <v>4</v>
      </c>
      <c r="D5" s="16">
        <v>43921</v>
      </c>
      <c r="E5" s="17">
        <v>1</v>
      </c>
      <c r="F5" s="17">
        <v>0</v>
      </c>
      <c r="G5" s="16">
        <v>43967</v>
      </c>
      <c r="H5" s="23">
        <f t="shared" si="0"/>
        <v>43921</v>
      </c>
    </row>
    <row r="6" spans="1:8" x14ac:dyDescent="0.2">
      <c r="A6" s="13" t="s">
        <v>17</v>
      </c>
      <c r="B6" s="14" t="s">
        <v>18</v>
      </c>
      <c r="C6" s="15">
        <v>5</v>
      </c>
      <c r="D6" s="18">
        <v>0</v>
      </c>
      <c r="E6" s="17">
        <v>0</v>
      </c>
      <c r="F6" s="17">
        <v>0</v>
      </c>
      <c r="G6" s="19">
        <v>0</v>
      </c>
      <c r="H6" s="23">
        <f t="shared" si="0"/>
        <v>0</v>
      </c>
    </row>
    <row r="7" spans="1:8" x14ac:dyDescent="0.2">
      <c r="A7" s="13" t="s">
        <v>19</v>
      </c>
      <c r="B7" s="14" t="s">
        <v>20</v>
      </c>
      <c r="C7" s="15">
        <v>6</v>
      </c>
      <c r="D7" s="16">
        <v>43909</v>
      </c>
      <c r="E7" s="17">
        <v>0</v>
      </c>
      <c r="F7" s="17">
        <v>0</v>
      </c>
      <c r="G7" s="16">
        <v>44221</v>
      </c>
      <c r="H7" s="23">
        <f t="shared" si="0"/>
        <v>43909</v>
      </c>
    </row>
    <row r="8" spans="1:8" x14ac:dyDescent="0.2">
      <c r="A8" s="13" t="s">
        <v>21</v>
      </c>
      <c r="B8" s="14" t="s">
        <v>22</v>
      </c>
      <c r="C8" s="15">
        <v>8</v>
      </c>
      <c r="D8" s="16">
        <v>43916</v>
      </c>
      <c r="E8" s="17">
        <v>1</v>
      </c>
      <c r="F8" s="17">
        <v>0</v>
      </c>
      <c r="G8" s="16">
        <v>43948</v>
      </c>
      <c r="H8" s="23">
        <f t="shared" si="0"/>
        <v>43916</v>
      </c>
    </row>
    <row r="9" spans="1:8" x14ac:dyDescent="0.2">
      <c r="A9" s="13" t="s">
        <v>23</v>
      </c>
      <c r="B9" s="14" t="s">
        <v>24</v>
      </c>
      <c r="C9" s="15">
        <v>9</v>
      </c>
      <c r="D9" s="18">
        <v>0</v>
      </c>
      <c r="E9" s="17">
        <v>0</v>
      </c>
      <c r="F9" s="20">
        <v>43913</v>
      </c>
      <c r="G9" s="16">
        <v>43971</v>
      </c>
      <c r="H9" s="23">
        <f t="shared" si="0"/>
        <v>43913</v>
      </c>
    </row>
    <row r="10" spans="1:8" x14ac:dyDescent="0.2">
      <c r="A10" s="13" t="s">
        <v>25</v>
      </c>
      <c r="B10" s="14" t="s">
        <v>26</v>
      </c>
      <c r="C10" s="15">
        <v>10</v>
      </c>
      <c r="D10" s="16">
        <v>43914</v>
      </c>
      <c r="E10" s="17">
        <v>1</v>
      </c>
      <c r="F10" s="18">
        <v>0</v>
      </c>
      <c r="G10" s="16">
        <v>43983</v>
      </c>
      <c r="H10" s="23">
        <f t="shared" si="0"/>
        <v>43914</v>
      </c>
    </row>
    <row r="11" spans="1:8" ht="30" x14ac:dyDescent="0.2">
      <c r="A11" s="13" t="s">
        <v>27</v>
      </c>
      <c r="B11" s="14" t="s">
        <v>28</v>
      </c>
      <c r="C11" s="15">
        <v>11</v>
      </c>
      <c r="D11" s="16">
        <v>43922</v>
      </c>
      <c r="E11" s="17">
        <v>0</v>
      </c>
      <c r="F11" s="18">
        <v>0</v>
      </c>
      <c r="G11" s="16">
        <v>43980</v>
      </c>
      <c r="H11" s="23">
        <f t="shared" si="0"/>
        <v>43922</v>
      </c>
    </row>
    <row r="12" spans="1:8" x14ac:dyDescent="0.2">
      <c r="A12" s="13" t="s">
        <v>29</v>
      </c>
      <c r="B12" s="14" t="s">
        <v>30</v>
      </c>
      <c r="C12" s="15">
        <v>12</v>
      </c>
      <c r="D12" s="16">
        <v>43924</v>
      </c>
      <c r="E12" s="17">
        <v>1</v>
      </c>
      <c r="F12" s="18">
        <v>0</v>
      </c>
      <c r="G12" s="16">
        <v>43969</v>
      </c>
      <c r="H12" s="23">
        <f t="shared" si="0"/>
        <v>43924</v>
      </c>
    </row>
    <row r="13" spans="1:8" x14ac:dyDescent="0.2">
      <c r="A13" s="13" t="s">
        <v>31</v>
      </c>
      <c r="B13" s="14" t="s">
        <v>32</v>
      </c>
      <c r="C13" s="15">
        <v>13</v>
      </c>
      <c r="D13" s="16">
        <v>43924</v>
      </c>
      <c r="E13" s="17">
        <v>0</v>
      </c>
      <c r="F13" s="18">
        <v>0</v>
      </c>
      <c r="G13" s="16">
        <v>43952</v>
      </c>
      <c r="H13" s="23">
        <f t="shared" si="0"/>
        <v>43924</v>
      </c>
    </row>
    <row r="14" spans="1:8" x14ac:dyDescent="0.2">
      <c r="A14" s="13" t="s">
        <v>33</v>
      </c>
      <c r="B14" s="14" t="s">
        <v>34</v>
      </c>
      <c r="C14" s="15">
        <v>15</v>
      </c>
      <c r="D14" s="16">
        <v>43915</v>
      </c>
      <c r="E14" s="17">
        <v>0</v>
      </c>
      <c r="F14" s="20">
        <v>43958</v>
      </c>
      <c r="G14" s="16">
        <v>43982</v>
      </c>
      <c r="H14" s="23">
        <f t="shared" si="0"/>
        <v>43915</v>
      </c>
    </row>
    <row r="15" spans="1:8" x14ac:dyDescent="0.2">
      <c r="A15" s="13" t="s">
        <v>35</v>
      </c>
      <c r="B15" s="14" t="s">
        <v>36</v>
      </c>
      <c r="C15" s="15">
        <v>16</v>
      </c>
      <c r="D15" s="16">
        <v>43915</v>
      </c>
      <c r="E15" s="17">
        <v>0</v>
      </c>
      <c r="F15" s="18">
        <v>0</v>
      </c>
      <c r="G15" s="16">
        <v>43952</v>
      </c>
      <c r="H15" s="23">
        <f t="shared" si="0"/>
        <v>43915</v>
      </c>
    </row>
    <row r="16" spans="1:8" x14ac:dyDescent="0.2">
      <c r="A16" s="13" t="s">
        <v>37</v>
      </c>
      <c r="B16" s="14" t="s">
        <v>38</v>
      </c>
      <c r="C16" s="15">
        <v>17</v>
      </c>
      <c r="D16" s="16">
        <v>43911</v>
      </c>
      <c r="E16" s="17">
        <v>0</v>
      </c>
      <c r="F16" s="18">
        <v>0</v>
      </c>
      <c r="G16" s="16">
        <v>43980</v>
      </c>
      <c r="H16" s="23">
        <f t="shared" si="0"/>
        <v>43911</v>
      </c>
    </row>
    <row r="17" spans="1:8" x14ac:dyDescent="0.2">
      <c r="A17" s="13" t="s">
        <v>39</v>
      </c>
      <c r="B17" s="14" t="s">
        <v>40</v>
      </c>
      <c r="C17" s="15">
        <v>18</v>
      </c>
      <c r="D17" s="16">
        <v>43915</v>
      </c>
      <c r="E17" s="17">
        <v>0</v>
      </c>
      <c r="F17" s="18">
        <v>0</v>
      </c>
      <c r="G17" s="16">
        <v>43969</v>
      </c>
      <c r="H17" s="23">
        <f t="shared" si="0"/>
        <v>43915</v>
      </c>
    </row>
    <row r="18" spans="1:8" x14ac:dyDescent="0.2">
      <c r="A18" s="13" t="s">
        <v>41</v>
      </c>
      <c r="B18" s="14" t="s">
        <v>42</v>
      </c>
      <c r="C18" s="15">
        <v>19</v>
      </c>
      <c r="D18" s="18">
        <v>0</v>
      </c>
      <c r="E18" s="17">
        <v>0</v>
      </c>
      <c r="F18" s="18">
        <v>0</v>
      </c>
      <c r="G18" s="19">
        <v>0</v>
      </c>
      <c r="H18" s="23">
        <f t="shared" si="0"/>
        <v>0</v>
      </c>
    </row>
    <row r="19" spans="1:8" x14ac:dyDescent="0.2">
      <c r="A19" s="13" t="s">
        <v>43</v>
      </c>
      <c r="B19" s="14" t="s">
        <v>44</v>
      </c>
      <c r="C19" s="15">
        <v>20</v>
      </c>
      <c r="D19" s="16">
        <v>43920</v>
      </c>
      <c r="E19" s="17">
        <v>1</v>
      </c>
      <c r="F19" s="18">
        <v>0</v>
      </c>
      <c r="G19" s="16">
        <v>43955</v>
      </c>
      <c r="H19" s="23">
        <f t="shared" si="0"/>
        <v>43920</v>
      </c>
    </row>
    <row r="20" spans="1:8" x14ac:dyDescent="0.2">
      <c r="A20" s="13" t="s">
        <v>45</v>
      </c>
      <c r="B20" s="14" t="s">
        <v>46</v>
      </c>
      <c r="C20" s="15">
        <v>21</v>
      </c>
      <c r="D20" s="18">
        <v>0</v>
      </c>
      <c r="E20" s="17">
        <v>0</v>
      </c>
      <c r="F20" s="20">
        <v>43916</v>
      </c>
      <c r="G20" s="16">
        <v>44011</v>
      </c>
      <c r="H20" s="23">
        <f t="shared" si="0"/>
        <v>43916</v>
      </c>
    </row>
    <row r="21" spans="1:8" x14ac:dyDescent="0.2">
      <c r="A21" s="13" t="s">
        <v>47</v>
      </c>
      <c r="B21" s="14" t="s">
        <v>48</v>
      </c>
      <c r="C21" s="15">
        <v>22</v>
      </c>
      <c r="D21" s="16">
        <v>43913</v>
      </c>
      <c r="E21" s="17">
        <v>0</v>
      </c>
      <c r="F21" s="18">
        <v>0</v>
      </c>
      <c r="G21" s="16">
        <v>43966</v>
      </c>
      <c r="H21" s="23">
        <f t="shared" si="0"/>
        <v>43913</v>
      </c>
    </row>
    <row r="22" spans="1:8" x14ac:dyDescent="0.2">
      <c r="A22" s="13" t="s">
        <v>49</v>
      </c>
      <c r="B22" s="14" t="s">
        <v>50</v>
      </c>
      <c r="C22" s="15">
        <v>23</v>
      </c>
      <c r="D22" s="16">
        <v>43923</v>
      </c>
      <c r="E22" s="17">
        <v>0</v>
      </c>
      <c r="F22" s="18">
        <v>0</v>
      </c>
      <c r="G22" s="16">
        <v>43982</v>
      </c>
      <c r="H22" s="23">
        <f t="shared" si="0"/>
        <v>43923</v>
      </c>
    </row>
    <row r="23" spans="1:8" x14ac:dyDescent="0.2">
      <c r="A23" s="13" t="s">
        <v>51</v>
      </c>
      <c r="B23" s="14" t="s">
        <v>52</v>
      </c>
      <c r="C23" s="15">
        <v>24</v>
      </c>
      <c r="D23" s="16">
        <v>43920</v>
      </c>
      <c r="E23" s="17">
        <v>0</v>
      </c>
      <c r="F23" s="18">
        <v>0</v>
      </c>
      <c r="G23" s="16">
        <v>43966</v>
      </c>
      <c r="H23" s="23">
        <f t="shared" si="0"/>
        <v>43920</v>
      </c>
    </row>
    <row r="24" spans="1:8" ht="30" x14ac:dyDescent="0.2">
      <c r="A24" s="13" t="s">
        <v>53</v>
      </c>
      <c r="B24" s="14" t="s">
        <v>54</v>
      </c>
      <c r="C24" s="15">
        <v>25</v>
      </c>
      <c r="D24" s="16">
        <v>43914</v>
      </c>
      <c r="E24" s="17">
        <v>0</v>
      </c>
      <c r="F24" s="18">
        <v>0</v>
      </c>
      <c r="G24" s="16">
        <v>43969</v>
      </c>
      <c r="H24" s="23">
        <f t="shared" si="0"/>
        <v>43914</v>
      </c>
    </row>
    <row r="25" spans="1:8" x14ac:dyDescent="0.2">
      <c r="A25" s="13" t="s">
        <v>55</v>
      </c>
      <c r="B25" s="14" t="s">
        <v>56</v>
      </c>
      <c r="C25" s="15">
        <v>26</v>
      </c>
      <c r="D25" s="16">
        <v>43914</v>
      </c>
      <c r="E25" s="17">
        <v>1</v>
      </c>
      <c r="F25" s="18">
        <v>0</v>
      </c>
      <c r="G25" s="16">
        <v>43983</v>
      </c>
      <c r="H25" s="23">
        <f t="shared" si="0"/>
        <v>43914</v>
      </c>
    </row>
    <row r="26" spans="1:8" x14ac:dyDescent="0.2">
      <c r="A26" s="13" t="s">
        <v>57</v>
      </c>
      <c r="B26" s="14" t="s">
        <v>58</v>
      </c>
      <c r="C26" s="15">
        <v>27</v>
      </c>
      <c r="D26" s="16">
        <v>43918</v>
      </c>
      <c r="E26" s="17">
        <v>0</v>
      </c>
      <c r="F26" s="18">
        <v>0</v>
      </c>
      <c r="G26" s="16">
        <v>43969</v>
      </c>
      <c r="H26" s="23">
        <f t="shared" si="0"/>
        <v>43918</v>
      </c>
    </row>
    <row r="27" spans="1:8" x14ac:dyDescent="0.2">
      <c r="A27" s="13" t="s">
        <v>59</v>
      </c>
      <c r="B27" s="14" t="s">
        <v>60</v>
      </c>
      <c r="C27" s="15">
        <v>28</v>
      </c>
      <c r="D27" s="16">
        <v>43924</v>
      </c>
      <c r="E27" s="17">
        <v>0</v>
      </c>
      <c r="F27" s="18">
        <v>0</v>
      </c>
      <c r="G27" s="16">
        <v>43948</v>
      </c>
      <c r="H27" s="23">
        <f t="shared" si="0"/>
        <v>43924</v>
      </c>
    </row>
    <row r="28" spans="1:8" x14ac:dyDescent="0.2">
      <c r="A28" s="13" t="s">
        <v>61</v>
      </c>
      <c r="B28" s="14" t="s">
        <v>62</v>
      </c>
      <c r="C28" s="15">
        <v>29</v>
      </c>
      <c r="D28" s="16">
        <v>43927</v>
      </c>
      <c r="E28" s="17">
        <v>1</v>
      </c>
      <c r="F28" s="18">
        <v>0</v>
      </c>
      <c r="G28" s="16">
        <v>43955</v>
      </c>
      <c r="H28" s="23">
        <f t="shared" si="0"/>
        <v>43927</v>
      </c>
    </row>
    <row r="29" spans="1:8" x14ac:dyDescent="0.2">
      <c r="A29" s="13" t="s">
        <v>63</v>
      </c>
      <c r="B29" s="14" t="s">
        <v>64</v>
      </c>
      <c r="C29" s="15">
        <v>30</v>
      </c>
      <c r="D29" s="16">
        <v>43918</v>
      </c>
      <c r="E29" s="17">
        <v>0</v>
      </c>
      <c r="F29" s="18">
        <v>0</v>
      </c>
      <c r="G29" s="16">
        <v>43947</v>
      </c>
      <c r="H29" s="23">
        <f t="shared" si="0"/>
        <v>43918</v>
      </c>
    </row>
    <row r="30" spans="1:8" x14ac:dyDescent="0.2">
      <c r="A30" s="13" t="s">
        <v>65</v>
      </c>
      <c r="B30" s="14" t="s">
        <v>66</v>
      </c>
      <c r="C30" s="15">
        <v>31</v>
      </c>
      <c r="D30" s="18">
        <v>0</v>
      </c>
      <c r="E30" s="17">
        <v>0</v>
      </c>
      <c r="F30" s="18">
        <v>0</v>
      </c>
      <c r="G30" s="19">
        <v>0</v>
      </c>
      <c r="H30" s="23">
        <f t="shared" si="0"/>
        <v>0</v>
      </c>
    </row>
    <row r="31" spans="1:8" x14ac:dyDescent="0.2">
      <c r="A31" s="13" t="s">
        <v>67</v>
      </c>
      <c r="B31" s="14" t="s">
        <v>68</v>
      </c>
      <c r="C31" s="15">
        <v>32</v>
      </c>
      <c r="D31" s="16">
        <v>43921</v>
      </c>
      <c r="E31" s="17">
        <v>0</v>
      </c>
      <c r="F31" s="18">
        <v>0</v>
      </c>
      <c r="G31" s="16">
        <v>43960</v>
      </c>
      <c r="H31" s="23">
        <f t="shared" si="0"/>
        <v>43921</v>
      </c>
    </row>
    <row r="32" spans="1:8" ht="30" x14ac:dyDescent="0.2">
      <c r="A32" s="13" t="s">
        <v>69</v>
      </c>
      <c r="B32" s="14" t="s">
        <v>70</v>
      </c>
      <c r="C32" s="15">
        <v>33</v>
      </c>
      <c r="D32" s="16">
        <v>43918</v>
      </c>
      <c r="E32" s="17">
        <v>0</v>
      </c>
      <c r="F32" s="18">
        <v>0</v>
      </c>
      <c r="G32" s="16">
        <v>43998</v>
      </c>
      <c r="H32" s="23">
        <f t="shared" si="0"/>
        <v>43918</v>
      </c>
    </row>
    <row r="33" spans="1:8" x14ac:dyDescent="0.2">
      <c r="A33" s="13" t="s">
        <v>71</v>
      </c>
      <c r="B33" s="14" t="s">
        <v>72</v>
      </c>
      <c r="C33" s="15">
        <v>34</v>
      </c>
      <c r="D33" s="16">
        <v>43911</v>
      </c>
      <c r="E33" s="17">
        <v>0</v>
      </c>
      <c r="F33" s="18">
        <v>0</v>
      </c>
      <c r="G33" s="16">
        <v>43991</v>
      </c>
      <c r="H33" s="23">
        <f t="shared" si="0"/>
        <v>43911</v>
      </c>
    </row>
    <row r="34" spans="1:8" x14ac:dyDescent="0.2">
      <c r="A34" s="13" t="s">
        <v>73</v>
      </c>
      <c r="B34" s="14" t="s">
        <v>74</v>
      </c>
      <c r="C34" s="15">
        <v>35</v>
      </c>
      <c r="D34" s="16">
        <v>43914</v>
      </c>
      <c r="E34" s="17">
        <v>1</v>
      </c>
      <c r="F34" s="18">
        <v>0</v>
      </c>
      <c r="G34" s="19">
        <v>0</v>
      </c>
      <c r="H34" s="23">
        <f t="shared" si="0"/>
        <v>43914</v>
      </c>
    </row>
    <row r="35" spans="1:8" x14ac:dyDescent="0.2">
      <c r="A35" s="13" t="s">
        <v>75</v>
      </c>
      <c r="B35" s="14" t="s">
        <v>76</v>
      </c>
      <c r="C35" s="15">
        <v>36</v>
      </c>
      <c r="D35" s="16">
        <v>43912</v>
      </c>
      <c r="E35" s="17">
        <v>1</v>
      </c>
      <c r="F35" s="18">
        <v>0</v>
      </c>
      <c r="G35" s="16">
        <v>44009</v>
      </c>
      <c r="H35" s="23">
        <f t="shared" si="0"/>
        <v>43912</v>
      </c>
    </row>
    <row r="36" spans="1:8" x14ac:dyDescent="0.2">
      <c r="A36" s="13" t="s">
        <v>77</v>
      </c>
      <c r="B36" s="14" t="s">
        <v>78</v>
      </c>
      <c r="C36" s="15">
        <v>37</v>
      </c>
      <c r="D36" s="16">
        <v>43920</v>
      </c>
      <c r="E36" s="17">
        <v>1</v>
      </c>
      <c r="F36" s="18">
        <v>0</v>
      </c>
      <c r="G36" s="16">
        <v>43973</v>
      </c>
      <c r="H36" s="23">
        <f t="shared" si="0"/>
        <v>43920</v>
      </c>
    </row>
    <row r="37" spans="1:8" x14ac:dyDescent="0.2">
      <c r="A37" s="13" t="s">
        <v>79</v>
      </c>
      <c r="B37" s="14" t="s">
        <v>80</v>
      </c>
      <c r="C37" s="15">
        <v>38</v>
      </c>
      <c r="D37" s="18">
        <v>0</v>
      </c>
      <c r="E37" s="17">
        <v>0</v>
      </c>
      <c r="F37" s="18">
        <v>0</v>
      </c>
      <c r="G37" s="19">
        <v>0</v>
      </c>
      <c r="H37" s="23">
        <f t="shared" si="0"/>
        <v>0</v>
      </c>
    </row>
    <row r="38" spans="1:8" x14ac:dyDescent="0.2">
      <c r="A38" s="13" t="s">
        <v>81</v>
      </c>
      <c r="B38" s="14" t="s">
        <v>82</v>
      </c>
      <c r="C38" s="15">
        <v>39</v>
      </c>
      <c r="D38" s="16">
        <v>43914</v>
      </c>
      <c r="E38" s="17">
        <v>1</v>
      </c>
      <c r="F38" s="18">
        <v>0</v>
      </c>
      <c r="G38" s="16">
        <v>43971</v>
      </c>
      <c r="H38" s="23">
        <f t="shared" si="0"/>
        <v>43914</v>
      </c>
    </row>
    <row r="39" spans="1:8" x14ac:dyDescent="0.2">
      <c r="A39" s="13" t="s">
        <v>83</v>
      </c>
      <c r="B39" s="14" t="s">
        <v>84</v>
      </c>
      <c r="C39" s="15">
        <v>40</v>
      </c>
      <c r="D39" s="18">
        <v>0</v>
      </c>
      <c r="E39" s="17">
        <v>0</v>
      </c>
      <c r="F39" s="20">
        <v>43922</v>
      </c>
      <c r="G39" s="16">
        <v>43966</v>
      </c>
      <c r="H39" s="23">
        <f t="shared" si="0"/>
        <v>43922</v>
      </c>
    </row>
    <row r="40" spans="1:8" x14ac:dyDescent="0.2">
      <c r="A40" s="13" t="s">
        <v>85</v>
      </c>
      <c r="B40" s="14" t="s">
        <v>86</v>
      </c>
      <c r="C40" s="15">
        <v>41</v>
      </c>
      <c r="D40" s="16">
        <v>43913</v>
      </c>
      <c r="E40" s="17">
        <v>0</v>
      </c>
      <c r="F40" s="18">
        <v>0</v>
      </c>
      <c r="G40" s="16">
        <v>44001</v>
      </c>
      <c r="H40" s="23">
        <f t="shared" si="0"/>
        <v>43913</v>
      </c>
    </row>
    <row r="41" spans="1:8" x14ac:dyDescent="0.2">
      <c r="A41" s="13" t="s">
        <v>87</v>
      </c>
      <c r="B41" s="14" t="s">
        <v>88</v>
      </c>
      <c r="C41" s="15">
        <v>42</v>
      </c>
      <c r="D41" s="16">
        <v>43922</v>
      </c>
      <c r="E41" s="17">
        <v>1</v>
      </c>
      <c r="F41" s="18">
        <v>0</v>
      </c>
      <c r="G41" s="16">
        <v>43987</v>
      </c>
      <c r="H41" s="23">
        <f t="shared" si="0"/>
        <v>43922</v>
      </c>
    </row>
    <row r="42" spans="1:8" x14ac:dyDescent="0.2">
      <c r="A42" s="13" t="s">
        <v>89</v>
      </c>
      <c r="B42" s="14" t="s">
        <v>90</v>
      </c>
      <c r="C42" s="15">
        <v>44</v>
      </c>
      <c r="D42" s="16">
        <v>43918</v>
      </c>
      <c r="E42" s="17">
        <v>0</v>
      </c>
      <c r="F42" s="18">
        <v>0</v>
      </c>
      <c r="G42" s="16">
        <v>43960</v>
      </c>
      <c r="H42" s="23">
        <f t="shared" si="0"/>
        <v>43918</v>
      </c>
    </row>
    <row r="43" spans="1:8" x14ac:dyDescent="0.2">
      <c r="A43" s="13" t="s">
        <v>91</v>
      </c>
      <c r="B43" s="14" t="s">
        <v>92</v>
      </c>
      <c r="C43" s="15">
        <v>45</v>
      </c>
      <c r="D43" s="16">
        <v>43928</v>
      </c>
      <c r="E43" s="17">
        <v>1</v>
      </c>
      <c r="F43" s="18">
        <v>0</v>
      </c>
      <c r="G43" s="16">
        <v>43955</v>
      </c>
      <c r="H43" s="23">
        <f t="shared" si="0"/>
        <v>43928</v>
      </c>
    </row>
    <row r="44" spans="1:8" x14ac:dyDescent="0.2">
      <c r="A44" s="13" t="s">
        <v>93</v>
      </c>
      <c r="B44" s="14" t="s">
        <v>94</v>
      </c>
      <c r="C44" s="15">
        <v>46</v>
      </c>
      <c r="D44" s="18">
        <v>0</v>
      </c>
      <c r="E44" s="17">
        <v>0</v>
      </c>
      <c r="F44" s="18">
        <v>0</v>
      </c>
      <c r="G44" s="19">
        <v>0</v>
      </c>
      <c r="H44" s="23">
        <f t="shared" si="0"/>
        <v>0</v>
      </c>
    </row>
    <row r="45" spans="1:8" x14ac:dyDescent="0.2">
      <c r="A45" s="13" t="s">
        <v>95</v>
      </c>
      <c r="B45" s="14" t="s">
        <v>96</v>
      </c>
      <c r="C45" s="15">
        <v>47</v>
      </c>
      <c r="D45" s="20">
        <v>43923</v>
      </c>
      <c r="E45" s="17">
        <v>1</v>
      </c>
      <c r="F45" s="18">
        <v>0</v>
      </c>
      <c r="G45" s="16">
        <v>43950</v>
      </c>
      <c r="H45" s="23">
        <f t="shared" si="0"/>
        <v>43923</v>
      </c>
    </row>
    <row r="46" spans="1:8" x14ac:dyDescent="0.2">
      <c r="A46" s="13" t="s">
        <v>97</v>
      </c>
      <c r="B46" s="14" t="s">
        <v>98</v>
      </c>
      <c r="C46" s="15">
        <v>48</v>
      </c>
      <c r="D46" s="18">
        <v>0</v>
      </c>
      <c r="E46" s="17">
        <v>1</v>
      </c>
      <c r="F46" s="20">
        <v>43923</v>
      </c>
      <c r="G46" s="16">
        <v>43952</v>
      </c>
      <c r="H46" s="23">
        <f t="shared" si="0"/>
        <v>43923</v>
      </c>
    </row>
    <row r="47" spans="1:8" x14ac:dyDescent="0.2">
      <c r="A47" s="13" t="s">
        <v>99</v>
      </c>
      <c r="B47" s="14" t="s">
        <v>100</v>
      </c>
      <c r="C47" s="15">
        <v>49</v>
      </c>
      <c r="D47" s="18">
        <v>0</v>
      </c>
      <c r="E47" s="17">
        <v>0</v>
      </c>
      <c r="F47" s="18">
        <v>0</v>
      </c>
      <c r="G47" s="19">
        <v>0</v>
      </c>
      <c r="H47" s="23">
        <f t="shared" si="0"/>
        <v>0</v>
      </c>
    </row>
    <row r="48" spans="1:8" x14ac:dyDescent="0.2">
      <c r="A48" s="13" t="s">
        <v>101</v>
      </c>
      <c r="B48" s="14" t="s">
        <v>102</v>
      </c>
      <c r="C48" s="15">
        <v>50</v>
      </c>
      <c r="D48" s="16">
        <v>43914</v>
      </c>
      <c r="E48" s="17">
        <v>0</v>
      </c>
      <c r="F48" s="18">
        <v>0</v>
      </c>
      <c r="G48" s="16">
        <v>43966</v>
      </c>
      <c r="H48" s="23">
        <f t="shared" si="0"/>
        <v>43914</v>
      </c>
    </row>
    <row r="49" spans="1:8" x14ac:dyDescent="0.2">
      <c r="A49" s="13" t="s">
        <v>103</v>
      </c>
      <c r="B49" s="14" t="s">
        <v>104</v>
      </c>
      <c r="C49" s="15">
        <v>51</v>
      </c>
      <c r="D49" s="16">
        <v>43920</v>
      </c>
      <c r="E49" s="17">
        <v>0</v>
      </c>
      <c r="F49" s="18">
        <v>0</v>
      </c>
      <c r="G49" s="16">
        <v>43980</v>
      </c>
      <c r="H49" s="23">
        <f t="shared" si="0"/>
        <v>43920</v>
      </c>
    </row>
    <row r="50" spans="1:8" x14ac:dyDescent="0.2">
      <c r="A50" s="13" t="s">
        <v>105</v>
      </c>
      <c r="B50" s="14" t="s">
        <v>106</v>
      </c>
      <c r="C50" s="15">
        <v>53</v>
      </c>
      <c r="D50" s="16">
        <v>43913</v>
      </c>
      <c r="E50" s="17">
        <v>0</v>
      </c>
      <c r="F50" s="18">
        <v>0</v>
      </c>
      <c r="G50" s="16">
        <v>43983</v>
      </c>
      <c r="H50" s="23">
        <f t="shared" si="0"/>
        <v>43913</v>
      </c>
    </row>
    <row r="51" spans="1:8" x14ac:dyDescent="0.2">
      <c r="A51" s="13" t="s">
        <v>107</v>
      </c>
      <c r="B51" s="14" t="s">
        <v>108</v>
      </c>
      <c r="C51" s="15">
        <v>54</v>
      </c>
      <c r="D51" s="16">
        <v>43914</v>
      </c>
      <c r="E51" s="17">
        <v>1</v>
      </c>
      <c r="F51" s="18">
        <v>0</v>
      </c>
      <c r="G51" s="16">
        <v>43956</v>
      </c>
      <c r="H51" s="23">
        <f t="shared" si="0"/>
        <v>43914</v>
      </c>
    </row>
    <row r="52" spans="1:8" x14ac:dyDescent="0.2">
      <c r="A52" s="13" t="s">
        <v>109</v>
      </c>
      <c r="B52" s="14" t="s">
        <v>110</v>
      </c>
      <c r="C52" s="15">
        <v>55</v>
      </c>
      <c r="D52" s="16">
        <v>43915</v>
      </c>
      <c r="E52" s="17">
        <v>0</v>
      </c>
      <c r="F52" s="18">
        <v>0</v>
      </c>
      <c r="G52" s="16">
        <v>43964</v>
      </c>
      <c r="H52" s="23">
        <f t="shared" si="0"/>
        <v>43915</v>
      </c>
    </row>
    <row r="53" spans="1:8" x14ac:dyDescent="0.2">
      <c r="A53" s="13" t="s">
        <v>111</v>
      </c>
      <c r="B53" s="14" t="s">
        <v>112</v>
      </c>
      <c r="C53" s="15">
        <v>56</v>
      </c>
      <c r="D53" s="18">
        <v>0</v>
      </c>
      <c r="E53" s="17">
        <v>0</v>
      </c>
      <c r="F53" s="18">
        <v>0</v>
      </c>
      <c r="G53" s="19">
        <v>0</v>
      </c>
      <c r="H53" s="23">
        <f t="shared" si="0"/>
        <v>0</v>
      </c>
    </row>
    <row r="54" spans="1:8" x14ac:dyDescent="0.2">
      <c r="A54" s="9" t="s">
        <v>113</v>
      </c>
      <c r="B54" s="14">
        <v>0</v>
      </c>
      <c r="C54" s="14">
        <v>0</v>
      </c>
      <c r="D54" s="21">
        <v>40</v>
      </c>
      <c r="E54" s="21">
        <v>16</v>
      </c>
      <c r="F54" s="21">
        <v>5</v>
      </c>
      <c r="G54" s="22">
        <v>43</v>
      </c>
      <c r="H54" s="23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</vt:lpstr>
      <vt:lpstr>state characteristics</vt:lpstr>
      <vt:lpstr>unemployment benefits</vt:lpstr>
      <vt:lpstr>state of emergency</vt:lpstr>
      <vt:lpstr>masks</vt:lpstr>
      <vt:lpstr>travel_quarantines</vt:lpstr>
      <vt:lpstr>business closures</vt:lpstr>
      <vt:lpstr>stay at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2021-04-04T17:06:20Z</dcterms:created>
  <dcterms:modified xsi:type="dcterms:W3CDTF">2021-04-04T23:59:16Z</dcterms:modified>
</cp:coreProperties>
</file>