
<file path=[Content_Types].xml><?xml version="1.0" encoding="utf-8"?>
<Types xmlns="http://schemas.openxmlformats.org/package/2006/content-types">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docProps/app.xml" ContentType="application/vnd.openxmlformats-officedocument.extended-properties+xml"/>
  <Override PartName="/xl/drawings/drawing3.xml" ContentType="application/vnd.openxmlformats-officedocument.drawing+xml"/>
  <Override PartName="/xl/drawings/drawing5.xml" ContentType="application/vnd.openxmlformats-officedocument.drawing+xml"/>
  <Override PartName="/xl/charts/chart2.xml" ContentType="application/vnd.openxmlformats-officedocument.drawingml.chart+xml"/>
  <Default Extension="vml" ContentType="application/vnd.openxmlformats-officedocument.vmlDrawing"/>
  <Override PartName="/xl/worksheets/sheet5.xml" ContentType="application/vnd.openxmlformats-officedocument.spreadsheetml.worksheet+xml"/>
  <Override PartName="/xl/drawings/drawing2.xml" ContentType="application/vnd.openxmlformats-officedocument.drawing+xml"/>
  <Default Extension="png" ContentType="image/png"/>
  <Override PartName="/xl/charts/chart4.xml" ContentType="application/vnd.openxmlformats-officedocument.drawingml.chart+xml"/>
  <Override PartName="/xl/calcChain.xml" ContentType="application/vnd.openxmlformats-officedocument.spreadsheetml.calcChain+xml"/>
  <Override PartName="/xl/workbook.xml" ContentType="application/vnd.openxmlformats-officedocument.spreadsheetml.sheet.main+xml"/>
  <Override PartName="/docProps/core.xml" ContentType="application/vnd.openxmlformats-package.core-properties+xml"/>
  <Override PartName="/xl/charts/chart3.xml" ContentType="application/vnd.openxmlformats-officedocument.drawingml.chart+xml"/>
  <Default Extension="xml" ContentType="application/xml"/>
  <Default Extension="wmf" ContentType="image/x-wmf"/>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drawings/drawing4.xml" ContentType="application/vnd.openxmlformats-officedocument.drawing+xml"/>
  <Override PartName="/xl/charts/chart6.xml" ContentType="application/vnd.openxmlformats-officedocument.drawingml.chart+xml"/>
  <Override PartName="/xl/worksheets/sheet6.xml" ContentType="application/vnd.openxmlformats-officedocument.spreadsheetml.worksheet+xml"/>
  <Default Extension="rels" ContentType="application/vnd.openxmlformats-package.relationships+xml"/>
  <Override PartName="/xl/drawings/drawing1.xml" ContentType="application/vnd.openxmlformats-officedocument.drawing+xml"/>
  <Override PartName="/xl/charts/chart5.xml" ContentType="application/vnd.openxmlformats-officedocument.drawingml.chart+xml"/>
  <Override PartName="/xl/comments1.xml" ContentType="application/vnd.openxmlformats-officedocument.spreadsheetml.comments+xml"/>
  <Override PartName="/xl/comments3.xml" ContentType="application/vnd.openxmlformats-officedocument.spreadsheetml.comments+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80" yWindow="40" windowWidth="22960" windowHeight="14660" tabRatio="615" activeTab="1"/>
  </bookViews>
  <sheets>
    <sheet name="Copyright" sheetId="6" r:id="rId1"/>
    <sheet name="Introduction" sheetId="1" r:id="rId2"/>
    <sheet name="Sample Problem" sheetId="5" r:id="rId3"/>
    <sheet name="Prebuilt Excel Model" sheetId="2" r:id="rId4"/>
    <sheet name="Graphs" sheetId="3" r:id="rId5"/>
    <sheet name="Toolkit Help" sheetId="4" r:id="rId6"/>
  </sheet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G17" i="3"/>
  <c r="G18"/>
  <c r="G19"/>
  <c r="G20"/>
  <c r="J18"/>
  <c r="L88"/>
  <c r="L87"/>
  <c r="L86"/>
  <c r="I88"/>
  <c r="I87"/>
  <c r="I86"/>
  <c r="F88"/>
  <c r="F87"/>
  <c r="F86"/>
  <c r="K18"/>
  <c r="L18"/>
  <c r="H19"/>
  <c r="I19"/>
  <c r="H17"/>
  <c r="I17"/>
  <c r="H18"/>
  <c r="H20"/>
  <c r="I20"/>
  <c r="I18"/>
  <c r="M18"/>
  <c r="N18"/>
  <c r="O18"/>
  <c r="J17"/>
  <c r="K17"/>
  <c r="L17"/>
  <c r="J19"/>
  <c r="M19"/>
  <c r="M17"/>
  <c r="N19"/>
  <c r="O19"/>
  <c r="N17"/>
  <c r="O17"/>
  <c r="J20"/>
  <c r="K20"/>
  <c r="L20"/>
  <c r="K19"/>
  <c r="L19"/>
  <c r="M20"/>
  <c r="N20"/>
  <c r="O20"/>
  <c r="H98" i="2"/>
  <c r="K98"/>
  <c r="H100"/>
  <c r="K100"/>
  <c r="N100"/>
  <c r="H102"/>
  <c r="K102"/>
  <c r="H104"/>
  <c r="H108"/>
  <c r="H110"/>
  <c r="H112"/>
  <c r="H114"/>
  <c r="N129"/>
  <c r="N127"/>
  <c r="N125"/>
  <c r="K129"/>
  <c r="K127"/>
  <c r="K125"/>
  <c r="H129"/>
  <c r="H127"/>
  <c r="H125"/>
  <c r="H75"/>
  <c r="K75"/>
  <c r="H77"/>
  <c r="K77"/>
  <c r="N77"/>
  <c r="H79"/>
  <c r="K79"/>
  <c r="H81"/>
  <c r="K92"/>
  <c r="K90"/>
  <c r="K88"/>
  <c r="K71"/>
  <c r="N79"/>
  <c r="N98"/>
  <c r="K104"/>
  <c r="K108"/>
  <c r="N75"/>
  <c r="K81"/>
  <c r="N102"/>
  <c r="K112"/>
  <c r="N104"/>
  <c r="N108"/>
  <c r="N81"/>
  <c r="K117"/>
  <c r="K110"/>
  <c r="K114"/>
  <c r="K119"/>
  <c r="N110"/>
  <c r="N112"/>
  <c r="N114"/>
  <c r="H211" i="5"/>
  <c r="H210"/>
  <c r="H208"/>
  <c r="H207"/>
  <c r="H205"/>
  <c r="H204"/>
  <c r="J210"/>
  <c r="J207"/>
  <c r="J204"/>
  <c r="H222"/>
  <c r="H223"/>
  <c r="J222"/>
  <c r="H219"/>
  <c r="H220"/>
  <c r="J219"/>
  <c r="H216"/>
  <c r="H217"/>
  <c r="J216"/>
  <c r="L117"/>
  <c r="L116"/>
  <c r="L103"/>
  <c r="L102"/>
  <c r="L115"/>
  <c r="L118"/>
  <c r="L145"/>
  <c r="L109"/>
  <c r="L110"/>
  <c r="L111"/>
  <c r="L112"/>
  <c r="L160"/>
  <c r="L162"/>
  <c r="L159"/>
  <c r="L156"/>
  <c r="J162"/>
  <c r="J159"/>
  <c r="J156"/>
  <c r="L132"/>
  <c r="L131"/>
  <c r="L97"/>
  <c r="I132"/>
  <c r="I131"/>
  <c r="L129"/>
  <c r="L128"/>
  <c r="L96"/>
  <c r="I129"/>
  <c r="I128"/>
  <c r="L101"/>
  <c r="L126"/>
  <c r="L125"/>
  <c r="L95"/>
  <c r="I126"/>
  <c r="I125"/>
  <c r="L104"/>
  <c r="L98"/>
  <c r="L84"/>
  <c r="L81"/>
  <c r="L78"/>
  <c r="J183"/>
  <c r="J177"/>
  <c r="J160"/>
  <c r="L141"/>
  <c r="J180"/>
  <c r="J163"/>
  <c r="J157"/>
  <c r="L146"/>
  <c r="L157"/>
  <c r="L163"/>
</calcChain>
</file>

<file path=xl/comments1.xml><?xml version="1.0" encoding="utf-8"?>
<comments xmlns="http://schemas.openxmlformats.org/spreadsheetml/2006/main">
  <authors>
    <author>SimmonsLAdm</author>
  </authors>
  <commentList>
    <comment ref="K19" authorId="0">
      <text>
        <r>
          <rPr>
            <sz val="8"/>
            <color indexed="81"/>
            <rFont val="Tahoma"/>
            <family val="2"/>
          </rPr>
          <t>The potential market is the set of consumers who profess a sufficient level of interest in a product or to whom the product is potentially relevant.</t>
        </r>
      </text>
    </comment>
    <comment ref="K28" authorId="0">
      <text>
        <r>
          <rPr>
            <sz val="8"/>
            <color indexed="81"/>
            <rFont val="Tahoma"/>
            <family val="2"/>
          </rPr>
          <t>Enter your estimate of what percentage of the potential market falls into the segment you are calling Target Market #1.</t>
        </r>
      </text>
    </comment>
    <comment ref="K30" authorId="0">
      <text>
        <r>
          <rPr>
            <sz val="8"/>
            <color indexed="81"/>
            <rFont val="Tahoma"/>
            <family val="2"/>
          </rPr>
          <t>Enter your estimate of what percentage of the potential market falls into the segment you are calling Target Market #2.</t>
        </r>
      </text>
    </comment>
    <comment ref="K32" authorId="0">
      <text>
        <r>
          <rPr>
            <sz val="8"/>
            <color indexed="81"/>
            <rFont val="Tahoma"/>
            <family val="2"/>
          </rPr>
          <t>Enter your estimate of what percentage of the potential market falls into the segment you are calling Target Market #3.</t>
        </r>
      </text>
    </comment>
    <comment ref="K38" authorId="0">
      <text>
        <r>
          <rPr>
            <sz val="8"/>
            <color indexed="81"/>
            <rFont val="Tahoma"/>
            <family val="2"/>
          </rPr>
          <t>Enter your estimate of how many consumers are currently buying products in the market.</t>
        </r>
      </text>
    </comment>
    <comment ref="H42" authorId="0">
      <text>
        <r>
          <rPr>
            <sz val="8"/>
            <color indexed="81"/>
            <rFont val="Tahoma"/>
            <family val="2"/>
          </rPr>
          <t>Now, break down your total number of consumers currently buying in the market into your three target market segments.  Here, enter how many of the customers currently buying fall into Target Market #1.</t>
        </r>
      </text>
    </comment>
    <comment ref="K42" authorId="0">
      <text>
        <r>
          <rPr>
            <sz val="8"/>
            <color indexed="81"/>
            <rFont val="Tahoma"/>
            <family val="2"/>
          </rPr>
          <t>Estimate the number of units per year an average consumer in Target Market #1 uses.</t>
        </r>
      </text>
    </comment>
    <comment ref="N42" authorId="0">
      <text>
        <r>
          <rPr>
            <sz val="8"/>
            <color indexed="81"/>
            <rFont val="Tahoma"/>
            <family val="2"/>
          </rPr>
          <t>Estimate the price paid for each unit on average for a consumer in Target Market #1.</t>
        </r>
      </text>
    </comment>
    <comment ref="H44" authorId="0">
      <text>
        <r>
          <rPr>
            <sz val="8"/>
            <color indexed="81"/>
            <rFont val="Tahoma"/>
            <family val="2"/>
          </rPr>
          <t>Now, break down your total number of consumers currently buying in the market into your three target market segments.  Here, enter how many of the customers currently buying fall into Target Market #2.</t>
        </r>
      </text>
    </comment>
    <comment ref="K44" authorId="0">
      <text>
        <r>
          <rPr>
            <sz val="8"/>
            <color indexed="81"/>
            <rFont val="Tahoma"/>
            <family val="2"/>
          </rPr>
          <t>Estimate the number of units per year an average consumer in Target Market #2 uses.</t>
        </r>
      </text>
    </comment>
    <comment ref="N44" authorId="0">
      <text>
        <r>
          <rPr>
            <sz val="8"/>
            <color indexed="81"/>
            <rFont val="Tahoma"/>
            <family val="2"/>
          </rPr>
          <t>Estimate the price paid for each unit on average for a consumer in Target Market #2.</t>
        </r>
      </text>
    </comment>
    <comment ref="H46" authorId="0">
      <text>
        <r>
          <rPr>
            <sz val="8"/>
            <color indexed="81"/>
            <rFont val="Tahoma"/>
            <family val="2"/>
          </rPr>
          <t>Now, break down your total number of consumers currently buying in the market into your three target market segments.  Here, enter how many of the customers currently buying fall into Target Market #3.</t>
        </r>
      </text>
    </comment>
    <comment ref="K46" authorId="0">
      <text>
        <r>
          <rPr>
            <sz val="8"/>
            <color indexed="81"/>
            <rFont val="Tahoma"/>
            <family val="2"/>
          </rPr>
          <t>Estimate the number of units per year an average consumer in Target Market #3 uses.</t>
        </r>
      </text>
    </comment>
    <comment ref="N46" authorId="0">
      <text>
        <r>
          <rPr>
            <sz val="8"/>
            <color indexed="81"/>
            <rFont val="Tahoma"/>
            <family val="2"/>
          </rPr>
          <t>Estimate the price paid for each unit on average for a consumer in Target Market #3.</t>
        </r>
      </text>
    </comment>
    <comment ref="H53" authorId="0">
      <text>
        <r>
          <rPr>
            <sz val="8"/>
            <color indexed="81"/>
            <rFont val="Tahoma"/>
            <family val="2"/>
          </rPr>
          <t>Enter the total number of units sold for Firm #1 for a particular time period.</t>
        </r>
      </text>
    </comment>
    <comment ref="K53" authorId="0">
      <text>
        <r>
          <rPr>
            <sz val="8"/>
            <color indexed="81"/>
            <rFont val="Tahoma"/>
            <family val="2"/>
          </rPr>
          <t>Enter the total number of units sold for Firm #2 for a particular time period.</t>
        </r>
      </text>
    </comment>
    <comment ref="N53" authorId="0">
      <text>
        <r>
          <rPr>
            <sz val="8"/>
            <color indexed="81"/>
            <rFont val="Tahoma"/>
            <family val="2"/>
          </rPr>
          <t>Enter the total number of units sold for Firm #3 for a particular time period.</t>
        </r>
      </text>
    </comment>
    <comment ref="H55" authorId="0">
      <text>
        <r>
          <rPr>
            <sz val="8"/>
            <color indexed="81"/>
            <rFont val="Tahoma"/>
            <family val="2"/>
          </rPr>
          <t>Enter the total dollars sold by firm #1 in a particular time period.</t>
        </r>
      </text>
    </comment>
    <comment ref="K55" authorId="0">
      <text>
        <r>
          <rPr>
            <sz val="8"/>
            <color indexed="81"/>
            <rFont val="Tahoma"/>
            <family val="2"/>
          </rPr>
          <t>Enter the total dollars sold by firm #2 in a particular time period.</t>
        </r>
      </text>
    </comment>
    <comment ref="N55" authorId="0">
      <text>
        <r>
          <rPr>
            <sz val="8"/>
            <color indexed="81"/>
            <rFont val="Tahoma"/>
            <family val="2"/>
          </rPr>
          <t>Enter the total dollars sold by firm #3 in a particular time period.</t>
        </r>
      </text>
    </comment>
    <comment ref="H57" authorId="0">
      <text>
        <r>
          <rPr>
            <sz val="8"/>
            <color indexed="81"/>
            <rFont val="Tahoma"/>
            <family val="2"/>
          </rPr>
          <t>Enter the number of customers currently buying from Firm #1.</t>
        </r>
      </text>
    </comment>
    <comment ref="K57" authorId="0">
      <text>
        <r>
          <rPr>
            <sz val="8"/>
            <color indexed="81"/>
            <rFont val="Tahoma"/>
            <family val="2"/>
          </rPr>
          <t>Enter the number of customers currently buying from Firm #2.</t>
        </r>
      </text>
    </comment>
    <comment ref="N57" authorId="0">
      <text>
        <r>
          <rPr>
            <sz val="8"/>
            <color indexed="81"/>
            <rFont val="Tahoma"/>
            <family val="2"/>
          </rPr>
          <t>Enter the number of customers currently buying from Firm #3.</t>
        </r>
      </text>
    </comment>
    <comment ref="K71" authorId="0">
      <text>
        <r>
          <rPr>
            <sz val="8"/>
            <color indexed="81"/>
            <rFont val="Tahoma"/>
            <family val="2"/>
          </rPr>
          <t>This measures the percentage of consumers in the potential market who are currently purchasing a product.  Calculated by dividing the number of current customers buying by the total number of consumers in the potential market.</t>
        </r>
      </text>
    </comment>
    <comment ref="H75" authorId="0">
      <text>
        <r>
          <rPr>
            <sz val="8"/>
            <color indexed="81"/>
            <rFont val="Tahoma"/>
            <family val="2"/>
          </rPr>
          <t>Calculated by multiplying the number of consumers in the potential market by the percentage of the potential market falling in Target Market #1.</t>
        </r>
      </text>
    </comment>
    <comment ref="K75" authorId="0">
      <text>
        <r>
          <rPr>
            <sz val="8"/>
            <color indexed="81"/>
            <rFont val="Tahoma"/>
            <family val="2"/>
          </rPr>
          <t>Calculated by multiplying the number of consumers in the potential market by the percentage of the potential market falling in Target Market #1 and by the average number of units purchased per year by someone in Target Market #1.</t>
        </r>
      </text>
    </comment>
    <comment ref="N75" authorId="0">
      <text>
        <r>
          <rPr>
            <sz val="8"/>
            <color indexed="81"/>
            <rFont val="Tahoma"/>
            <family val="2"/>
          </rPr>
          <t>Calculated by multiplying the number of potential units per year for consumers in Target Market #1 by the average price paid per unit by someone in Target Market #1.</t>
        </r>
      </text>
    </comment>
    <comment ref="H77" authorId="0">
      <text>
        <r>
          <rPr>
            <sz val="8"/>
            <color indexed="81"/>
            <rFont val="Tahoma"/>
            <family val="2"/>
          </rPr>
          <t>Calculated by multiplying the number of consumers in the potential market by the percentage of the potential market falling in Target Market #2.</t>
        </r>
      </text>
    </comment>
    <comment ref="K77" authorId="0">
      <text>
        <r>
          <rPr>
            <sz val="8"/>
            <color indexed="81"/>
            <rFont val="Tahoma"/>
            <family val="2"/>
          </rPr>
          <t>Calculated by multiplying the number of consumers in the potential market by the percentage of the potential market falling in Target Market #2 and by the average number of units purchased per year by someone in Target Market #2.</t>
        </r>
      </text>
    </comment>
    <comment ref="N77" authorId="0">
      <text>
        <r>
          <rPr>
            <sz val="8"/>
            <color indexed="81"/>
            <rFont val="Tahoma"/>
            <family val="2"/>
          </rPr>
          <t>Calculated by multiplying the number of potential units per year for consumers in Target Market #2 by the average price paid per unit by someone in Target Market #2.</t>
        </r>
      </text>
    </comment>
    <comment ref="H79" authorId="0">
      <text>
        <r>
          <rPr>
            <sz val="8"/>
            <color indexed="81"/>
            <rFont val="Tahoma"/>
            <family val="2"/>
          </rPr>
          <t>Calculated by multiplying the number of consumers in the potential market by the percentage of the potential market falling in Target Market #3.</t>
        </r>
      </text>
    </comment>
    <comment ref="K79" authorId="0">
      <text>
        <r>
          <rPr>
            <sz val="8"/>
            <color indexed="81"/>
            <rFont val="Tahoma"/>
            <family val="2"/>
          </rPr>
          <t>Calculated by multiplying the number of consumers in the potential market by the percentage of the potential market falling in Target Market #3 and by the average number of units purchased per year by someone in Target Market #3.</t>
        </r>
      </text>
    </comment>
    <comment ref="N79" authorId="0">
      <text>
        <r>
          <rPr>
            <sz val="8"/>
            <color indexed="81"/>
            <rFont val="Tahoma"/>
            <family val="2"/>
          </rPr>
          <t>Calculated by multiplying the number of potential units per year for consumers in Target Market #3 by the average price paid per unit by someone in Target Market #3.</t>
        </r>
      </text>
    </comment>
    <comment ref="H81" authorId="0">
      <text>
        <r>
          <rPr>
            <sz val="8"/>
            <color indexed="81"/>
            <rFont val="Tahoma"/>
            <family val="2"/>
          </rPr>
          <t>Calculated by adding the number of available consumers in Target Markets #1, 2, 3.</t>
        </r>
      </text>
    </comment>
    <comment ref="K81" authorId="0">
      <text>
        <r>
          <rPr>
            <sz val="8"/>
            <color indexed="81"/>
            <rFont val="Tahoma"/>
            <family val="2"/>
          </rPr>
          <t>Calculated by adding the number of potential units per year coming from Target Markets #1, 2, 3.</t>
        </r>
      </text>
    </comment>
    <comment ref="N81" authorId="0">
      <text>
        <r>
          <rPr>
            <sz val="8"/>
            <color indexed="81"/>
            <rFont val="Tahoma"/>
            <family val="2"/>
          </rPr>
          <t>Calculated by adding the number of potential dollars coming from Target Markets #1, 2, 3.</t>
        </r>
      </text>
    </comment>
    <comment ref="K88" authorId="0">
      <text>
        <r>
          <rPr>
            <sz val="8"/>
            <color indexed="81"/>
            <rFont val="Tahoma"/>
            <family val="2"/>
          </rPr>
          <t xml:space="preserve">This is the percentage of potential consumers in Target Market #1 who are currently purchasing in the market.  Calculated by dividing the number of customers in Target Market #1 who are currently purchasing by the number of potential customers in Target Market #1. </t>
        </r>
      </text>
    </comment>
    <comment ref="K90" authorId="0">
      <text>
        <r>
          <rPr>
            <sz val="8"/>
            <color indexed="81"/>
            <rFont val="Tahoma"/>
            <family val="2"/>
          </rPr>
          <t xml:space="preserve">This is the percentage of potential consumers in Target Market #2 who are currently purchasing in the market.  Calculated by dividing the number of customers in Target Market #2 who are currently purchasing by the number of potential customers in Target Market #2. </t>
        </r>
      </text>
    </comment>
    <comment ref="K92" authorId="0">
      <text>
        <r>
          <rPr>
            <sz val="8"/>
            <color indexed="81"/>
            <rFont val="Tahoma"/>
            <family val="2"/>
          </rPr>
          <t xml:space="preserve">This is the percentage of potential consumers in Target Market #3 who are currently purchasing in the market.  Calculated by dividing the number of customers in Target Market #3 who are currently purchasing by the number of potential customers in Target Market #3. </t>
        </r>
      </text>
    </comment>
    <comment ref="H98" authorId="0">
      <text>
        <r>
          <rPr>
            <sz val="8"/>
            <color indexed="81"/>
            <rFont val="Tahoma"/>
            <family val="2"/>
          </rPr>
          <t xml:space="preserve">This is the number of customers in Target Market #1 currently purchasing that you entered in the input section.  </t>
        </r>
      </text>
    </comment>
    <comment ref="K98" authorId="0">
      <text>
        <r>
          <rPr>
            <sz val="8"/>
            <color indexed="81"/>
            <rFont val="Tahoma"/>
            <family val="2"/>
          </rPr>
          <t>Calculated by multiplying the number of customers currently purchasing in Target Market #1 by the average number of units purchased in a year by someone in Target Market #1.</t>
        </r>
      </text>
    </comment>
    <comment ref="N98" authorId="0">
      <text>
        <r>
          <rPr>
            <sz val="8"/>
            <color indexed="81"/>
            <rFont val="Tahoma"/>
            <family val="2"/>
          </rPr>
          <t>Calculated by multiplying the # of units purchased per year for Target Market #1 by the average price point paid by consumers in Target Market #1.</t>
        </r>
      </text>
    </comment>
    <comment ref="H100" authorId="0">
      <text>
        <r>
          <rPr>
            <sz val="8"/>
            <color indexed="81"/>
            <rFont val="Tahoma"/>
            <family val="2"/>
          </rPr>
          <t xml:space="preserve">This is the number of customers in Target Market #2 currently purchasing that you entered in the input section.  </t>
        </r>
      </text>
    </comment>
    <comment ref="K100" authorId="0">
      <text>
        <r>
          <rPr>
            <sz val="8"/>
            <color indexed="81"/>
            <rFont val="Tahoma"/>
            <family val="2"/>
          </rPr>
          <t>Calculated by multiplying the number of customers currently purchasing in Target Market #2 by the average number of units purchased in a year by someone in Target Market #2.</t>
        </r>
      </text>
    </comment>
    <comment ref="N100" authorId="0">
      <text>
        <r>
          <rPr>
            <sz val="8"/>
            <color indexed="81"/>
            <rFont val="Tahoma"/>
            <family val="2"/>
          </rPr>
          <t>Calculated by multiplying the # of units purchased per year for Target Market #2 by the average price point paid by consumers in Target Market #2.</t>
        </r>
      </text>
    </comment>
    <comment ref="H102" authorId="0">
      <text>
        <r>
          <rPr>
            <sz val="8"/>
            <color indexed="81"/>
            <rFont val="Tahoma"/>
            <family val="2"/>
          </rPr>
          <t xml:space="preserve">This is the number of customers in Target Market #3 currently purchasing that you entered in the input section.  </t>
        </r>
      </text>
    </comment>
    <comment ref="K102" authorId="0">
      <text>
        <r>
          <rPr>
            <sz val="8"/>
            <color indexed="81"/>
            <rFont val="Tahoma"/>
            <family val="2"/>
          </rPr>
          <t>Calculated by multiplying the number of customers currently purchasing in Target Market #3 by the average number of units purchased in a year by someone in Target Market #3.</t>
        </r>
      </text>
    </comment>
    <comment ref="N102" authorId="0">
      <text>
        <r>
          <rPr>
            <sz val="8"/>
            <color indexed="81"/>
            <rFont val="Tahoma"/>
            <family val="2"/>
          </rPr>
          <t>Calculated by multiplying the # of units purchased per year for Target Market #3 by the average price point paid by consumers in Target Market #3.</t>
        </r>
      </text>
    </comment>
    <comment ref="H104" authorId="0">
      <text>
        <r>
          <rPr>
            <sz val="8"/>
            <color indexed="81"/>
            <rFont val="Tahoma"/>
            <family val="2"/>
          </rPr>
          <t>Calculated as the sum of the three target markets.</t>
        </r>
      </text>
    </comment>
    <comment ref="K104" authorId="0">
      <text>
        <r>
          <rPr>
            <sz val="8"/>
            <color indexed="81"/>
            <rFont val="Tahoma"/>
            <family val="2"/>
          </rPr>
          <t>Calculated as the sum of the units purchased by Target Market #1, 2, 3.  This represents an estimate of the current market size in units.</t>
        </r>
      </text>
    </comment>
    <comment ref="N104" authorId="0">
      <text>
        <r>
          <rPr>
            <sz val="8"/>
            <color indexed="81"/>
            <rFont val="Tahoma"/>
            <family val="2"/>
          </rPr>
          <t>Calculated as the sum of the dollars purchased by Target Market #1, 2, 3.  This represents an estimate of the current market size in dollars.</t>
        </r>
      </text>
    </comment>
    <comment ref="H108" authorId="0">
      <text>
        <r>
          <rPr>
            <sz val="8"/>
            <color indexed="81"/>
            <rFont val="Tahoma"/>
            <family val="2"/>
          </rPr>
          <t>This is the percentage of current customers who are from Target Market #1.  Calculated by dividing the number of customers in Target Market #1 by the Total Customers in the market.</t>
        </r>
      </text>
    </comment>
    <comment ref="K108" authorId="0">
      <text>
        <r>
          <rPr>
            <sz val="8"/>
            <color indexed="81"/>
            <rFont val="Tahoma"/>
            <family val="2"/>
          </rPr>
          <t>This is the percentage of current units sold coming from Target Market #1.  Calculated by dividing the number of units from Target Market #1 by the Total Units  in the market.</t>
        </r>
      </text>
    </comment>
    <comment ref="N108" authorId="0">
      <text>
        <r>
          <rPr>
            <sz val="8"/>
            <color indexed="81"/>
            <rFont val="Tahoma"/>
            <family val="2"/>
          </rPr>
          <t>This is the percentage of current dollars purchased coming from Target Market #1.  Calculated by dividing the dollars  from Target Market #1 by the Total Dollars  in the market.</t>
        </r>
      </text>
    </comment>
    <comment ref="H110" authorId="0">
      <text>
        <r>
          <rPr>
            <sz val="8"/>
            <color indexed="81"/>
            <rFont val="Tahoma"/>
            <family val="2"/>
          </rPr>
          <t>This is the percentage of current customers who are from Target Market #2.  Calculated by dividing the number of customers in Target Market #2 by the Total Customers in the market.</t>
        </r>
      </text>
    </comment>
    <comment ref="K110" authorId="0">
      <text>
        <r>
          <rPr>
            <sz val="8"/>
            <color indexed="81"/>
            <rFont val="Tahoma"/>
            <family val="2"/>
          </rPr>
          <t>This is the percentage of current units sold coming from Target Market #2.  Calculated by dividing the number of units from Target Market #2 by the Total Units  in the market.</t>
        </r>
      </text>
    </comment>
    <comment ref="N110" authorId="0">
      <text>
        <r>
          <rPr>
            <sz val="8"/>
            <color indexed="81"/>
            <rFont val="Tahoma"/>
            <family val="2"/>
          </rPr>
          <t>This is the percentage of current dollars purchased coming from Target Market #2.  Calculated by dividing the dollars  from Target Market #2 by the Total Dollars  in the market.</t>
        </r>
      </text>
    </comment>
    <comment ref="H112" authorId="0">
      <text>
        <r>
          <rPr>
            <sz val="8"/>
            <color indexed="81"/>
            <rFont val="Tahoma"/>
            <family val="2"/>
          </rPr>
          <t>This is the percentage of current customers who are from Target Market #3.  Calculated by dividing the number of customers in Target Market #3 by the Total Customers in the market.</t>
        </r>
      </text>
    </comment>
    <comment ref="K112" authorId="0">
      <text>
        <r>
          <rPr>
            <sz val="8"/>
            <color indexed="81"/>
            <rFont val="Tahoma"/>
            <family val="2"/>
          </rPr>
          <t>This is the percentage of current units sold coming from Target Market #3.  Calculated by dividing the number of units from Target Market #3 by the Total Units  in the market.</t>
        </r>
      </text>
    </comment>
    <comment ref="N112" authorId="0">
      <text>
        <r>
          <rPr>
            <sz val="8"/>
            <color indexed="81"/>
            <rFont val="Tahoma"/>
            <family val="2"/>
          </rPr>
          <t>This is the percentage of current dollars purchased coming from Target Market #3.  Calculated by dividing the dollars  from Target Market #3 by the Total Dollars  in the market.</t>
        </r>
      </text>
    </comment>
    <comment ref="H114" authorId="0">
      <text>
        <r>
          <rPr>
            <sz val="8"/>
            <color indexed="81"/>
            <rFont val="Tahoma"/>
            <family val="2"/>
          </rPr>
          <t>Calculated as the sum of the three percentages directly above.</t>
        </r>
      </text>
    </comment>
    <comment ref="K114" authorId="0">
      <text>
        <r>
          <rPr>
            <sz val="8"/>
            <color indexed="81"/>
            <rFont val="Tahoma"/>
            <family val="2"/>
          </rPr>
          <t>Calculated as the sum of the three percentages directly above.</t>
        </r>
      </text>
    </comment>
    <comment ref="N114" authorId="0">
      <text>
        <r>
          <rPr>
            <sz val="8"/>
            <color indexed="81"/>
            <rFont val="Tahoma"/>
            <family val="2"/>
          </rPr>
          <t>Calculated as the sum of the three percentages directly above.</t>
        </r>
      </text>
    </comment>
    <comment ref="K117" authorId="0">
      <text>
        <r>
          <rPr>
            <sz val="8"/>
            <color indexed="81"/>
            <rFont val="Tahoma"/>
            <family val="2"/>
          </rPr>
          <t>Calculated by dividing the total number of units purchased per year by the number of customers currently purchasing.</t>
        </r>
      </text>
    </comment>
    <comment ref="K119" authorId="0">
      <text>
        <r>
          <rPr>
            <sz val="8"/>
            <color indexed="81"/>
            <rFont val="Tahoma"/>
            <family val="2"/>
          </rPr>
          <t>Calculated by dividing the total number of dollars purchased per year by the total number of units purchased per year.</t>
        </r>
      </text>
    </comment>
    <comment ref="H125" authorId="0">
      <text>
        <r>
          <rPr>
            <sz val="8"/>
            <color indexed="81"/>
            <rFont val="Tahoma"/>
            <family val="2"/>
          </rPr>
          <t>Calculated by dividing the number of customer buying from Firm #1 by the sum of the total customers buying from Firms 1, 2, 3.</t>
        </r>
      </text>
    </comment>
    <comment ref="K125" authorId="0">
      <text>
        <r>
          <rPr>
            <sz val="8"/>
            <color indexed="81"/>
            <rFont val="Tahoma"/>
            <family val="2"/>
          </rPr>
          <t>Calculated by dividing the number of units sold by Firm #1 by the sum of the total units sold by Firms 1, 2, 3.</t>
        </r>
      </text>
    </comment>
    <comment ref="N125" authorId="0">
      <text>
        <r>
          <rPr>
            <sz val="8"/>
            <color indexed="81"/>
            <rFont val="Tahoma"/>
            <family val="2"/>
          </rPr>
          <t>Calculated by dividing the dollars sold by Firm #1 by the sum of the total dollars sold by Firms 1, 2, 3.</t>
        </r>
      </text>
    </comment>
    <comment ref="H127" authorId="0">
      <text>
        <r>
          <rPr>
            <sz val="8"/>
            <color indexed="81"/>
            <rFont val="Tahoma"/>
            <family val="2"/>
          </rPr>
          <t>Calculated by dividing the number of customer buying from Firm #2 by the sum of the total customers buying from Firms 1, 2, 3.</t>
        </r>
      </text>
    </comment>
    <comment ref="K127" authorId="0">
      <text>
        <r>
          <rPr>
            <sz val="8"/>
            <color indexed="81"/>
            <rFont val="Tahoma"/>
            <family val="2"/>
          </rPr>
          <t>Calculated by dividing the number of units sold by Firm #2 by the sum of the total units sold by Firms 1, 2, 3.</t>
        </r>
      </text>
    </comment>
    <comment ref="N127" authorId="0">
      <text>
        <r>
          <rPr>
            <sz val="8"/>
            <color indexed="81"/>
            <rFont val="Tahoma"/>
            <family val="2"/>
          </rPr>
          <t>Calculated by dividing the dollars sold by Firm #2 by the sum of the total dollars sold by Firms 1, 2, 3.</t>
        </r>
      </text>
    </comment>
    <comment ref="H129" authorId="0">
      <text>
        <r>
          <rPr>
            <sz val="8"/>
            <color indexed="81"/>
            <rFont val="Tahoma"/>
            <family val="2"/>
          </rPr>
          <t>Calculated by dividing the number of customer buying from Firm #3 by the sum of the total customers buying from Firms 1, 2, 3.</t>
        </r>
      </text>
    </comment>
    <comment ref="K129" authorId="0">
      <text>
        <r>
          <rPr>
            <sz val="8"/>
            <color indexed="81"/>
            <rFont val="Tahoma"/>
            <family val="2"/>
          </rPr>
          <t>Calculated by dividing the number of units sold by Firm #3 by the sum of the total units sold by Firms 1, 2, 3.</t>
        </r>
      </text>
    </comment>
    <comment ref="N129" authorId="0">
      <text>
        <r>
          <rPr>
            <sz val="8"/>
            <color indexed="81"/>
            <rFont val="Tahoma"/>
            <family val="2"/>
          </rPr>
          <t>Calculated by dividing the dollars sold by Firm #1 by the sum of the total dollars sold by Firms 1, 2, 3.</t>
        </r>
      </text>
    </comment>
  </commentList>
</comments>
</file>

<file path=xl/comments2.xml><?xml version="1.0" encoding="utf-8"?>
<comments xmlns="http://schemas.openxmlformats.org/spreadsheetml/2006/main">
  <authors>
    <author>SimmonsLAdm</author>
  </authors>
  <commentList>
    <comment ref="F86" authorId="0">
      <text>
        <r>
          <rPr>
            <sz val="8"/>
            <color indexed="81"/>
            <rFont val="Tahoma"/>
            <family val="2"/>
          </rPr>
          <t>Calculated by dividing the number of customer buying from Firm #1 by the sum of the total customers buying from Firms 1, 2, 3.</t>
        </r>
      </text>
    </comment>
    <comment ref="I86" authorId="0">
      <text>
        <r>
          <rPr>
            <sz val="8"/>
            <color indexed="81"/>
            <rFont val="Tahoma"/>
            <family val="2"/>
          </rPr>
          <t>Calculated by dividing the number of units sold by Firm #1 by the sum of the total units sold by Firms 1, 2, 3.</t>
        </r>
      </text>
    </comment>
    <comment ref="L86" authorId="0">
      <text>
        <r>
          <rPr>
            <sz val="8"/>
            <color indexed="81"/>
            <rFont val="Tahoma"/>
            <family val="2"/>
          </rPr>
          <t>Calculated by dividing the dollars sold by Firm #1 by the sum of the total dollars sold by Firms 1, 2, 3.</t>
        </r>
      </text>
    </comment>
    <comment ref="F87" authorId="0">
      <text>
        <r>
          <rPr>
            <sz val="8"/>
            <color indexed="81"/>
            <rFont val="Tahoma"/>
            <family val="2"/>
          </rPr>
          <t>Calculated by dividing the number of customer buying from Firm #2 by the sum of the total customers buying from Firms 1, 2, 3.</t>
        </r>
      </text>
    </comment>
    <comment ref="I87" authorId="0">
      <text>
        <r>
          <rPr>
            <sz val="8"/>
            <color indexed="81"/>
            <rFont val="Tahoma"/>
            <family val="2"/>
          </rPr>
          <t>Calculated by dividing the number of units sold by Firm #2 by the sum of the total units sold by Firms 1, 2, 3.</t>
        </r>
      </text>
    </comment>
    <comment ref="L87" authorId="0">
      <text>
        <r>
          <rPr>
            <sz val="8"/>
            <color indexed="81"/>
            <rFont val="Tahoma"/>
            <family val="2"/>
          </rPr>
          <t>Calculated by dividing the dollars sold by Firm #2 by the sum of the total dollars sold by Firms 1, 2, 3.</t>
        </r>
      </text>
    </comment>
    <comment ref="F88" authorId="0">
      <text>
        <r>
          <rPr>
            <sz val="8"/>
            <color indexed="81"/>
            <rFont val="Tahoma"/>
            <family val="2"/>
          </rPr>
          <t>Calculated by dividing the number of customer buying from Firm #3 by the sum of the total customers buying from Firms 1, 2, 3.</t>
        </r>
      </text>
    </comment>
    <comment ref="I88" authorId="0">
      <text>
        <r>
          <rPr>
            <sz val="8"/>
            <color indexed="81"/>
            <rFont val="Tahoma"/>
            <family val="2"/>
          </rPr>
          <t>Calculated by dividing the number of units sold by Firm #3 by the sum of the total units sold by Firms 1, 2, 3.</t>
        </r>
      </text>
    </comment>
    <comment ref="L88" authorId="0">
      <text>
        <r>
          <rPr>
            <sz val="8"/>
            <color indexed="81"/>
            <rFont val="Tahoma"/>
            <family val="2"/>
          </rPr>
          <t>Calculated by dividing the dollars sold by Firm #1 by the sum of the total dollars sold by Firms 1, 2, 3.</t>
        </r>
      </text>
    </comment>
  </commentList>
</comments>
</file>

<file path=xl/comments3.xml><?xml version="1.0" encoding="utf-8"?>
<comments xmlns="http://schemas.openxmlformats.org/spreadsheetml/2006/main">
  <authors>
    <author>SimmonsLAdm</author>
  </authors>
  <commentList>
    <comment ref="F103" authorId="0">
      <text>
        <r>
          <rPr>
            <sz val="8"/>
            <color indexed="81"/>
            <rFont val="Tahoma"/>
            <family val="2"/>
          </rPr>
          <t>This is a red celltip marker.  This box will contain information to guide you through how to use the toolkit models.</t>
        </r>
      </text>
    </comment>
  </commentList>
</comments>
</file>

<file path=xl/sharedStrings.xml><?xml version="1.0" encoding="utf-8"?>
<sst xmlns="http://schemas.openxmlformats.org/spreadsheetml/2006/main" count="534" uniqueCount="353">
  <si>
    <t>This toolkit was designed to accompany the Harvard Business School note, No. 9-510-081, entitled "Marketing Analysis Toolkit:</t>
  </si>
  <si>
    <t>This courseware  was prepared by Professor Thomas Steenburgh and Professor Jill Avery, Simmons School of Management, solely as the basis for class discussion.  Cases are not intended to serve as endorsements, sources of primary data, or illustrations of effective or ineffective management.  Copyright © 2010 President and Fellows of Harvard College.  This publication may not be digitized, photocopied, or otherwise reproduced, posted, or transmitted, without the permission of Harvard Business School.</t>
  </si>
  <si>
    <t>Marketing Analysis Toolkit: Market Size and Market Share Analysis</t>
  </si>
  <si>
    <t>Harvard Business School Case 510-081</t>
  </si>
  <si>
    <t>Courseware 9-510-714</t>
  </si>
  <si>
    <t>they contain formulas.  The output section calculates the market penetration indices, estimates the potential</t>
  </si>
  <si>
    <t xml:space="preserve">customer, unit and dollar shares for three firms in the industry.  </t>
  </si>
  <si>
    <t>market size in units and dollars, estimates the size and value of the three target markets, and calculates</t>
  </si>
  <si>
    <t xml:space="preserve">Excel models.  </t>
  </si>
  <si>
    <t>Quantitative Toolkit</t>
  </si>
  <si>
    <t>How-To Guide</t>
  </si>
  <si>
    <t>Introduction</t>
  </si>
  <si>
    <t xml:space="preserve">These online quantitative toolkits were designed to help facilitate the quantitative analyses that you will use to guide your </t>
  </si>
  <si>
    <t>Breakeven Analysis</t>
  </si>
  <si>
    <t>Customer Lifetime Value Analysis</t>
  </si>
  <si>
    <t>Pricing and Profitability Analysis</t>
  </si>
  <si>
    <r>
      <t xml:space="preserve">Each toolkit contains an </t>
    </r>
    <r>
      <rPr>
        <b/>
        <sz val="10"/>
        <rFont val="Arial"/>
        <family val="2"/>
      </rPr>
      <t>Introduction</t>
    </r>
    <r>
      <rPr>
        <sz val="10"/>
        <rFont val="Arial"/>
      </rPr>
      <t xml:space="preserve"> which explains the analytical concept, explores how it is used in marketing decision</t>
    </r>
  </si>
  <si>
    <t>Strong marketers combine creative thinking with rigorous quantitative analysis to make competent marketing decisions.</t>
  </si>
  <si>
    <t>accompany each toolkit.  These models are designed to do the calculations for you.  Each model contains two sections:</t>
  </si>
  <si>
    <t>be asked to input the price of the product, the variable costs of the product, the fixed costs of the product,</t>
  </si>
  <si>
    <t xml:space="preserve">the acquisition cost of a customer, the total number of customer in a market, etc.  These values are the </t>
  </si>
  <si>
    <t xml:space="preserve">model's "assumptions" which drive the calculations and are usually found in the case exhibits or text.  </t>
  </si>
  <si>
    <t xml:space="preserve">Once all of the input values are inputted, the model is ready to go to work.  Prebuilt formulas in the </t>
  </si>
  <si>
    <t xml:space="preserve">when it is used in marketing.  The Introduction is contained in the first spreadsheet within the toolkit.  </t>
  </si>
  <si>
    <t xml:space="preserve">Excel Spreadsheet Models within the toolkit.  </t>
  </si>
  <si>
    <t>Toolkit Contents</t>
  </si>
  <si>
    <t>that create the Graphs and Tables.  The Graphs and Tables spreadsheets are contained in the spreadsheet after the Prebuilt</t>
  </si>
  <si>
    <t>Using the Toolkits</t>
  </si>
  <si>
    <t>File Open and Save</t>
  </si>
  <si>
    <t>Using Multiple Spreadsheets within a File</t>
  </si>
  <si>
    <t>Entering Values into Cells</t>
  </si>
  <si>
    <t>Larson is trying to estimate the market potential for Stacy's Pita Chips.  She knows that there are 150 million snack</t>
  </si>
  <si>
    <t>food consumers in the U.S. market.  Of these consumers, around 20% are heavy snackers, 50% are moderate snackers,</t>
  </si>
  <si>
    <t>on average.  Heavy snackers were very price sensitive and waited for sales or used coupons so that they paid only $1.99 for</t>
  </si>
  <si>
    <t xml:space="preserve">a bag of snacks.  Light snackers were price insensitive and usually paid full price, $4.99, for a bag of snacks.  Moderate  </t>
  </si>
  <si>
    <t xml:space="preserve">snackers sometimes bought on sale, but sometimes paid full price, so they paid $3.49 for a bag of snacks.  </t>
  </si>
  <si>
    <t xml:space="preserve">How big is the potential market (in consumers, units, and dollars) for salty snacks?  What is the market penetration of </t>
  </si>
  <si>
    <t>pita chips?  Based on these answers, how much growth potential is there for a company like Stacy's?  What is the</t>
  </si>
  <si>
    <t>market penetration of pita chips in the three target markets?  Which one offers the most untapped potential for Stacy's?</t>
  </si>
  <si>
    <t>Calculate the market share of the Stacy's, Lay's, and Kirkland in consumers, units, and dollars.  Who is the market leader?</t>
  </si>
  <si>
    <t>How big is their lead?</t>
  </si>
  <si>
    <t>There are two sections in the model:  an input section and an output section.  In the input section, you need</t>
  </si>
  <si>
    <t xml:space="preserve">The output section automatically calculates values for you -- do not enter anything into the yellow cells as </t>
  </si>
  <si>
    <t>The spreadsheet entitled Graphs contains graphs which help illustrate what market penetration and market share</t>
  </si>
  <si>
    <t xml:space="preserve">model.  Do not enter or change anything in the Table or Graph.  </t>
  </si>
  <si>
    <t xml:space="preserve">upon the formulas and processes discussed above.  </t>
  </si>
  <si>
    <t xml:space="preserve">to input your model assumptions, providing values for total consumers in the potential market, the percentage </t>
  </si>
  <si>
    <t xml:space="preserve">of consumers in three different target markets, the average number of units and price paid by consumers in </t>
  </si>
  <si>
    <t>each of the three target markets, and the number of customers, number of units, and number of dollars sold by</t>
  </si>
  <si>
    <t>firms currently selling in the market.</t>
  </si>
  <si>
    <t xml:space="preserve">is the average price point customers are paying?  Is this maximizing the firm's profitability?  Analyze the contribution to the total </t>
  </si>
  <si>
    <t>that each target market is providing.  This provides insight on how to allocate marketing spending across target markets.  For example,</t>
  </si>
  <si>
    <t>if a target market is contributing 30% of the dollars, then perhaps you should allocate 30% of the marketing spending to that target</t>
  </si>
  <si>
    <t>market.  If a target market is underpenetrated, then perhaps you should allocate more marketing spending to it in order to capitalize</t>
  </si>
  <si>
    <t xml:space="preserve">on its potential growth.  </t>
  </si>
  <si>
    <t>Market Potential Graphs</t>
  </si>
  <si>
    <t>These graphs automatically populate based on the values you entered into the Excel model.  They show you the</t>
  </si>
  <si>
    <t xml:space="preserve">market penetration of the total market and of each of the three target markets.  </t>
  </si>
  <si>
    <t>Current</t>
  </si>
  <si>
    <t>Potential</t>
  </si>
  <si>
    <t>Customers</t>
  </si>
  <si>
    <t>Units</t>
  </si>
  <si>
    <t>Dollars</t>
  </si>
  <si>
    <t>Total</t>
  </si>
  <si>
    <t>Market Share Graphs</t>
  </si>
  <si>
    <t xml:space="preserve">market shares of the three firms currently serving the market.  </t>
  </si>
  <si>
    <t xml:space="preserve">represents.  All of the Graphs automatically populate when you enter values in the input section of the Excel  </t>
  </si>
  <si>
    <t>First, try completing the sample problem below using pencil and paper.  Use the mathematical formulas summarized in the</t>
  </si>
  <si>
    <t>Introduction to the toolkit to solve for the answer.  Then, try completing the sample probem using the Prebuilt Excel Model.</t>
  </si>
  <si>
    <t>In the input section, enter the data contained in the sample problem.  Analyze the results that appear in the output section</t>
  </si>
  <si>
    <t>to see if they match the answer you calculated in the first step.  Look at the tables and graphs that are generated to visualize</t>
  </si>
  <si>
    <t>your results.</t>
  </si>
  <si>
    <t>Sample Problem</t>
  </si>
  <si>
    <t>currently are just random numbers.  If you are confused about what to enter in each cell, run your mouse over</t>
  </si>
  <si>
    <t>the red celltip for an explanation.</t>
  </si>
  <si>
    <t>Solution</t>
  </si>
  <si>
    <t>Pen and Pencil Solution</t>
  </si>
  <si>
    <t>Prebuilt Excel Model Solution</t>
  </si>
  <si>
    <r>
      <t xml:space="preserve">Finally, we can analyze the competitive situation by calculating the </t>
    </r>
    <r>
      <rPr>
        <u/>
        <sz val="10"/>
        <rFont val="Arial"/>
        <family val="2"/>
      </rPr>
      <t>market shares of the three competitors</t>
    </r>
    <r>
      <rPr>
        <sz val="10"/>
        <rFont val="Arial"/>
      </rPr>
      <t xml:space="preserve">.  Using the information </t>
    </r>
  </si>
  <si>
    <t>75,000,000 * 8 * $3.49</t>
  </si>
  <si>
    <t>45,000,000 * 3 * $4.99</t>
  </si>
  <si>
    <t>13,000,000 * 8 * $3.49</t>
  </si>
  <si>
    <t>1,000,000 * 3 * $4.99</t>
  </si>
  <si>
    <t xml:space="preserve">So, the current market for pita chips is 233 million bags per year and $629 million dollars.  </t>
  </si>
  <si>
    <t>So, on average, across the three segments, consumers purchase 11.65 bags of pita chips per year and pay $2.70 per bag.</t>
  </si>
  <si>
    <t>= 40%</t>
  </si>
  <si>
    <t>= 58%</t>
  </si>
  <si>
    <t>=  2%</t>
  </si>
  <si>
    <t>So, heavy users account for 30% of the current consumers purchasing, 54% of the current units purchased, and 40% of the current</t>
  </si>
  <si>
    <t>current units purchased, and 58% of the current dollars generated.  Light users account for 5% of the current consumers purchasing,</t>
  </si>
  <si>
    <t xml:space="preserve">1% of the current units purchased, and 2% of the current dollars generated.  </t>
  </si>
  <si>
    <t>= 68%</t>
  </si>
  <si>
    <t>= 12%</t>
  </si>
  <si>
    <t xml:space="preserve">$75 million. </t>
  </si>
  <si>
    <t xml:space="preserve">million units.  In 2008, Stacy's sales were $429 million; Lay's sales were $125 million; and Kirkland's sales were </t>
  </si>
  <si>
    <t>So, Stacy's has 50% of the consumers, 39% share of the units sold, and 68% share of the dollars sold.  Since Stacy's dollar share</t>
  </si>
  <si>
    <t xml:space="preserve">Lay's has 30% of the consumers, 27% of the units, and 20% of the dollars.  Since Lay's dollar share is less than its unit share, we </t>
  </si>
  <si>
    <t xml:space="preserve">We can calculate the average price paid for a Stacy's, Lay's, and Kirkland product by dividing the total dollars by the total units.  </t>
  </si>
  <si>
    <t>This yields:</t>
  </si>
  <si>
    <t xml:space="preserve">Lay's </t>
  </si>
  <si>
    <t xml:space="preserve">We can calculate the average quantity purchased for a Stacy's, Lay's, and Kirkland consumer by dividing the total units by the total customers.  </t>
  </si>
  <si>
    <t>bags per year</t>
  </si>
  <si>
    <t>per bag</t>
  </si>
  <si>
    <t>= 13.3%</t>
  </si>
  <si>
    <t>= 11.7</t>
  </si>
  <si>
    <t>= $2.70</t>
  </si>
  <si>
    <t>share formula:</t>
  </si>
  <si>
    <t>each target market is to our business by calculating the target market's share of consumers, units, and dollars.  Using the market</t>
  </si>
  <si>
    <t>% of annual dollars</t>
  </si>
  <si>
    <t>% of annual units</t>
  </si>
  <si>
    <t>Average # of Units</t>
  </si>
  <si>
    <t>Total Annual Units</t>
  </si>
  <si>
    <t>Total Number of Consumers</t>
  </si>
  <si>
    <t>Total Annual Dollars</t>
  </si>
  <si>
    <r>
      <t xml:space="preserve">Now, we can move on to understanding the </t>
    </r>
    <r>
      <rPr>
        <u/>
        <sz val="10"/>
        <rFont val="Arial"/>
        <family val="2"/>
      </rPr>
      <t>current market</t>
    </r>
    <r>
      <rPr>
        <sz val="10"/>
        <rFont val="Arial"/>
      </rPr>
      <t>.  The sample problem asks us to calculate how many units, on average,</t>
    </r>
  </si>
  <si>
    <t>Consumers</t>
  </si>
  <si>
    <t>= 30%</t>
  </si>
  <si>
    <t>= 65%</t>
  </si>
  <si>
    <t>=  5%</t>
  </si>
  <si>
    <t>= 1%</t>
  </si>
  <si>
    <t>= 45%</t>
  </si>
  <si>
    <t>= 54%</t>
  </si>
  <si>
    <t xml:space="preserve">dollars generated in the pita chip market.  Moderate users account for 65% of the current consumers purchasing, 45% of the </t>
  </si>
  <si>
    <t xml:space="preserve">Using the numbers given to us in the sample problem and the numbers we calculated above, we can calculate how important </t>
  </si>
  <si>
    <t>Market Share of …</t>
  </si>
  <si>
    <t>given to us in the sample problem and plugging it into the market share formula yields:</t>
  </si>
  <si>
    <t>Stacy's</t>
  </si>
  <si>
    <t>Lay's</t>
  </si>
  <si>
    <t>Kirkland</t>
  </si>
  <si>
    <t>6 million consumers who purchased 63 million units, and Kirkland, which had 4 million consumers who purchased 80</t>
  </si>
  <si>
    <t>= 50%</t>
  </si>
  <si>
    <t>= 20%</t>
  </si>
  <si>
    <t>= 39%</t>
  </si>
  <si>
    <t>= 27%</t>
  </si>
  <si>
    <t>= 34%</t>
  </si>
  <si>
    <t>is higher than its unit share, we know that Stacy's price point is higher than the market average.  Stacy is a premium priced product.</t>
  </si>
  <si>
    <t>Since Stacy's consumer share is higher than its unit share, we know that people who buy Stacy's buy less units than the market</t>
  </si>
  <si>
    <t>know that Lay's price point is lower than the market average.</t>
  </si>
  <si>
    <t>share, we know that Kirkland's price point is lower than the market average.  Since Lay's unit share is higher than its share of</t>
  </si>
  <si>
    <t xml:space="preserve">consumers, we know that people who buy Kirkland buy more units than the market average.  </t>
  </si>
  <si>
    <t>So Stacy's has the opportunity to increase frequency of purchase among its current consumers.  Part of the stumbling block to</t>
  </si>
  <si>
    <t xml:space="preserve">increased purchase may be Stacy's premium price point. </t>
  </si>
  <si>
    <t>average.  Looking across the three competitors, Stacy's is the market leader with the dominant market share in consumers, units,</t>
  </si>
  <si>
    <t>and dollars.</t>
  </si>
  <si>
    <t xml:space="preserve">Below is a picture of what the prebuilt model input and output sections should be for the solution.  </t>
  </si>
  <si>
    <t>by target market of:</t>
  </si>
  <si>
    <t>So, we can see that heavy users are more heavily penentrated than moderate or light users.  Light users seem virtually</t>
  </si>
  <si>
    <t xml:space="preserve">untapped, but all three segments have significant room for growth.  </t>
  </si>
  <si>
    <r>
      <t xml:space="preserve">First, we will evaluate the </t>
    </r>
    <r>
      <rPr>
        <u/>
        <sz val="10"/>
        <rFont val="Arial"/>
        <family val="2"/>
      </rPr>
      <t>market potential</t>
    </r>
    <r>
      <rPr>
        <sz val="10"/>
        <rFont val="Arial"/>
      </rPr>
      <t>.  If we want to use the market penetration formula, we need to know (or</t>
    </r>
  </si>
  <si>
    <t>We can also use these numbers to help calculate the market penetration in units and dollars for the total market and for</t>
  </si>
  <si>
    <t xml:space="preserve">all three target markets.  We use the information on the purchasing frequency and average price point given to us in the </t>
  </si>
  <si>
    <t>sample problem to convert number of consumers into units per year and dollars per year estimates, as follows:</t>
  </si>
  <si>
    <t>Units per Year:  Market Potential</t>
  </si>
  <si>
    <t>Dollars per Year: Market Potential</t>
  </si>
  <si>
    <t>number of consumers * units consumed per year</t>
  </si>
  <si>
    <t>30,000,000 * 21</t>
  </si>
  <si>
    <t>75,000,000 * 8</t>
  </si>
  <si>
    <t>45,000,000 * 3</t>
  </si>
  <si>
    <t>bags</t>
  </si>
  <si>
    <t>number of consumers * units consumed per year * average price paid</t>
  </si>
  <si>
    <t>30,000,000 * 21 * $1.99</t>
  </si>
  <si>
    <t>Units per Year:  Current Market</t>
  </si>
  <si>
    <t>Dollars per Year: Current Market</t>
  </si>
  <si>
    <t>6,000,000 * 21</t>
  </si>
  <si>
    <t>13,000,000 * 8</t>
  </si>
  <si>
    <t>1,000,000 * 3</t>
  </si>
  <si>
    <t>6,000,000 * 21 * $1.99</t>
  </si>
  <si>
    <t>Plugging these numbers into the market penetration indices yields:</t>
  </si>
  <si>
    <t>Unit Market Penetration</t>
  </si>
  <si>
    <t>Dollar Market Penetration</t>
  </si>
  <si>
    <t>= 20.0%</t>
  </si>
  <si>
    <t>= 17.3%</t>
  </si>
  <si>
    <t>= 2.2%</t>
  </si>
  <si>
    <t xml:space="preserve">Notice how the consumer, unit, and dollar market penetration rates are all mathematically the same!  </t>
  </si>
  <si>
    <t>Looking at the current market for pita chips, what percentage of the business is driven by heavy users, moderate users,</t>
  </si>
  <si>
    <t>purchase?  How much, on average, does a consumer currently pay for a bag of pita chips?</t>
  </si>
  <si>
    <t>and light users?  Looking across the three target markets, how many units of pita chips does a consumer, on average,</t>
  </si>
  <si>
    <t>a pita chip consumer purchases and what the average price point paid is.  We can use the totals calculated above for the current</t>
  </si>
  <si>
    <t>market to answer this question.</t>
  </si>
  <si>
    <t>Average Price Paid</t>
  </si>
  <si>
    <t>make assumptions for) two pieces of data:  1.) the total number of consumers in the potential market, and</t>
  </si>
  <si>
    <t xml:space="preserve">2.) the total number of consumers currently buying in the product category.  </t>
  </si>
  <si>
    <t xml:space="preserve">The sample problem provides us with the total number of consumers in the potential market, 150 million.  </t>
  </si>
  <si>
    <t xml:space="preserve">The sample problem also provides us with the total number of consumers currently buying, 20 million.  </t>
  </si>
  <si>
    <t>So, using the market penetration formula, we can calculate the percentage of potential consumers currently</t>
  </si>
  <si>
    <t>buying in the market to assess how much incremental growth is left to capture in the market:</t>
  </si>
  <si>
    <t>=</t>
  </si>
  <si>
    <t>Market Penetration Index</t>
  </si>
  <si>
    <t>Market Demand</t>
  </si>
  <si>
    <t># of Potential Consumers in the the Market</t>
  </si>
  <si>
    <t>Hence, only 13% of the potential consumers for pita chips are actually purchasing pita chips -- leaving a large</t>
  </si>
  <si>
    <t>portion of the potential market available for future growth.</t>
  </si>
  <si>
    <t>We can then use the same formula to calculate the market penetration indices for each of the three target</t>
  </si>
  <si>
    <t>markets.  First, we need to calculate how many potential consumers there are in each target market.  We do this by</t>
  </si>
  <si>
    <t>multiplying the percentage of consumers in each target market by the total consumers in the potential market.  This yields:</t>
  </si>
  <si>
    <t>Heavy Users</t>
  </si>
  <si>
    <t>Moderate Users</t>
  </si>
  <si>
    <t>Light Users</t>
  </si>
  <si>
    <t>0.20 * 150,000,000</t>
  </si>
  <si>
    <t>0.50 * 150,000,000</t>
  </si>
  <si>
    <t>0.30 * 150,000,000</t>
  </si>
  <si>
    <t>Currently, only 20 million snack food consumers purchased pita chips for their snacks.  Of these, 6 million were</t>
  </si>
  <si>
    <t>heavy users, 13 million were moderate users, and 1 million were light users.  Three firms currently competed aggressively</t>
  </si>
  <si>
    <t>in the pita chip segment:  Stacy's, which had 10 million consumers who purchased 90 million units; Lay's, which had</t>
  </si>
  <si>
    <t>Then, we use the information given to us in the sample problem on how many consumers in each target market are</t>
  </si>
  <si>
    <t>currently purchasing to plug these numbers into the market penetration formula to yield market penetration indices</t>
  </si>
  <si>
    <t>The Excel spreadsheet models in the toolkits are prebuilt, which means you do not need to write Excel formulas</t>
  </si>
  <si>
    <t>yourself; however, you should familiarize yourself with the formulas that are in the cells in the Output Section</t>
  </si>
  <si>
    <t>so that you can create your own spreadsheet models and customize the analysis, as needed.</t>
  </si>
  <si>
    <t xml:space="preserve">First, take a look at the potential market.  How large is it?  How profitable is it?  How well penetrated is it currently?  Which </t>
  </si>
  <si>
    <t>target markets make up the majority of the unit volume?  Of the dollar volume?  Which target markets offer the best opportunities</t>
  </si>
  <si>
    <t>for growth based on their current market penetration indices?  Overall markets and target markets which have high penetration rates</t>
  </si>
  <si>
    <t>may not offer a lot of room for growth -- this indicates that most of the consumers in the potential market are already buying the</t>
  </si>
  <si>
    <t>market share from other firms currently selling in the market.  Overall markets and target markets which have low penetration rates</t>
  </si>
  <si>
    <t>may offer significant room for growth -- this indicates that most of the consumers in the potential market are not currently buying</t>
  </si>
  <si>
    <t xml:space="preserve">the product.  Marketers facing low penetration rates have to focus their marketing strategies on persuading new customers to buy.  </t>
  </si>
  <si>
    <t>This may require raising awareness of the need that the product fills, raising awareness that the product exists, or understanding</t>
  </si>
  <si>
    <t xml:space="preserve">the roadblocks which are preventing customers from purchasing and helping customers overcome them.  </t>
  </si>
  <si>
    <t>Then, take a look at the current market.  Who has the bulk of the unit share, dollar share and/or share of customers?  What is</t>
  </si>
  <si>
    <t>contributing to these firms' success?  How many units are customers currently buying in a year?  Is there an opportunity to</t>
  </si>
  <si>
    <t>increase this by increasing the frequency with which customers buy or by increasing the quantity customers buy and use?  What</t>
  </si>
  <si>
    <t>of the output sections calculate Total Revenue, Total Costs, and Total Profits.  Each of the models' Output</t>
  </si>
  <si>
    <t xml:space="preserve">Sections calculates the final answer; for example, the Breakeven Analysis toolkit's model calculates the </t>
  </si>
  <si>
    <t>breakeven quantity, the Customer Lifetime Value Analysis toolkits' model calculates the CLV of a customer.</t>
  </si>
  <si>
    <t>It is important that you do not enter values into the Output Section of the model, as this may overwrite</t>
  </si>
  <si>
    <t xml:space="preserve">formulas that run the analysis.  Cells containing prebuilt formulas     are colored yellow;   you should </t>
  </si>
  <si>
    <t xml:space="preserve">always avoid changing anything in a yellow cell.  </t>
  </si>
  <si>
    <t>Note:  the values contained in the Excel model Input Section are random values.  You should change these values</t>
  </si>
  <si>
    <t xml:space="preserve">before using the tool to solve a problem.  </t>
  </si>
  <si>
    <r>
      <t xml:space="preserve">Some of the toolkits contain </t>
    </r>
    <r>
      <rPr>
        <b/>
        <sz val="10"/>
        <rFont val="Arial"/>
        <family val="2"/>
      </rPr>
      <t>Graphs and Tables</t>
    </r>
    <r>
      <rPr>
        <sz val="10"/>
        <rFont val="Arial"/>
      </rPr>
      <t xml:space="preserve"> which help illuminate the analytical concept and help you visualize</t>
    </r>
  </si>
  <si>
    <t>your answers in context.  The Graphs and Tables automatically create themselves once data is inputted into the Input Section.</t>
  </si>
  <si>
    <t>You should avoid entering anything into the Graphs and Tables spreadsheet, as this may overwrite necessary formulas</t>
  </si>
  <si>
    <r>
      <t xml:space="preserve">The final spreadsheet in each toolkit is this </t>
    </r>
    <r>
      <rPr>
        <b/>
        <sz val="10"/>
        <rFont val="Arial"/>
        <family val="2"/>
      </rPr>
      <t>Toolkit Help</t>
    </r>
    <r>
      <rPr>
        <sz val="10"/>
        <rFont val="Arial"/>
      </rPr>
      <t xml:space="preserve"> page.  You may refer to this guide if you are having trouble</t>
    </r>
  </si>
  <si>
    <t>Each of the Prebuilt Excel Spreadsheet Models is built in Excel, so you need to be familiar and facile with Excel before</t>
  </si>
  <si>
    <t>beginning to use the toolkits.  The basic Excel operations that are needed to use the toolkits are as follows; if you</t>
  </si>
  <si>
    <t>are not familiar with these operations, you should use the Help tab in your Excel software to learn how to do them.</t>
  </si>
  <si>
    <t>Each toolkit contains multiple spreadsheets within it, as outlined above.  You can switch between the spreadsheets by</t>
  </si>
  <si>
    <t xml:space="preserve">clicking on the appropriate spreadsheet on the bottom left hand side of the screen.  </t>
  </si>
  <si>
    <t>In the Input Sections of the toolkits, you will be asked to enter values in various cells.  These inputs will be used</t>
  </si>
  <si>
    <t>Market Penetration Index -- Overall</t>
  </si>
  <si>
    <t>Market Penetration Target Market #1</t>
  </si>
  <si>
    <t>Market Penetration Target Market #2</t>
  </si>
  <si>
    <t>Market Penetration Target Market #3</t>
  </si>
  <si>
    <t>Total Market Potential</t>
  </si>
  <si>
    <t>purchase at the same rate and average price as existing customers in the target market.  The total market potential numbers assume</t>
  </si>
  <si>
    <t xml:space="preserve">that all consumers in the available market fall into Target Markets #1, 2, or 3.  </t>
  </si>
  <si>
    <t>% of customers</t>
  </si>
  <si>
    <t>Total Market</t>
  </si>
  <si>
    <t>Note:  These market shares assume that firms #1, 2, 3 are the only firms in the marketplace.</t>
  </si>
  <si>
    <r>
      <t xml:space="preserve">Fourth, enter information about the </t>
    </r>
    <r>
      <rPr>
        <u/>
        <sz val="10"/>
        <rFont val="Arial"/>
        <family val="2"/>
      </rPr>
      <t>firms who are currently serving existing customers</t>
    </r>
    <r>
      <rPr>
        <sz val="10"/>
        <rFont val="Arial"/>
      </rPr>
      <t xml:space="preserve"> in the market.  </t>
    </r>
  </si>
  <si>
    <r>
      <t xml:space="preserve">1.) First, enter information about the </t>
    </r>
    <r>
      <rPr>
        <u/>
        <sz val="10"/>
        <rFont val="Arial"/>
        <family val="2"/>
      </rPr>
      <t>potential market</t>
    </r>
    <r>
      <rPr>
        <sz val="10"/>
        <rFont val="Arial"/>
      </rPr>
      <t xml:space="preserve">.    </t>
    </r>
  </si>
  <si>
    <t xml:space="preserve">Now that you have calculated the size of the potential market, the size of the current market, and the market shares of firms </t>
  </si>
  <si>
    <t>currently selling to customers in the market, it is time to analyze your results.</t>
  </si>
  <si>
    <t>making, and shows in words, mathematical formulas, and concrete examples how to calculate the answer.  To begin, you</t>
  </si>
  <si>
    <t xml:space="preserve">should carefully review the Introduction so that you are familiar with the analysis, how it is calculated, and how and  </t>
  </si>
  <si>
    <r>
      <t xml:space="preserve">The second spreadsheet within each toolkit contains a </t>
    </r>
    <r>
      <rPr>
        <b/>
        <sz val="10"/>
        <rFont val="Arial"/>
        <family val="2"/>
      </rPr>
      <t>Sample Problem</t>
    </r>
    <r>
      <rPr>
        <sz val="10"/>
        <rFont val="Arial"/>
      </rPr>
      <t>, which guides you through the analytical</t>
    </r>
  </si>
  <si>
    <t>concept, shows you the solution using pen and paper methods, and then shows you how to populate the prebuilt</t>
  </si>
  <si>
    <t>Excel model to yield the solution.</t>
  </si>
  <si>
    <r>
      <t xml:space="preserve">Once you have grasped the analytical concept, you are ready to explore the </t>
    </r>
    <r>
      <rPr>
        <b/>
        <sz val="10"/>
        <rFont val="Arial"/>
        <family val="2"/>
      </rPr>
      <t>Prebuilt Excel Spreadsheet Models</t>
    </r>
    <r>
      <rPr>
        <sz val="10"/>
        <rFont val="Arial"/>
      </rPr>
      <t xml:space="preserve"> which</t>
    </r>
  </si>
  <si>
    <r>
      <t xml:space="preserve">In the </t>
    </r>
    <r>
      <rPr>
        <b/>
        <sz val="10"/>
        <rFont val="Arial"/>
        <family val="2"/>
      </rPr>
      <t>Input Section</t>
    </r>
    <r>
      <rPr>
        <sz val="10"/>
        <rFont val="Arial"/>
      </rPr>
      <t>, you will need to input various pieces of data to be analyzed.  Values must be</t>
    </r>
  </si>
  <si>
    <t>put into each of the cells in the Input Section in order for the model to run.  For example, you may</t>
  </si>
  <si>
    <r>
      <t>Output Section</t>
    </r>
    <r>
      <rPr>
        <sz val="10"/>
        <rFont val="Arial"/>
      </rPr>
      <t xml:space="preserve"> automatically calculate key components of the quantitative analysis.  For example, some</t>
    </r>
  </si>
  <si>
    <t>Market Size and</t>
  </si>
  <si>
    <t>Market Share Analysis</t>
  </si>
  <si>
    <t>Market Size Analysis</t>
  </si>
  <si>
    <t>Market Share</t>
  </si>
  <si>
    <t>Market Size and Market Share Analysis".</t>
  </si>
  <si>
    <t xml:space="preserve">The Prebuilt Excel Spreadsheet Models are contained in the third spreadsheet within the toolkit.  </t>
  </si>
  <si>
    <t>Input Section</t>
  </si>
  <si>
    <t>Directions:  In this section, you must input values to run the model.  Values must be inputted into all cells</t>
  </si>
  <si>
    <t>that are boxed in blue like this:</t>
  </si>
  <si>
    <t xml:space="preserve"> in order for the model to run.  The values that are in the model</t>
  </si>
  <si>
    <t>Output Section</t>
  </si>
  <si>
    <t>Analyzing Your Results</t>
  </si>
  <si>
    <t>Visualizing Your Results</t>
  </si>
  <si>
    <t xml:space="preserve">Use the Table and Graph on the next spreadsheet to help you visualize your results.  </t>
  </si>
  <si>
    <t>Target Market #1</t>
  </si>
  <si>
    <t>average units per year</t>
  </si>
  <si>
    <t>Target Market #2</t>
  </si>
  <si>
    <t>Target Market #3</t>
  </si>
  <si>
    <t>average price paid</t>
  </si>
  <si>
    <t># of current consumers</t>
  </si>
  <si>
    <t>Units Sold</t>
  </si>
  <si>
    <t>Dollars Sold</t>
  </si>
  <si>
    <t># of customers</t>
  </si>
  <si>
    <t>Firm 1</t>
  </si>
  <si>
    <t>Firm 2</t>
  </si>
  <si>
    <t>Firm 3</t>
  </si>
  <si>
    <t>could be heavy users/moderate users/light users or women/men or adults/children or any other group for which you have</t>
  </si>
  <si>
    <t>customers.</t>
  </si>
  <si>
    <t>purchasing information.  These target market consumers represent potential prospects for the product plus existing</t>
  </si>
  <si>
    <t>that you used above.</t>
  </si>
  <si>
    <r>
      <t xml:space="preserve">3.) Third, enter information about the </t>
    </r>
    <r>
      <rPr>
        <u/>
        <sz val="10"/>
        <rFont val="Arial"/>
        <family val="2"/>
      </rPr>
      <t>consumers who are currently purchasing in the market</t>
    </r>
    <r>
      <rPr>
        <sz val="10"/>
        <rFont val="Arial"/>
      </rPr>
      <t>.  Use the same target markets</t>
    </r>
  </si>
  <si>
    <t>Market Potential:  Available Market Information</t>
  </si>
  <si>
    <t># of potential units per year</t>
  </si>
  <si>
    <t># of potential dollars per year</t>
  </si>
  <si>
    <t># of units purchased per year</t>
  </si>
  <si>
    <t># of dollars purchased per year</t>
  </si>
  <si>
    <t>Market Performance:  Current Market Size</t>
  </si>
  <si>
    <t>Market Performance:  Current Market Share</t>
  </si>
  <si>
    <t>unit market share</t>
  </si>
  <si>
    <t>dollar market share</t>
  </si>
  <si>
    <t>share of customers</t>
  </si>
  <si>
    <t>Firm #1</t>
  </si>
  <si>
    <t>Firm #2</t>
  </si>
  <si>
    <t>Firm #3</t>
  </si>
  <si>
    <t>Note:  The potential units per year and the potential dollars per year figures assume that potential customers in each target market will</t>
  </si>
  <si>
    <t># of consumers currently buying in market</t>
  </si>
  <si>
    <t>Average Price Paid for units sold</t>
  </si>
  <si>
    <t>Average Units per Customer</t>
  </si>
  <si>
    <t>the current market shares of three firms.  Remember, do not type anything into any of the cells in the output section that</t>
  </si>
  <si>
    <t>are filled in yellow like this:</t>
  </si>
  <si>
    <t>being calculated, run your mouse over the red celltip.</t>
  </si>
  <si>
    <t xml:space="preserve"> as they contain formulas.  If you would like an explanation of the formula which is </t>
  </si>
  <si>
    <t># of potential consumers</t>
  </si>
  <si>
    <t xml:space="preserve">product.  Marketers facing high penetration rates have to focus their marketing strategies on stealing customers and </t>
  </si>
  <si>
    <t>and 30% are light snackers.  Market research shows Larson that heavy snackers purchase 21 bags of snacks annually,</t>
  </si>
  <si>
    <t xml:space="preserve">moderate snackers purchase 8 bags of snacks annually, and light snackers purchase 3 bags of snacks annually,  </t>
  </si>
  <si>
    <t xml:space="preserve">So, the potential market for pita chips is quite large, 1.4 billion bags per year and $4 billion dollars.  </t>
  </si>
  <si>
    <t>Kirkland has 20% of the consumers, 34% of the units, and 12% of the dollars.  Since Kirkland's dollar share is less than its unit</t>
  </si>
  <si>
    <t>marketing decision making.  There are five toolkits, each focusing on a particular type of quantitative analysis:</t>
  </si>
  <si>
    <t>Situation Analysis</t>
  </si>
  <si>
    <t>You can download the toolkits directly into Excel.</t>
  </si>
  <si>
    <t xml:space="preserve">Professor Thomas Steenburgh and Professor Jill Avery (Simmons School of Management) developed this toolkit.  HBS Toolkits  </t>
  </si>
  <si>
    <t>are developed solely as the basis for class discussion and are not intended to serve as endorsements, sources of primary data,</t>
  </si>
  <si>
    <t xml:space="preserve">or illustrations of effective or ineffective management. </t>
  </si>
  <si>
    <t>Copyright © 2010 President and Fellows of Harvard College.  To order copies or request permission to reproduce materials, call</t>
  </si>
  <si>
    <t>1-800-545-7685, write Harvard Business School Publishing, Boston, MA 02163, or go to http://www.hbsp.harvard.edu.  No part</t>
  </si>
  <si>
    <t>of this publication may be reproduced, stored in a retrieval system, used in a spreadsheet, or transmitted in any form or by any</t>
  </si>
  <si>
    <t>means --electronic, mechanical, photocopying, recording or otherwise -- without the permission of Harvard Business School.</t>
  </si>
  <si>
    <t>in the model calculations.</t>
  </si>
  <si>
    <t xml:space="preserve">Using Cell References and Formulas </t>
  </si>
  <si>
    <t>Print</t>
  </si>
  <si>
    <t>Getting Help while in the Toolkit Models</t>
  </si>
  <si>
    <t>Each Prebuilt Excel Model features red celltip markers which contains information on what to enter into each cell</t>
  </si>
  <si>
    <t>and/or what the formula in the cell is calculating.  These can help guide you through the tool.  To access the helpful</t>
  </si>
  <si>
    <t>information, place your mouse over the red celltip located on the top right hand corner of a cell.</t>
  </si>
  <si>
    <t>The red celltip marker looks like this (see below); run your mouse over it to see how it works.</t>
  </si>
  <si>
    <t xml:space="preserve">understanding how to use the toolkit.  </t>
  </si>
  <si>
    <t>The Output Section, graphs, and tables can be printed by highlighting the desired print area.</t>
  </si>
  <si>
    <t>Market Size and Market Share Analysis</t>
  </si>
  <si>
    <r>
      <t>Important Note:</t>
    </r>
    <r>
      <rPr>
        <sz val="10"/>
        <rFont val="Arial"/>
      </rPr>
      <t xml:space="preserve"> All of the toolkits contain a prebuilt Excel model.  Any changes you make to the file are permanent</t>
    </r>
  </si>
  <si>
    <t>once you save the file.  To maintain the integrity of the prebuilt model, save the toolkit to your desktop.  Then, when you</t>
  </si>
  <si>
    <t xml:space="preserve">are ready to run an analysis, open the toolkit file and immediately save it with another name so that you can </t>
  </si>
  <si>
    <t>calculate your results.</t>
  </si>
  <si>
    <t># of consumers in potential market</t>
  </si>
  <si>
    <t>Using the Market Size and Market Share Model, Table, and Graph</t>
  </si>
  <si>
    <t>The prebuilt Market Size and Market Share Excel model calculates market size and market share for you based</t>
  </si>
  <si>
    <t xml:space="preserve">Once you become more comfortable with running market size and market share analyses, try building your own </t>
  </si>
  <si>
    <r>
      <t xml:space="preserve">2.) Second, enter information about the different </t>
    </r>
    <r>
      <rPr>
        <u/>
        <sz val="10"/>
        <rFont val="Arial"/>
        <family val="2"/>
      </rPr>
      <t>market segments that exist in the potential market</t>
    </r>
    <r>
      <rPr>
        <sz val="10"/>
        <rFont val="Arial"/>
      </rPr>
      <t xml:space="preserve">.  Market segments </t>
    </r>
  </si>
  <si>
    <t>percentage of potential market</t>
  </si>
  <si>
    <t>Directions:  In this section, the model automatically calculates the various market sizing metrics for you.  The first section</t>
  </si>
  <si>
    <t>calculates the market potential.  The second section calculates the current market size.  The third section calculates</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</si>
</sst>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_(&quot;$&quot;* #,##0_);_(&quot;$&quot;* \(#,##0\);_(&quot;$&quot;* &quot;-&quot;??_);_(@_)"/>
    <numFmt numFmtId="165" formatCode="_(* #,##0.0_);_(* \(#,##0.0\);_(* &quot;-&quot;??_);_(@_)"/>
    <numFmt numFmtId="166" formatCode="_(* #,##0_);_(* \(#,##0\);_(* &quot;-&quot;??_);_(@_)"/>
    <numFmt numFmtId="167" formatCode="0.0%"/>
  </numFmts>
  <fonts count="25">
    <font>
      <sz val="10"/>
      <name val="Arial"/>
    </font>
    <font>
      <sz val="10"/>
      <name val="Arial"/>
    </font>
    <font>
      <sz val="18"/>
      <name val="Arial"/>
    </font>
    <font>
      <sz val="18"/>
      <color indexed="39"/>
      <name val="Arial"/>
    </font>
    <font>
      <sz val="10"/>
      <color indexed="39"/>
      <name val="Arial"/>
    </font>
    <font>
      <sz val="10"/>
      <name val="Arial"/>
    </font>
    <font>
      <sz val="8"/>
      <name val="Arial"/>
    </font>
    <font>
      <b/>
      <sz val="10"/>
      <name val="Arial"/>
      <family val="2"/>
    </font>
    <font>
      <b/>
      <sz val="12"/>
      <name val="Arial"/>
      <family val="2"/>
    </font>
    <font>
      <sz val="8"/>
      <color indexed="81"/>
      <name val="Tahoma"/>
      <family val="2"/>
    </font>
    <font>
      <i/>
      <sz val="14"/>
      <name val="Arial"/>
      <family val="2"/>
    </font>
    <font>
      <sz val="10"/>
      <color indexed="10"/>
      <name val="Arial"/>
      <family val="2"/>
    </font>
    <font>
      <u/>
      <sz val="10"/>
      <name val="Arial"/>
      <family val="2"/>
    </font>
    <font>
      <b/>
      <sz val="10"/>
      <color indexed="9"/>
      <name val="Arial"/>
    </font>
    <font>
      <b/>
      <i/>
      <sz val="10"/>
      <name val="Arial"/>
      <family val="2"/>
    </font>
    <font>
      <sz val="10"/>
      <color indexed="9"/>
      <name val="Arial"/>
    </font>
    <font>
      <b/>
      <i/>
      <sz val="10"/>
      <color indexed="9"/>
      <name val="Arial"/>
      <family val="2"/>
    </font>
    <font>
      <b/>
      <sz val="10"/>
      <color indexed="9"/>
      <name val="Arial"/>
    </font>
    <font>
      <sz val="10"/>
      <color indexed="9"/>
      <name val="Arial"/>
    </font>
    <font>
      <u/>
      <sz val="10"/>
      <name val="Arial"/>
      <family val="2"/>
    </font>
    <font>
      <u val="singleAccounting"/>
      <sz val="10"/>
      <name val="Arial"/>
    </font>
    <font>
      <b/>
      <sz val="10"/>
      <name val="Helvetica"/>
      <family val="2"/>
    </font>
    <font>
      <sz val="10"/>
      <name val="Helvetica"/>
      <family val="2"/>
    </font>
    <font>
      <b/>
      <sz val="10"/>
      <name val="Helvetica"/>
      <family val="2"/>
    </font>
    <font>
      <sz val="8"/>
      <name val="Verdana"/>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9"/>
        <bgColor indexed="64"/>
      </patternFill>
    </fill>
    <fill>
      <patternFill patternType="solid">
        <fgColor indexed="13"/>
        <bgColor indexed="64"/>
      </patternFill>
    </fill>
    <fill>
      <patternFill patternType="solid">
        <fgColor indexed="23"/>
        <bgColor indexed="64"/>
      </patternFill>
    </fill>
  </fills>
  <borders count="26">
    <border>
      <left/>
      <right/>
      <top/>
      <bottom/>
      <diagonal/>
    </border>
    <border>
      <left style="thick">
        <color indexed="30"/>
      </left>
      <right/>
      <top style="thick">
        <color indexed="30"/>
      </top>
      <bottom/>
      <diagonal/>
    </border>
    <border>
      <left/>
      <right/>
      <top style="thick">
        <color indexed="30"/>
      </top>
      <bottom/>
      <diagonal/>
    </border>
    <border>
      <left/>
      <right style="thick">
        <color indexed="30"/>
      </right>
      <top style="thick">
        <color indexed="30"/>
      </top>
      <bottom/>
      <diagonal/>
    </border>
    <border>
      <left style="thick">
        <color indexed="30"/>
      </left>
      <right/>
      <top/>
      <bottom/>
      <diagonal/>
    </border>
    <border>
      <left/>
      <right style="thick">
        <color indexed="30"/>
      </right>
      <top/>
      <bottom/>
      <diagonal/>
    </border>
    <border>
      <left style="thick">
        <color indexed="30"/>
      </left>
      <right/>
      <top/>
      <bottom style="thick">
        <color indexed="30"/>
      </bottom>
      <diagonal/>
    </border>
    <border>
      <left/>
      <right/>
      <top/>
      <bottom style="thick">
        <color indexed="30"/>
      </bottom>
      <diagonal/>
    </border>
    <border>
      <left/>
      <right style="thick">
        <color indexed="30"/>
      </right>
      <top/>
      <bottom style="thick">
        <color indexed="30"/>
      </bottom>
      <diagonal/>
    </border>
    <border>
      <left style="thin">
        <color indexed="39"/>
      </left>
      <right style="thin">
        <color indexed="39"/>
      </right>
      <top style="thin">
        <color indexed="39"/>
      </top>
      <bottom style="thin">
        <color indexed="39"/>
      </bottom>
      <diagonal/>
    </border>
    <border>
      <left/>
      <right/>
      <top/>
      <bottom style="thin">
        <color indexed="39"/>
      </bottom>
      <diagonal/>
    </border>
    <border>
      <left style="thin">
        <color indexed="39"/>
      </left>
      <right/>
      <top style="thin">
        <color indexed="39"/>
      </top>
      <bottom style="thin">
        <color indexed="39"/>
      </bottom>
      <diagonal/>
    </border>
    <border>
      <left/>
      <right style="thin">
        <color indexed="39"/>
      </right>
      <top style="thin">
        <color indexed="39"/>
      </top>
      <bottom style="thin">
        <color indexed="3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39"/>
      </left>
      <right style="thin">
        <color indexed="39"/>
      </right>
      <top style="thin">
        <color indexed="39"/>
      </top>
      <bottom/>
      <diagonal/>
    </border>
    <border>
      <left style="thin">
        <color indexed="39"/>
      </left>
      <right style="thin">
        <color indexed="39"/>
      </right>
      <top/>
      <bottom/>
      <diagonal/>
    </border>
    <border>
      <left style="thin">
        <color indexed="39"/>
      </left>
      <right style="thin">
        <color indexed="39"/>
      </right>
      <top/>
      <bottom style="thin">
        <color indexed="3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8">
    <xf numFmtId="0" fontId="0" fillId="0" borderId="0" xfId="0"/>
    <xf numFmtId="0" fontId="0" fillId="2" borderId="0" xfId="0" applyFill="1"/>
    <xf numFmtId="0" fontId="0" fillId="3" borderId="0" xfId="0" applyFill="1"/>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2" fillId="2" borderId="0" xfId="0" applyFont="1" applyFill="1" applyBorder="1"/>
    <xf numFmtId="0" fontId="3" fillId="2" borderId="0" xfId="0" applyFont="1" applyFill="1" applyBorder="1"/>
    <xf numFmtId="0" fontId="4" fillId="0" borderId="0" xfId="0" applyFont="1"/>
    <xf numFmtId="0" fontId="0" fillId="4" borderId="4" xfId="0" applyFill="1" applyBorder="1"/>
    <xf numFmtId="0" fontId="0" fillId="4" borderId="0" xfId="0" applyFill="1" applyBorder="1"/>
    <xf numFmtId="0" fontId="0" fillId="4" borderId="5" xfId="0" applyFill="1" applyBorder="1"/>
    <xf numFmtId="0" fontId="5" fillId="2" borderId="0" xfId="0" applyNumberFormat="1" applyFont="1" applyFill="1" applyBorder="1" applyAlignment="1"/>
    <xf numFmtId="0" fontId="7" fillId="2" borderId="0" xfId="0" applyFont="1" applyFill="1" applyBorder="1"/>
    <xf numFmtId="0" fontId="8" fillId="2" borderId="0" xfId="0" applyFont="1" applyFill="1" applyBorder="1"/>
    <xf numFmtId="0" fontId="0" fillId="2" borderId="0" xfId="0" applyFill="1" applyBorder="1" applyAlignment="1">
      <alignment horizontal="left"/>
    </xf>
    <xf numFmtId="0" fontId="10" fillId="2" borderId="0" xfId="0" applyFont="1" applyFill="1" applyBorder="1"/>
    <xf numFmtId="0" fontId="3" fillId="2" borderId="0" xfId="0" applyFont="1" applyFill="1" applyBorder="1" applyAlignment="1">
      <alignment horizontal="right"/>
    </xf>
    <xf numFmtId="0" fontId="11" fillId="2" borderId="0" xfId="0" applyFont="1" applyFill="1" applyBorder="1"/>
    <xf numFmtId="0" fontId="0" fillId="0" borderId="0" xfId="0" applyAlignment="1">
      <alignment horizontal="left"/>
    </xf>
    <xf numFmtId="0" fontId="0" fillId="2" borderId="0" xfId="0" applyFill="1" applyAlignment="1">
      <alignment horizontal="left"/>
    </xf>
    <xf numFmtId="0" fontId="5" fillId="2" borderId="0" xfId="0" applyFont="1" applyFill="1" applyBorder="1" applyAlignment="1">
      <alignment horizontal="left" indent="2"/>
    </xf>
    <xf numFmtId="0" fontId="8" fillId="2" borderId="0" xfId="0" applyFont="1" applyFill="1" applyBorder="1" applyAlignment="1"/>
    <xf numFmtId="0" fontId="0" fillId="2" borderId="9" xfId="0" applyFill="1" applyBorder="1"/>
    <xf numFmtId="0" fontId="0" fillId="5" borderId="0" xfId="0" applyFill="1" applyBorder="1"/>
    <xf numFmtId="166" fontId="0" fillId="2" borderId="0" xfId="1" applyNumberFormat="1" applyFont="1" applyFill="1" applyBorder="1"/>
    <xf numFmtId="0" fontId="0" fillId="0" borderId="0" xfId="0" applyAlignment="1"/>
    <xf numFmtId="0" fontId="0" fillId="2" borderId="0" xfId="0" applyFill="1" applyBorder="1" applyAlignment="1"/>
    <xf numFmtId="166" fontId="0" fillId="2" borderId="0" xfId="1" applyNumberFormat="1" applyFont="1" applyFill="1" applyBorder="1" applyAlignment="1"/>
    <xf numFmtId="0" fontId="0" fillId="0" borderId="0" xfId="0" applyBorder="1" applyAlignment="1"/>
    <xf numFmtId="0" fontId="0" fillId="2" borderId="10" xfId="0" applyFill="1" applyBorder="1" applyAlignment="1"/>
    <xf numFmtId="0" fontId="0" fillId="0" borderId="10" xfId="0" applyBorder="1" applyAlignment="1"/>
    <xf numFmtId="9" fontId="0" fillId="2" borderId="0" xfId="3" applyFont="1" applyFill="1" applyBorder="1"/>
    <xf numFmtId="9" fontId="0" fillId="0" borderId="0" xfId="3" applyFont="1"/>
    <xf numFmtId="166" fontId="0" fillId="2" borderId="11" xfId="1" applyNumberFormat="1" applyFont="1" applyFill="1" applyBorder="1" applyAlignment="1"/>
    <xf numFmtId="0" fontId="13" fillId="6" borderId="0" xfId="0" applyFont="1" applyFill="1" applyBorder="1"/>
    <xf numFmtId="0" fontId="13" fillId="6" borderId="0" xfId="0" applyFont="1" applyFill="1"/>
    <xf numFmtId="166" fontId="0" fillId="2" borderId="0" xfId="0" applyNumberFormat="1" applyFill="1" applyBorder="1"/>
    <xf numFmtId="166" fontId="0" fillId="2" borderId="0" xfId="0" applyNumberFormat="1" applyFill="1"/>
    <xf numFmtId="164" fontId="0" fillId="2" borderId="0" xfId="0" applyNumberFormat="1" applyFill="1" applyBorder="1"/>
    <xf numFmtId="9" fontId="0" fillId="2" borderId="0" xfId="3" applyFont="1" applyFill="1" applyBorder="1" applyAlignment="1"/>
    <xf numFmtId="166" fontId="0" fillId="2" borderId="0" xfId="0" applyNumberFormat="1" applyFill="1" applyBorder="1" applyAlignment="1"/>
    <xf numFmtId="164" fontId="0" fillId="2" borderId="0" xfId="2" applyNumberFormat="1" applyFont="1" applyFill="1" applyBorder="1" applyAlignment="1"/>
    <xf numFmtId="164" fontId="0" fillId="2" borderId="11" xfId="2" applyNumberFormat="1" applyFont="1" applyFill="1" applyBorder="1" applyAlignment="1"/>
    <xf numFmtId="9" fontId="0" fillId="2" borderId="0" xfId="0" applyNumberFormat="1" applyFill="1" applyBorder="1"/>
    <xf numFmtId="166" fontId="0" fillId="2" borderId="12" xfId="1" applyNumberFormat="1" applyFont="1" applyFill="1" applyBorder="1" applyAlignment="1"/>
    <xf numFmtId="166" fontId="0" fillId="2" borderId="11" xfId="0" applyNumberFormat="1" applyFill="1" applyBorder="1" applyAlignment="1"/>
    <xf numFmtId="0" fontId="0" fillId="2" borderId="12" xfId="0" applyFill="1" applyBorder="1" applyAlignment="1"/>
    <xf numFmtId="164" fontId="0" fillId="2" borderId="12" xfId="2" applyNumberFormat="1" applyFont="1" applyFill="1" applyBorder="1" applyAlignment="1"/>
    <xf numFmtId="0" fontId="0" fillId="2" borderId="13" xfId="0" applyFill="1" applyBorder="1"/>
    <xf numFmtId="0" fontId="0" fillId="2" borderId="14" xfId="0" applyFill="1" applyBorder="1"/>
    <xf numFmtId="0" fontId="0" fillId="2" borderId="15" xfId="0" applyFill="1" applyBorder="1"/>
    <xf numFmtId="0" fontId="0" fillId="0" borderId="16" xfId="0" applyBorder="1"/>
    <xf numFmtId="0" fontId="14" fillId="2" borderId="17" xfId="0" applyFont="1" applyFill="1" applyBorder="1" applyAlignment="1">
      <alignment horizontal="center"/>
    </xf>
    <xf numFmtId="0" fontId="7" fillId="2" borderId="18" xfId="0" applyFont="1" applyFill="1" applyBorder="1" applyAlignment="1">
      <alignment horizontal="right"/>
    </xf>
    <xf numFmtId="0" fontId="0" fillId="0" borderId="19" xfId="0" applyBorder="1" applyAlignment="1">
      <alignment horizontal="right"/>
    </xf>
    <xf numFmtId="166" fontId="0" fillId="5" borderId="18" xfId="1" applyNumberFormat="1" applyFont="1" applyFill="1" applyBorder="1"/>
    <xf numFmtId="166" fontId="0" fillId="5" borderId="18" xfId="0" applyNumberFormat="1" applyFill="1" applyBorder="1"/>
    <xf numFmtId="166" fontId="15" fillId="2" borderId="19" xfId="0" applyNumberFormat="1" applyFont="1" applyFill="1" applyBorder="1"/>
    <xf numFmtId="166" fontId="15" fillId="2" borderId="20" xfId="0" applyNumberFormat="1" applyFont="1" applyFill="1" applyBorder="1"/>
    <xf numFmtId="0" fontId="16" fillId="2" borderId="17" xfId="0" applyFont="1" applyFill="1" applyBorder="1" applyAlignment="1">
      <alignment horizontal="center"/>
    </xf>
    <xf numFmtId="0" fontId="17" fillId="2" borderId="19" xfId="0" applyFont="1" applyFill="1" applyBorder="1" applyAlignment="1">
      <alignment horizontal="right"/>
    </xf>
    <xf numFmtId="166" fontId="18" fillId="2" borderId="19" xfId="0" applyNumberFormat="1" applyFont="1" applyFill="1" applyBorder="1"/>
    <xf numFmtId="166" fontId="18" fillId="2" borderId="20" xfId="0" applyNumberFormat="1" applyFont="1" applyFill="1" applyBorder="1"/>
    <xf numFmtId="0" fontId="15" fillId="2" borderId="0" xfId="0" applyFont="1" applyFill="1" applyBorder="1"/>
    <xf numFmtId="166" fontId="15" fillId="2" borderId="0" xfId="0" applyNumberFormat="1" applyFont="1" applyFill="1" applyBorder="1"/>
    <xf numFmtId="0" fontId="0" fillId="2" borderId="21" xfId="0" applyFill="1" applyBorder="1"/>
    <xf numFmtId="0" fontId="0" fillId="2" borderId="22" xfId="0" applyFill="1" applyBorder="1"/>
    <xf numFmtId="0" fontId="0" fillId="2" borderId="23" xfId="0" applyFill="1" applyBorder="1"/>
    <xf numFmtId="0" fontId="0" fillId="2" borderId="0" xfId="0" applyFont="1" applyFill="1" applyBorder="1"/>
    <xf numFmtId="0" fontId="0" fillId="2" borderId="0" xfId="0" applyNumberFormat="1" applyFont="1" applyFill="1" applyBorder="1" applyAlignment="1"/>
    <xf numFmtId="0" fontId="0" fillId="2" borderId="0" xfId="0" applyFont="1" applyFill="1"/>
    <xf numFmtId="0" fontId="0" fillId="2" borderId="0" xfId="0" applyFont="1" applyFill="1" applyAlignment="1"/>
    <xf numFmtId="0" fontId="0" fillId="2" borderId="0" xfId="0" applyFill="1" applyBorder="1" applyAlignment="1">
      <alignment horizontal="left" indent="2"/>
    </xf>
    <xf numFmtId="0" fontId="0" fillId="2" borderId="0" xfId="0" quotePrefix="1" applyFill="1" applyBorder="1"/>
    <xf numFmtId="0" fontId="19" fillId="2" borderId="0" xfId="0" applyFont="1" applyFill="1" applyBorder="1"/>
    <xf numFmtId="0" fontId="0" fillId="2" borderId="0" xfId="0" applyFill="1" applyBorder="1" applyAlignment="1">
      <alignment horizontal="right"/>
    </xf>
    <xf numFmtId="0" fontId="0" fillId="2" borderId="0" xfId="0" quotePrefix="1" applyFill="1" applyBorder="1" applyAlignment="1">
      <alignment horizontal="right"/>
    </xf>
    <xf numFmtId="0" fontId="0" fillId="2" borderId="0" xfId="0" quotePrefix="1" applyFill="1" applyBorder="1" applyAlignment="1">
      <alignment horizontal="center"/>
    </xf>
    <xf numFmtId="3" fontId="0" fillId="2" borderId="0" xfId="0" applyNumberFormat="1" applyFill="1" applyBorder="1"/>
    <xf numFmtId="3" fontId="19" fillId="2" borderId="0" xfId="0" applyNumberFormat="1" applyFont="1" applyFill="1" applyBorder="1"/>
    <xf numFmtId="167" fontId="0" fillId="2" borderId="0" xfId="0" applyNumberFormat="1" applyFill="1" applyBorder="1"/>
    <xf numFmtId="167" fontId="0" fillId="2" borderId="0" xfId="3" applyNumberFormat="1" applyFont="1" applyFill="1" applyBorder="1"/>
    <xf numFmtId="166" fontId="20" fillId="2" borderId="0" xfId="1" applyNumberFormat="1" applyFont="1" applyFill="1" applyBorder="1"/>
    <xf numFmtId="44" fontId="0" fillId="2" borderId="0" xfId="2" applyFont="1" applyFill="1" applyBorder="1"/>
    <xf numFmtId="164" fontId="0" fillId="2" borderId="0" xfId="2" applyNumberFormat="1" applyFont="1" applyFill="1" applyBorder="1"/>
    <xf numFmtId="164" fontId="20" fillId="2" borderId="0" xfId="2" applyNumberFormat="1" applyFont="1" applyFill="1" applyBorder="1"/>
    <xf numFmtId="164" fontId="20" fillId="2" borderId="0" xfId="0" applyNumberFormat="1" applyFont="1" applyFill="1" applyBorder="1"/>
    <xf numFmtId="166" fontId="20" fillId="2" borderId="0" xfId="0" applyNumberFormat="1" applyFont="1" applyFill="1" applyBorder="1"/>
    <xf numFmtId="166" fontId="19" fillId="2" borderId="0" xfId="1" applyNumberFormat="1" applyFont="1" applyFill="1" applyBorder="1"/>
    <xf numFmtId="0" fontId="0" fillId="2" borderId="0" xfId="0" quotePrefix="1" applyFill="1" applyAlignment="1">
      <alignment horizontal="left"/>
    </xf>
    <xf numFmtId="0" fontId="19" fillId="2" borderId="0" xfId="0" applyFont="1" applyFill="1" applyBorder="1" applyAlignment="1">
      <alignment horizontal="right"/>
    </xf>
    <xf numFmtId="166" fontId="0" fillId="2" borderId="0" xfId="1" applyNumberFormat="1" applyFont="1" applyFill="1" applyBorder="1" applyAlignment="1">
      <alignment horizontal="left"/>
    </xf>
    <xf numFmtId="164" fontId="0" fillId="5" borderId="18" xfId="2" applyNumberFormat="1" applyFont="1" applyFill="1" applyBorder="1"/>
    <xf numFmtId="0" fontId="0" fillId="2" borderId="0" xfId="0" applyNumberFormat="1" applyFill="1" applyBorder="1" applyAlignment="1"/>
    <xf numFmtId="166" fontId="0" fillId="2" borderId="5" xfId="1" applyNumberFormat="1" applyFont="1" applyFill="1" applyBorder="1"/>
    <xf numFmtId="166" fontId="0" fillId="2" borderId="0" xfId="1" applyNumberFormat="1" applyFont="1" applyFill="1"/>
    <xf numFmtId="0" fontId="4" fillId="2" borderId="0" xfId="0" applyFont="1" applyFill="1" applyBorder="1"/>
    <xf numFmtId="0" fontId="4" fillId="2" borderId="0" xfId="0" applyFont="1" applyFill="1"/>
    <xf numFmtId="0" fontId="21" fillId="0" borderId="0" xfId="0" applyFont="1"/>
    <xf numFmtId="0" fontId="22" fillId="0" borderId="0" xfId="0" applyFont="1"/>
    <xf numFmtId="0" fontId="23" fillId="0" borderId="0" xfId="0" applyFont="1"/>
    <xf numFmtId="0" fontId="5" fillId="2" borderId="0" xfId="0" applyFont="1" applyFill="1" applyBorder="1"/>
    <xf numFmtId="0" fontId="22" fillId="0" borderId="0" xfId="0" applyFont="1" applyAlignment="1">
      <alignment horizontal="justify" vertical="top" wrapText="1"/>
    </xf>
    <xf numFmtId="0" fontId="0" fillId="0" borderId="0" xfId="0" applyAlignment="1">
      <alignment horizontal="justify" vertical="top" wrapText="1"/>
    </xf>
    <xf numFmtId="9" fontId="0" fillId="5" borderId="11" xfId="3" applyFont="1" applyFill="1" applyBorder="1" applyAlignment="1"/>
    <xf numFmtId="9" fontId="0" fillId="5" borderId="12" xfId="3" applyFont="1" applyFill="1" applyBorder="1" applyAlignment="1"/>
    <xf numFmtId="165" fontId="0" fillId="5" borderId="11" xfId="1" applyNumberFormat="1" applyFont="1" applyFill="1" applyBorder="1" applyAlignment="1"/>
    <xf numFmtId="165" fontId="0" fillId="5" borderId="12" xfId="1" applyNumberFormat="1" applyFont="1" applyFill="1" applyBorder="1" applyAlignment="1"/>
    <xf numFmtId="44" fontId="0" fillId="5" borderId="11" xfId="2" applyFont="1" applyFill="1" applyBorder="1" applyAlignment="1"/>
    <xf numFmtId="44" fontId="0" fillId="5" borderId="12" xfId="2" applyFont="1" applyFill="1" applyBorder="1" applyAlignment="1"/>
    <xf numFmtId="9" fontId="0" fillId="2" borderId="11" xfId="3" applyFont="1" applyFill="1" applyBorder="1" applyAlignment="1"/>
    <xf numFmtId="9" fontId="0" fillId="0" borderId="12" xfId="3" applyFont="1" applyBorder="1" applyAlignment="1"/>
    <xf numFmtId="166" fontId="0" fillId="2" borderId="11" xfId="1" applyNumberFormat="1" applyFont="1" applyFill="1" applyBorder="1" applyAlignment="1"/>
    <xf numFmtId="0" fontId="0" fillId="0" borderId="12" xfId="0" applyBorder="1" applyAlignment="1"/>
    <xf numFmtId="166" fontId="0" fillId="0" borderId="12" xfId="1" applyNumberFormat="1" applyFont="1" applyBorder="1" applyAlignment="1"/>
    <xf numFmtId="0" fontId="0" fillId="2" borderId="0" xfId="0" applyFill="1" applyBorder="1" applyAlignment="1"/>
    <xf numFmtId="0" fontId="0" fillId="0" borderId="0" xfId="0" applyAlignment="1"/>
    <xf numFmtId="0" fontId="0" fillId="2" borderId="0" xfId="0" applyFill="1" applyBorder="1" applyAlignment="1">
      <alignment horizontal="left"/>
    </xf>
    <xf numFmtId="0" fontId="0" fillId="2" borderId="11" xfId="0" applyFill="1" applyBorder="1" applyAlignment="1"/>
    <xf numFmtId="44" fontId="0" fillId="2" borderId="11" xfId="2" applyFont="1" applyFill="1" applyBorder="1" applyAlignment="1"/>
    <xf numFmtId="44" fontId="0" fillId="0" borderId="12" xfId="2" applyFont="1" applyBorder="1" applyAlignment="1"/>
    <xf numFmtId="166" fontId="0" fillId="5" borderId="11" xfId="1" applyNumberFormat="1" applyFont="1" applyFill="1" applyBorder="1" applyAlignment="1"/>
    <xf numFmtId="0" fontId="0" fillId="5" borderId="12" xfId="0" applyFill="1" applyBorder="1" applyAlignment="1"/>
    <xf numFmtId="164" fontId="0" fillId="5" borderId="11" xfId="2" applyNumberFormat="1" applyFont="1" applyFill="1" applyBorder="1" applyAlignment="1"/>
    <xf numFmtId="164" fontId="0" fillId="5" borderId="12" xfId="2" applyNumberFormat="1" applyFont="1" applyFill="1" applyBorder="1" applyAlignment="1"/>
    <xf numFmtId="164" fontId="0" fillId="2" borderId="11" xfId="2" applyNumberFormat="1" applyFont="1" applyFill="1" applyBorder="1" applyAlignment="1"/>
    <xf numFmtId="164" fontId="0" fillId="0" borderId="12" xfId="0" applyNumberFormat="1" applyBorder="1" applyAlignment="1"/>
    <xf numFmtId="164" fontId="0" fillId="0" borderId="12" xfId="2" applyNumberFormat="1" applyFont="1" applyBorder="1" applyAlignment="1"/>
    <xf numFmtId="166" fontId="0" fillId="5" borderId="12" xfId="1" applyNumberFormat="1" applyFont="1" applyFill="1" applyBorder="1" applyAlignment="1"/>
    <xf numFmtId="166" fontId="0" fillId="5" borderId="11" xfId="0" applyNumberFormat="1" applyFill="1" applyBorder="1" applyAlignment="1"/>
    <xf numFmtId="166" fontId="0" fillId="5" borderId="11" xfId="3" applyNumberFormat="1" applyFont="1" applyFill="1" applyBorder="1" applyAlignment="1">
      <alignment horizontal="left"/>
    </xf>
    <xf numFmtId="9" fontId="0" fillId="5" borderId="12" xfId="3" applyFont="1" applyFill="1" applyBorder="1" applyAlignment="1">
      <alignment horizontal="left"/>
    </xf>
    <xf numFmtId="166" fontId="0" fillId="5" borderId="11" xfId="0" applyNumberFormat="1" applyFill="1" applyBorder="1" applyAlignment="1">
      <alignment horizontal="left"/>
    </xf>
    <xf numFmtId="0" fontId="0" fillId="5" borderId="12" xfId="0" applyFill="1" applyBorder="1" applyAlignment="1">
      <alignment horizontal="left"/>
    </xf>
    <xf numFmtId="164" fontId="0" fillId="5" borderId="11" xfId="2" applyNumberFormat="1" applyFont="1" applyFill="1" applyBorder="1" applyAlignment="1">
      <alignment horizontal="left"/>
    </xf>
    <xf numFmtId="164" fontId="0" fillId="5" borderId="12" xfId="2" applyNumberFormat="1" applyFont="1" applyFill="1" applyBorder="1" applyAlignment="1">
      <alignment horizontal="left"/>
    </xf>
    <xf numFmtId="9" fontId="0" fillId="5" borderId="9" xfId="3" applyFont="1" applyFill="1" applyBorder="1" applyAlignment="1"/>
    <xf numFmtId="0" fontId="7" fillId="2" borderId="24" xfId="0" applyFont="1" applyFill="1" applyBorder="1" applyAlignment="1"/>
    <xf numFmtId="0" fontId="0" fillId="0" borderId="25" xfId="0" applyBorder="1" applyAlignment="1"/>
    <xf numFmtId="0" fontId="7" fillId="2" borderId="18" xfId="0" applyFont="1" applyFill="1" applyBorder="1" applyAlignment="1"/>
    <xf numFmtId="0" fontId="14" fillId="2" borderId="18" xfId="0"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4" Type="http://schemas.openxmlformats.org/officeDocument/2006/relationships/worksheet" Target="worksheets/sheet4.xml"/><Relationship Id="rId10" Type="http://schemas.openxmlformats.org/officeDocument/2006/relationships/calcChain" Target="calcChain.xml"/><Relationship Id="rId5" Type="http://schemas.openxmlformats.org/officeDocument/2006/relationships/worksheet" Target="worksheets/sheet5.xml"/><Relationship Id="rId7"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sharedStrings" Target="sharedStrings.xml"/><Relationship Id="rId3" Type="http://schemas.openxmlformats.org/officeDocument/2006/relationships/worksheet" Target="worksheets/sheet3.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1200" b="1" i="0" u="none" strike="noStrike" baseline="0">
                <a:solidFill>
                  <a:srgbClr val="000000"/>
                </a:solidFill>
                <a:latin typeface="Arial"/>
                <a:ea typeface="Arial"/>
                <a:cs typeface="Arial"/>
              </a:defRPr>
            </a:pPr>
            <a:r>
              <a:rPr lang="en-US"/>
              <a:t>Market Penetration:  Customers</a:t>
            </a:r>
          </a:p>
        </c:rich>
      </c:tx>
      <c:layout>
        <c:manualLayout>
          <c:xMode val="edge"/>
          <c:yMode val="edge"/>
          <c:x val="0.348578491965389"/>
          <c:y val="0.0373135008189658"/>
        </c:manualLayout>
      </c:layout>
      <c:spPr>
        <a:noFill/>
        <a:ln w="25400">
          <a:noFill/>
        </a:ln>
      </c:spPr>
    </c:title>
    <c:plotArea>
      <c:layout>
        <c:manualLayout>
          <c:layoutTarget val="inner"/>
          <c:xMode val="edge"/>
          <c:yMode val="edge"/>
          <c:x val="0.0914709517923362"/>
          <c:y val="0.242537755323277"/>
          <c:w val="0.724351050679852"/>
          <c:h val="0.589553312939659"/>
        </c:manualLayout>
      </c:layout>
      <c:barChart>
        <c:barDir val="col"/>
        <c:grouping val="percentStacked"/>
        <c:ser>
          <c:idx val="0"/>
          <c:order val="0"/>
          <c:tx>
            <c:v>Market Penetration</c:v>
          </c:tx>
          <c:spPr>
            <a:solidFill>
              <a:srgbClr val="9999FF"/>
            </a:solidFill>
            <a:ln w="12700">
              <a:solidFill>
                <a:srgbClr val="000000"/>
              </a:solidFill>
              <a:prstDash val="solid"/>
            </a:ln>
          </c:spPr>
          <c:cat>
            <c:strRef>
              <c:f>Graphs!$E$17:$E$20</c:f>
              <c:strCache>
                <c:ptCount val="4"/>
                <c:pt idx="0">
                  <c:v>Target Market #1</c:v>
                </c:pt>
                <c:pt idx="1">
                  <c:v>Target Market #2</c:v>
                </c:pt>
                <c:pt idx="2">
                  <c:v>Target Market #3</c:v>
                </c:pt>
                <c:pt idx="3">
                  <c:v>Total</c:v>
                </c:pt>
              </c:strCache>
            </c:strRef>
          </c:cat>
          <c:val>
            <c:numRef>
              <c:f>Graphs!$G$17:$G$20</c:f>
              <c:numCache>
                <c:formatCode>_(* #,##0_);_(* \(#,##0\);_(* "-"??_);_(@_)</c:formatCode>
                <c:ptCount val="4"/>
                <c:pt idx="0">
                  <c:v>1.0E6</c:v>
                </c:pt>
                <c:pt idx="1">
                  <c:v>3.0E6</c:v>
                </c:pt>
                <c:pt idx="2">
                  <c:v>2.0E6</c:v>
                </c:pt>
                <c:pt idx="3">
                  <c:v>6.0E6</c:v>
                </c:pt>
              </c:numCache>
            </c:numRef>
          </c:val>
        </c:ser>
        <c:ser>
          <c:idx val="1"/>
          <c:order val="1"/>
          <c:tx>
            <c:v>Market Potential</c:v>
          </c:tx>
          <c:spPr>
            <a:solidFill>
              <a:srgbClr val="993366"/>
            </a:solidFill>
            <a:ln w="12700">
              <a:solidFill>
                <a:srgbClr val="000000"/>
              </a:solidFill>
              <a:prstDash val="solid"/>
            </a:ln>
          </c:spPr>
          <c:cat>
            <c:strRef>
              <c:f>Graphs!$E$17:$E$20</c:f>
              <c:strCache>
                <c:ptCount val="4"/>
                <c:pt idx="0">
                  <c:v>Target Market #1</c:v>
                </c:pt>
                <c:pt idx="1">
                  <c:v>Target Market #2</c:v>
                </c:pt>
                <c:pt idx="2">
                  <c:v>Target Market #3</c:v>
                </c:pt>
                <c:pt idx="3">
                  <c:v>Total</c:v>
                </c:pt>
              </c:strCache>
            </c:strRef>
          </c:cat>
          <c:val>
            <c:numRef>
              <c:f>Graphs!$I$17:$I$20</c:f>
              <c:numCache>
                <c:formatCode>_(* #,##0_);_(* \(#,##0\);_(* "-"??_);_(@_)</c:formatCode>
                <c:ptCount val="4"/>
                <c:pt idx="0">
                  <c:v>3.65E7</c:v>
                </c:pt>
                <c:pt idx="1">
                  <c:v>2.2E7</c:v>
                </c:pt>
                <c:pt idx="2">
                  <c:v>6.05E7</c:v>
                </c:pt>
                <c:pt idx="3">
                  <c:v>1.19E8</c:v>
                </c:pt>
              </c:numCache>
            </c:numRef>
          </c:val>
        </c:ser>
        <c:overlap val="100"/>
        <c:axId val="583483064"/>
        <c:axId val="583486696"/>
      </c:barChart>
      <c:catAx>
        <c:axId val="58348306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83486696"/>
        <c:crosses val="autoZero"/>
        <c:auto val="1"/>
        <c:lblAlgn val="ctr"/>
        <c:lblOffset val="100"/>
        <c:tickLblSkip val="1"/>
        <c:tickMarkSkip val="1"/>
      </c:catAx>
      <c:valAx>
        <c:axId val="583486696"/>
        <c:scaling>
          <c:orientation val="minMax"/>
        </c:scaling>
        <c:axPos val="l"/>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83483064"/>
        <c:crosses val="autoZero"/>
        <c:crossBetween val="between"/>
      </c:valAx>
      <c:spPr>
        <a:solidFill>
          <a:srgbClr val="C0C0C0"/>
        </a:solidFill>
        <a:ln w="12700">
          <a:solidFill>
            <a:srgbClr val="808080"/>
          </a:solidFill>
          <a:prstDash val="solid"/>
        </a:ln>
      </c:spPr>
    </c:plotArea>
    <c:legend>
      <c:legendPos val="r"/>
      <c:layout>
        <c:manualLayout>
          <c:xMode val="edge"/>
          <c:yMode val="edge"/>
          <c:x val="0.829419035846724"/>
          <c:y val="0.458956060073279"/>
          <c:w val="0.160692212608158"/>
          <c:h val="0.16044805352155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1200" b="1" i="0" u="none" strike="noStrike" baseline="0">
                <a:solidFill>
                  <a:srgbClr val="000000"/>
                </a:solidFill>
                <a:latin typeface="Arial"/>
                <a:ea typeface="Arial"/>
                <a:cs typeface="Arial"/>
              </a:defRPr>
            </a:pPr>
            <a:r>
              <a:rPr lang="en-US"/>
              <a:t>Market Penetration:  Units</a:t>
            </a:r>
          </a:p>
        </c:rich>
      </c:tx>
      <c:layout>
        <c:manualLayout>
          <c:xMode val="edge"/>
          <c:yMode val="edge"/>
          <c:x val="0.375309094460232"/>
          <c:y val="0.0371747211895911"/>
        </c:manualLayout>
      </c:layout>
      <c:spPr>
        <a:noFill/>
        <a:ln w="25400">
          <a:noFill/>
        </a:ln>
      </c:spPr>
    </c:title>
    <c:plotArea>
      <c:layout>
        <c:manualLayout>
          <c:layoutTarget val="inner"/>
          <c:xMode val="edge"/>
          <c:yMode val="edge"/>
          <c:x val="0.0913581348357142"/>
          <c:y val="0.241635687732342"/>
          <c:w val="0.724692231737355"/>
          <c:h val="0.591078066914498"/>
        </c:manualLayout>
      </c:layout>
      <c:barChart>
        <c:barDir val="col"/>
        <c:grouping val="percentStacked"/>
        <c:ser>
          <c:idx val="0"/>
          <c:order val="0"/>
          <c:tx>
            <c:v>Market Penetration</c:v>
          </c:tx>
          <c:spPr>
            <a:solidFill>
              <a:srgbClr val="9999FF"/>
            </a:solidFill>
            <a:ln w="12700">
              <a:solidFill>
                <a:srgbClr val="000000"/>
              </a:solidFill>
              <a:prstDash val="solid"/>
            </a:ln>
          </c:spPr>
          <c:cat>
            <c:strRef>
              <c:f>Graphs!$E$17:$E$20</c:f>
              <c:strCache>
                <c:ptCount val="4"/>
                <c:pt idx="0">
                  <c:v>Target Market #1</c:v>
                </c:pt>
                <c:pt idx="1">
                  <c:v>Target Market #2</c:v>
                </c:pt>
                <c:pt idx="2">
                  <c:v>Target Market #3</c:v>
                </c:pt>
                <c:pt idx="3">
                  <c:v>Total</c:v>
                </c:pt>
              </c:strCache>
            </c:strRef>
          </c:cat>
          <c:val>
            <c:numRef>
              <c:f>Graphs!$J$17:$J$20</c:f>
              <c:numCache>
                <c:formatCode>_(* #,##0_);_(* \(#,##0\);_(* "-"??_);_(@_)</c:formatCode>
                <c:ptCount val="4"/>
                <c:pt idx="0">
                  <c:v>1.2E7</c:v>
                </c:pt>
                <c:pt idx="1">
                  <c:v>2.1E7</c:v>
                </c:pt>
                <c:pt idx="2">
                  <c:v>6.0E6</c:v>
                </c:pt>
                <c:pt idx="3">
                  <c:v>3.9E7</c:v>
                </c:pt>
              </c:numCache>
            </c:numRef>
          </c:val>
        </c:ser>
        <c:ser>
          <c:idx val="1"/>
          <c:order val="1"/>
          <c:tx>
            <c:v>Market Potential</c:v>
          </c:tx>
          <c:spPr>
            <a:solidFill>
              <a:srgbClr val="993366"/>
            </a:solidFill>
            <a:ln w="12700">
              <a:solidFill>
                <a:srgbClr val="000000"/>
              </a:solidFill>
              <a:prstDash val="solid"/>
            </a:ln>
          </c:spPr>
          <c:cat>
            <c:strRef>
              <c:f>Graphs!$E$17:$E$20</c:f>
              <c:strCache>
                <c:ptCount val="4"/>
                <c:pt idx="0">
                  <c:v>Target Market #1</c:v>
                </c:pt>
                <c:pt idx="1">
                  <c:v>Target Market #2</c:v>
                </c:pt>
                <c:pt idx="2">
                  <c:v>Target Market #3</c:v>
                </c:pt>
                <c:pt idx="3">
                  <c:v>Total</c:v>
                </c:pt>
              </c:strCache>
            </c:strRef>
          </c:cat>
          <c:val>
            <c:numRef>
              <c:f>Graphs!$L$17:$L$20</c:f>
              <c:numCache>
                <c:formatCode>_(* #,##0_);_(* \(#,##0\);_(* "-"??_);_(@_)</c:formatCode>
                <c:ptCount val="4"/>
                <c:pt idx="0">
                  <c:v>4.38E8</c:v>
                </c:pt>
                <c:pt idx="1">
                  <c:v>1.54E8</c:v>
                </c:pt>
                <c:pt idx="2">
                  <c:v>1.815E8</c:v>
                </c:pt>
                <c:pt idx="3">
                  <c:v>7.735E8</c:v>
                </c:pt>
              </c:numCache>
            </c:numRef>
          </c:val>
        </c:ser>
        <c:overlap val="100"/>
        <c:axId val="583553160"/>
        <c:axId val="583556792"/>
      </c:barChart>
      <c:catAx>
        <c:axId val="58355316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83556792"/>
        <c:crosses val="autoZero"/>
        <c:auto val="1"/>
        <c:lblAlgn val="ctr"/>
        <c:lblOffset val="100"/>
        <c:tickLblSkip val="1"/>
        <c:tickMarkSkip val="1"/>
      </c:catAx>
      <c:valAx>
        <c:axId val="583556792"/>
        <c:scaling>
          <c:orientation val="minMax"/>
        </c:scaling>
        <c:axPos val="l"/>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83553160"/>
        <c:crosses val="autoZero"/>
        <c:crossBetween val="between"/>
      </c:valAx>
      <c:spPr>
        <a:solidFill>
          <a:srgbClr val="C0C0C0"/>
        </a:solidFill>
        <a:ln w="12700">
          <a:solidFill>
            <a:srgbClr val="808080"/>
          </a:solidFill>
          <a:prstDash val="solid"/>
        </a:ln>
      </c:spPr>
    </c:plotArea>
    <c:legend>
      <c:legendPos val="r"/>
      <c:layout>
        <c:manualLayout>
          <c:xMode val="edge"/>
          <c:yMode val="edge"/>
          <c:x val="0.829630629859459"/>
          <c:y val="0.45724907063197"/>
          <c:w val="0.160494020657336"/>
          <c:h val="0.159851301115242"/>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1200" b="1" i="0" u="none" strike="noStrike" baseline="0">
                <a:solidFill>
                  <a:srgbClr val="000000"/>
                </a:solidFill>
                <a:latin typeface="Arial"/>
                <a:ea typeface="Arial"/>
                <a:cs typeface="Arial"/>
              </a:defRPr>
            </a:pPr>
            <a:r>
              <a:t>Market Penetration:  Dollars</a:t>
            </a:r>
          </a:p>
        </c:rich>
      </c:tx>
      <c:layout>
        <c:manualLayout>
          <c:xMode val="edge"/>
          <c:yMode val="edge"/>
          <c:x val="0.367447816791466"/>
          <c:y val="0.0370371709967122"/>
        </c:manualLayout>
      </c:layout>
      <c:spPr>
        <a:noFill/>
        <a:ln w="25400">
          <a:noFill/>
        </a:ln>
      </c:spPr>
    </c:title>
    <c:plotArea>
      <c:layout>
        <c:manualLayout>
          <c:layoutTarget val="inner"/>
          <c:xMode val="edge"/>
          <c:yMode val="edge"/>
          <c:x val="0.0912454310153306"/>
          <c:y val="0.240741611478629"/>
          <c:w val="0.725031262662357"/>
          <c:h val="0.592594735947396"/>
        </c:manualLayout>
      </c:layout>
      <c:barChart>
        <c:barDir val="col"/>
        <c:grouping val="percentStacked"/>
        <c:ser>
          <c:idx val="0"/>
          <c:order val="0"/>
          <c:tx>
            <c:v>Market Penetration</c:v>
          </c:tx>
          <c:spPr>
            <a:solidFill>
              <a:srgbClr val="9999FF"/>
            </a:solidFill>
            <a:ln w="12700">
              <a:solidFill>
                <a:srgbClr val="000000"/>
              </a:solidFill>
              <a:prstDash val="solid"/>
            </a:ln>
          </c:spPr>
          <c:cat>
            <c:strRef>
              <c:f>Graphs!$E$17:$E$20</c:f>
              <c:strCache>
                <c:ptCount val="4"/>
                <c:pt idx="0">
                  <c:v>Target Market #1</c:v>
                </c:pt>
                <c:pt idx="1">
                  <c:v>Target Market #2</c:v>
                </c:pt>
                <c:pt idx="2">
                  <c:v>Target Market #3</c:v>
                </c:pt>
                <c:pt idx="3">
                  <c:v>Total</c:v>
                </c:pt>
              </c:strCache>
            </c:strRef>
          </c:cat>
          <c:val>
            <c:numRef>
              <c:f>Graphs!$M$17:$M$20</c:f>
              <c:numCache>
                <c:formatCode>_(\$* #,##0_);_(\$* \(#,##0\);_(\$* "-"??_);_(@_)</c:formatCode>
                <c:ptCount val="4"/>
                <c:pt idx="0">
                  <c:v>1.0788E8</c:v>
                </c:pt>
                <c:pt idx="1">
                  <c:v>1.2579E8</c:v>
                </c:pt>
                <c:pt idx="2">
                  <c:v>4.794E7</c:v>
                </c:pt>
                <c:pt idx="3">
                  <c:v>2.8161E8</c:v>
                </c:pt>
              </c:numCache>
            </c:numRef>
          </c:val>
        </c:ser>
        <c:ser>
          <c:idx val="1"/>
          <c:order val="1"/>
          <c:tx>
            <c:v>Market Potential</c:v>
          </c:tx>
          <c:spPr>
            <a:solidFill>
              <a:srgbClr val="993366"/>
            </a:solidFill>
            <a:ln w="12700">
              <a:solidFill>
                <a:srgbClr val="000000"/>
              </a:solidFill>
              <a:prstDash val="solid"/>
            </a:ln>
          </c:spPr>
          <c:cat>
            <c:strRef>
              <c:f>Graphs!$E$17:$E$20</c:f>
              <c:strCache>
                <c:ptCount val="4"/>
                <c:pt idx="0">
                  <c:v>Target Market #1</c:v>
                </c:pt>
                <c:pt idx="1">
                  <c:v>Target Market #2</c:v>
                </c:pt>
                <c:pt idx="2">
                  <c:v>Target Market #3</c:v>
                </c:pt>
                <c:pt idx="3">
                  <c:v>Total</c:v>
                </c:pt>
              </c:strCache>
            </c:strRef>
          </c:cat>
          <c:val>
            <c:numRef>
              <c:f>Graphs!$O$17:$O$20</c:f>
              <c:numCache>
                <c:formatCode>_(* #,##0_);_(* \(#,##0\);_(* "-"??_);_(@_)</c:formatCode>
                <c:ptCount val="4"/>
                <c:pt idx="0">
                  <c:v>3.93762E9</c:v>
                </c:pt>
                <c:pt idx="1">
                  <c:v>9.2246E8</c:v>
                </c:pt>
                <c:pt idx="2">
                  <c:v>1.450185E9</c:v>
                </c:pt>
                <c:pt idx="3">
                  <c:v>6.310265E9</c:v>
                </c:pt>
              </c:numCache>
            </c:numRef>
          </c:val>
        </c:ser>
        <c:overlap val="100"/>
        <c:axId val="583597032"/>
        <c:axId val="583600664"/>
      </c:barChart>
      <c:catAx>
        <c:axId val="58359703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83600664"/>
        <c:crosses val="autoZero"/>
        <c:auto val="1"/>
        <c:lblAlgn val="ctr"/>
        <c:lblOffset val="100"/>
        <c:tickLblSkip val="1"/>
        <c:tickMarkSkip val="1"/>
      </c:catAx>
      <c:valAx>
        <c:axId val="583600664"/>
        <c:scaling>
          <c:orientation val="minMax"/>
        </c:scaling>
        <c:axPos val="l"/>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83597032"/>
        <c:crosses val="autoZero"/>
        <c:crossBetween val="between"/>
      </c:valAx>
      <c:spPr>
        <a:solidFill>
          <a:srgbClr val="C0C0C0"/>
        </a:solidFill>
        <a:ln w="12700">
          <a:solidFill>
            <a:srgbClr val="808080"/>
          </a:solidFill>
          <a:prstDash val="solid"/>
        </a:ln>
      </c:spPr>
    </c:plotArea>
    <c:legend>
      <c:legendPos val="r"/>
      <c:layout>
        <c:manualLayout>
          <c:xMode val="edge"/>
          <c:yMode val="edge"/>
          <c:x val="0.82984020369348"/>
          <c:y val="0.459260920359232"/>
          <c:w val="0.160296027459365"/>
          <c:h val="0.15925983528586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1200" b="1" i="0" u="none" strike="noStrike" baseline="0">
                <a:solidFill>
                  <a:srgbClr val="000000"/>
                </a:solidFill>
                <a:latin typeface="Arial"/>
                <a:ea typeface="Arial"/>
                <a:cs typeface="Arial"/>
              </a:defRPr>
            </a:pPr>
            <a:r>
              <a:t>Share of Customers</a:t>
            </a:r>
          </a:p>
        </c:rich>
      </c:tx>
      <c:layout>
        <c:manualLayout>
          <c:xMode val="edge"/>
          <c:yMode val="edge"/>
          <c:x val="0.375394610880363"/>
          <c:y val="0.0373135008189658"/>
        </c:manualLayout>
      </c:layout>
      <c:spPr>
        <a:noFill/>
        <a:ln w="25400">
          <a:noFill/>
        </a:ln>
      </c:spPr>
    </c:title>
    <c:plotArea>
      <c:layout>
        <c:manualLayout>
          <c:layoutTarget val="inner"/>
          <c:xMode val="edge"/>
          <c:yMode val="edge"/>
          <c:x val="0.350157998384204"/>
          <c:y val="0.347015557616381"/>
          <c:w val="0.192429170283211"/>
          <c:h val="0.455224709991382"/>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Percent val="1"/>
            <c:showLeaderLines val="1"/>
          </c:dLbls>
          <c:cat>
            <c:strRef>
              <c:f>Graphs!$E$86:$E$88</c:f>
              <c:strCache>
                <c:ptCount val="3"/>
                <c:pt idx="0">
                  <c:v>Firm #1</c:v>
                </c:pt>
                <c:pt idx="1">
                  <c:v>Firm #2</c:v>
                </c:pt>
                <c:pt idx="2">
                  <c:v>Firm #3</c:v>
                </c:pt>
              </c:strCache>
            </c:strRef>
          </c:cat>
          <c:val>
            <c:numRef>
              <c:f>Graphs!$F$86:$F$88</c:f>
              <c:numCache>
                <c:formatCode>0%</c:formatCode>
                <c:ptCount val="3"/>
                <c:pt idx="0">
                  <c:v>0.333333333333333</c:v>
                </c:pt>
                <c:pt idx="1">
                  <c:v>0.166666666666667</c:v>
                </c:pt>
                <c:pt idx="2">
                  <c:v>0.5</c:v>
                </c:pt>
              </c:numCache>
            </c:numRef>
          </c:val>
        </c:ser>
        <c:ser>
          <c:idx val="1"/>
          <c:order val="1"/>
          <c:spPr>
            <a:solidFill>
              <a:srgbClr val="993366"/>
            </a:solidFill>
            <a:ln w="12700">
              <a:solidFill>
                <a:srgbClr val="000000"/>
              </a:solidFill>
              <a:prstDash val="solid"/>
            </a:ln>
          </c:spPr>
          <c:dPt>
            <c:idx val="0"/>
            <c:spPr>
              <a:solidFill>
                <a:srgbClr val="9999FF"/>
              </a:solidFill>
              <a:ln w="12700">
                <a:solidFill>
                  <a:srgbClr val="000000"/>
                </a:solidFill>
                <a:prstDash val="solid"/>
              </a:ln>
            </c:spPr>
          </c:dPt>
          <c:dPt>
            <c:idx val="2"/>
            <c:spPr>
              <a:solidFill>
                <a:srgbClr val="FFFFCC"/>
              </a:solidFill>
              <a:ln w="12700">
                <a:solidFill>
                  <a:srgbClr val="000000"/>
                </a:solidFill>
                <a:prstDash val="solid"/>
              </a:ln>
            </c:spPr>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Percent val="1"/>
            <c:showLeaderLines val="1"/>
          </c:dLbls>
          <c:cat>
            <c:strRef>
              <c:f>Graphs!$E$86:$E$88</c:f>
              <c:strCache>
                <c:ptCount val="3"/>
                <c:pt idx="0">
                  <c:v>Firm #1</c:v>
                </c:pt>
                <c:pt idx="1">
                  <c:v>Firm #2</c:v>
                </c:pt>
                <c:pt idx="2">
                  <c:v>Firm #3</c:v>
                </c:pt>
              </c:strCache>
            </c:strRef>
          </c:cat>
          <c:val>
            <c:numRef>
              <c:f>Graphs!$G$86:$G$88</c:f>
              <c:numCache>
                <c:formatCode>0%</c:formatCode>
                <c:ptCount val="3"/>
              </c:numCache>
            </c:numRef>
          </c:val>
        </c:ser>
        <c:dLbls>
          <c:showPercent val="1"/>
        </c:dLbls>
        <c:firstSliceAng val="0"/>
      </c:pieChart>
      <c:spPr>
        <a:noFill/>
        <a:ln w="25400">
          <a:noFill/>
        </a:ln>
      </c:spPr>
    </c:plotArea>
    <c:legend>
      <c:legendPos val="r"/>
      <c:layout>
        <c:manualLayout>
          <c:xMode val="edge"/>
          <c:yMode val="edge"/>
          <c:x val="0.886436013927579"/>
          <c:y val="0.455224709991382"/>
          <c:w val="0.100946449984635"/>
          <c:h val="0.23880640524138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1200" b="1" i="0" u="none" strike="noStrike" baseline="0">
                <a:solidFill>
                  <a:srgbClr val="000000"/>
                </a:solidFill>
                <a:latin typeface="Arial"/>
                <a:ea typeface="Arial"/>
                <a:cs typeface="Arial"/>
              </a:defRPr>
            </a:pPr>
            <a:r>
              <a:t>Unit Share</a:t>
            </a:r>
          </a:p>
        </c:rich>
      </c:tx>
      <c:layout>
        <c:manualLayout>
          <c:xMode val="edge"/>
          <c:yMode val="edge"/>
          <c:x val="0.433070866141732"/>
          <c:y val="0.0371747211895911"/>
        </c:manualLayout>
      </c:layout>
      <c:spPr>
        <a:noFill/>
        <a:ln w="25400">
          <a:noFill/>
        </a:ln>
      </c:spPr>
    </c:title>
    <c:plotArea>
      <c:layout>
        <c:manualLayout>
          <c:layoutTarget val="inner"/>
          <c:xMode val="edge"/>
          <c:yMode val="edge"/>
          <c:x val="0.349606299212599"/>
          <c:y val="0.345724907063197"/>
          <c:w val="0.193700787401575"/>
          <c:h val="0.45724907063197"/>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Percent val="1"/>
            <c:showLeaderLines val="1"/>
          </c:dLbls>
          <c:cat>
            <c:strRef>
              <c:f>Graphs!$E$86:$E$88</c:f>
              <c:strCache>
                <c:ptCount val="3"/>
                <c:pt idx="0">
                  <c:v>Firm #1</c:v>
                </c:pt>
                <c:pt idx="1">
                  <c:v>Firm #2</c:v>
                </c:pt>
                <c:pt idx="2">
                  <c:v>Firm #3</c:v>
                </c:pt>
              </c:strCache>
            </c:strRef>
          </c:cat>
          <c:val>
            <c:numRef>
              <c:f>Graphs!$I$86:$I$88</c:f>
              <c:numCache>
                <c:formatCode>0%</c:formatCode>
                <c:ptCount val="3"/>
                <c:pt idx="0">
                  <c:v>0.41025641025641</c:v>
                </c:pt>
                <c:pt idx="1">
                  <c:v>0.358974358974359</c:v>
                </c:pt>
                <c:pt idx="2">
                  <c:v>0.230769230769231</c:v>
                </c:pt>
              </c:numCache>
            </c:numRef>
          </c:val>
        </c:ser>
        <c:ser>
          <c:idx val="1"/>
          <c:order val="1"/>
          <c:spPr>
            <a:solidFill>
              <a:srgbClr val="993366"/>
            </a:solidFill>
            <a:ln w="12700">
              <a:solidFill>
                <a:srgbClr val="000000"/>
              </a:solidFill>
              <a:prstDash val="solid"/>
            </a:ln>
          </c:spPr>
          <c:dPt>
            <c:idx val="0"/>
            <c:spPr>
              <a:solidFill>
                <a:srgbClr val="9999FF"/>
              </a:solidFill>
              <a:ln w="12700">
                <a:solidFill>
                  <a:srgbClr val="000000"/>
                </a:solidFill>
                <a:prstDash val="solid"/>
              </a:ln>
            </c:spPr>
          </c:dPt>
          <c:dPt>
            <c:idx val="2"/>
            <c:spPr>
              <a:solidFill>
                <a:srgbClr val="FFFFCC"/>
              </a:solidFill>
              <a:ln w="12700">
                <a:solidFill>
                  <a:srgbClr val="000000"/>
                </a:solidFill>
                <a:prstDash val="solid"/>
              </a:ln>
            </c:spPr>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Percent val="1"/>
            <c:showLeaderLines val="1"/>
          </c:dLbls>
          <c:cat>
            <c:strRef>
              <c:f>Graphs!$E$86:$E$88</c:f>
              <c:strCache>
                <c:ptCount val="3"/>
                <c:pt idx="0">
                  <c:v>Firm #1</c:v>
                </c:pt>
                <c:pt idx="1">
                  <c:v>Firm #2</c:v>
                </c:pt>
                <c:pt idx="2">
                  <c:v>Firm #3</c:v>
                </c:pt>
              </c:strCache>
            </c:strRef>
          </c:cat>
          <c:val>
            <c:numRef>
              <c:f>Graphs!$G$86:$G$88</c:f>
              <c:numCache>
                <c:formatCode>0%</c:formatCode>
                <c:ptCount val="3"/>
              </c:numCache>
            </c:numRef>
          </c:val>
        </c:ser>
        <c:dLbls>
          <c:showPercent val="1"/>
        </c:dLbls>
        <c:firstSliceAng val="0"/>
      </c:pieChart>
      <c:spPr>
        <a:noFill/>
        <a:ln w="25400">
          <a:noFill/>
        </a:ln>
      </c:spPr>
    </c:plotArea>
    <c:legend>
      <c:legendPos val="r"/>
      <c:layout>
        <c:manualLayout>
          <c:xMode val="edge"/>
          <c:yMode val="edge"/>
          <c:x val="0.886614173228347"/>
          <c:y val="0.45724907063197"/>
          <c:w val="0.100787401574803"/>
          <c:h val="0.23791821561338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1200" b="1" i="0" u="none" strike="noStrike" baseline="0">
                <a:solidFill>
                  <a:srgbClr val="000000"/>
                </a:solidFill>
                <a:latin typeface="Arial"/>
                <a:ea typeface="Arial"/>
                <a:cs typeface="Arial"/>
              </a:defRPr>
            </a:pPr>
            <a:r>
              <a:t>Dollar Share</a:t>
            </a:r>
          </a:p>
        </c:rich>
      </c:tx>
      <c:layout>
        <c:manualLayout>
          <c:xMode val="edge"/>
          <c:yMode val="edge"/>
          <c:x val="0.422047244094488"/>
          <c:y val="0.0371747211895911"/>
        </c:manualLayout>
      </c:layout>
      <c:spPr>
        <a:noFill/>
        <a:ln w="25400">
          <a:noFill/>
        </a:ln>
      </c:spPr>
    </c:title>
    <c:plotArea>
      <c:layout>
        <c:manualLayout>
          <c:layoutTarget val="inner"/>
          <c:xMode val="edge"/>
          <c:yMode val="edge"/>
          <c:x val="0.349606299212599"/>
          <c:y val="0.345724907063197"/>
          <c:w val="0.193700787401575"/>
          <c:h val="0.45724907063197"/>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Percent val="1"/>
            <c:showLeaderLines val="1"/>
          </c:dLbls>
          <c:cat>
            <c:strRef>
              <c:f>Graphs!$E$86:$E$88</c:f>
              <c:strCache>
                <c:ptCount val="3"/>
                <c:pt idx="0">
                  <c:v>Firm #1</c:v>
                </c:pt>
                <c:pt idx="1">
                  <c:v>Firm #2</c:v>
                </c:pt>
                <c:pt idx="2">
                  <c:v>Firm #3</c:v>
                </c:pt>
              </c:strCache>
            </c:strRef>
          </c:cat>
          <c:val>
            <c:numRef>
              <c:f>Graphs!$L$86:$L$88</c:f>
              <c:numCache>
                <c:formatCode>0%</c:formatCode>
                <c:ptCount val="3"/>
                <c:pt idx="0">
                  <c:v>0.509666079120092</c:v>
                </c:pt>
                <c:pt idx="1">
                  <c:v>0.276801406948335</c:v>
                </c:pt>
                <c:pt idx="2">
                  <c:v>0.213532513931573</c:v>
                </c:pt>
              </c:numCache>
            </c:numRef>
          </c:val>
        </c:ser>
        <c:ser>
          <c:idx val="1"/>
          <c:order val="1"/>
          <c:spPr>
            <a:solidFill>
              <a:srgbClr val="993366"/>
            </a:solidFill>
            <a:ln w="12700">
              <a:solidFill>
                <a:srgbClr val="000000"/>
              </a:solidFill>
              <a:prstDash val="solid"/>
            </a:ln>
          </c:spPr>
          <c:dPt>
            <c:idx val="0"/>
            <c:spPr>
              <a:solidFill>
                <a:srgbClr val="9999FF"/>
              </a:solidFill>
              <a:ln w="12700">
                <a:solidFill>
                  <a:srgbClr val="000000"/>
                </a:solidFill>
                <a:prstDash val="solid"/>
              </a:ln>
            </c:spPr>
          </c:dPt>
          <c:dPt>
            <c:idx val="2"/>
            <c:spPr>
              <a:solidFill>
                <a:srgbClr val="FFFFCC"/>
              </a:solidFill>
              <a:ln w="12700">
                <a:solidFill>
                  <a:srgbClr val="000000"/>
                </a:solidFill>
                <a:prstDash val="solid"/>
              </a:ln>
            </c:spPr>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Percent val="1"/>
            <c:showLeaderLines val="1"/>
          </c:dLbls>
          <c:cat>
            <c:strRef>
              <c:f>Graphs!$E$86:$E$88</c:f>
              <c:strCache>
                <c:ptCount val="3"/>
                <c:pt idx="0">
                  <c:v>Firm #1</c:v>
                </c:pt>
                <c:pt idx="1">
                  <c:v>Firm #2</c:v>
                </c:pt>
                <c:pt idx="2">
                  <c:v>Firm #3</c:v>
                </c:pt>
              </c:strCache>
            </c:strRef>
          </c:cat>
          <c:val>
            <c:numRef>
              <c:f>Graphs!$G$86:$G$88</c:f>
              <c:numCache>
                <c:formatCode>0%</c:formatCode>
                <c:ptCount val="3"/>
              </c:numCache>
            </c:numRef>
          </c:val>
        </c:ser>
        <c:dLbls>
          <c:showPercent val="1"/>
        </c:dLbls>
        <c:firstSliceAng val="0"/>
      </c:pieChart>
      <c:spPr>
        <a:noFill/>
        <a:ln w="25400">
          <a:noFill/>
        </a:ln>
      </c:spPr>
    </c:plotArea>
    <c:legend>
      <c:legendPos val="r"/>
      <c:layout>
        <c:manualLayout>
          <c:xMode val="edge"/>
          <c:yMode val="edge"/>
          <c:x val="0.886614173228347"/>
          <c:y val="0.45724907063197"/>
          <c:w val="0.100787401574803"/>
          <c:h val="0.23791821561338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wmf"/><Relationship Id="rId3" Type="http://schemas.openxmlformats.org/officeDocument/2006/relationships/image" Target="../media/image1.png"/><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4" Type="http://schemas.openxmlformats.org/officeDocument/2006/relationships/chart" Target="../charts/chart4.xml"/><Relationship Id="rId5" Type="http://schemas.openxmlformats.org/officeDocument/2006/relationships/chart" Target="../charts/chart5.xml"/><Relationship Id="rId7" Type="http://schemas.openxmlformats.org/officeDocument/2006/relationships/image" Target="../media/image1.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6"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123825</xdr:colOff>
      <xdr:row>3</xdr:row>
      <xdr:rowOff>123825</xdr:rowOff>
    </xdr:from>
    <xdr:to>
      <xdr:col>11</xdr:col>
      <xdr:colOff>361950</xdr:colOff>
      <xdr:row>5</xdr:row>
      <xdr:rowOff>95250</xdr:rowOff>
    </xdr:to>
    <xdr:pic>
      <xdr:nvPicPr>
        <xdr:cNvPr id="1034" name="Picture 6" descr="case_combined_logo2"/>
        <xdr:cNvPicPr>
          <a:picLocks noChangeAspect="1" noChangeArrowheads="1"/>
        </xdr:cNvPicPr>
      </xdr:nvPicPr>
      <xdr:blipFill>
        <a:blip xmlns:r="http://schemas.openxmlformats.org/officeDocument/2006/relationships" r:embed="rId1"/>
        <a:srcRect/>
        <a:stretch>
          <a:fillRect/>
        </a:stretch>
      </xdr:blipFill>
      <xdr:spPr bwMode="auto">
        <a:xfrm>
          <a:off x="819150" y="904875"/>
          <a:ext cx="5724525" cy="5619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230</xdr:row>
      <xdr:rowOff>0</xdr:rowOff>
    </xdr:from>
    <xdr:to>
      <xdr:col>12</xdr:col>
      <xdr:colOff>914400</xdr:colOff>
      <xdr:row>271</xdr:row>
      <xdr:rowOff>57150</xdr:rowOff>
    </xdr:to>
    <xdr:pic>
      <xdr:nvPicPr>
        <xdr:cNvPr id="5123" name="Picture 3"/>
        <xdr:cNvPicPr>
          <a:picLocks noChangeAspect="1" noChangeArrowheads="1"/>
        </xdr:cNvPicPr>
      </xdr:nvPicPr>
      <xdr:blipFill>
        <a:blip xmlns:r="http://schemas.openxmlformats.org/officeDocument/2006/relationships" r:embed="rId1"/>
        <a:srcRect/>
        <a:stretch>
          <a:fillRect/>
        </a:stretch>
      </xdr:blipFill>
      <xdr:spPr bwMode="auto">
        <a:xfrm>
          <a:off x="1981200" y="38690550"/>
          <a:ext cx="7600950" cy="6696075"/>
        </a:xfrm>
        <a:prstGeom prst="rect">
          <a:avLst/>
        </a:prstGeom>
        <a:noFill/>
        <a:ln w="9525">
          <a:solidFill>
            <a:srgbClr val="0000FF"/>
          </a:solidFill>
          <a:miter lim="800000"/>
          <a:headEnd/>
          <a:tailEnd/>
        </a:ln>
      </xdr:spPr>
    </xdr:pic>
    <xdr:clientData/>
  </xdr:twoCellAnchor>
  <xdr:twoCellAnchor>
    <xdr:from>
      <xdr:col>4</xdr:col>
      <xdr:colOff>0</xdr:colOff>
      <xdr:row>273</xdr:row>
      <xdr:rowOff>0</xdr:rowOff>
    </xdr:from>
    <xdr:to>
      <xdr:col>12</xdr:col>
      <xdr:colOff>914400</xdr:colOff>
      <xdr:row>337</xdr:row>
      <xdr:rowOff>0</xdr:rowOff>
    </xdr:to>
    <xdr:pic>
      <xdr:nvPicPr>
        <xdr:cNvPr id="5124" name="Picture 4"/>
        <xdr:cNvPicPr>
          <a:picLocks noChangeAspect="1" noChangeArrowheads="1"/>
        </xdr:cNvPicPr>
      </xdr:nvPicPr>
      <xdr:blipFill>
        <a:blip xmlns:r="http://schemas.openxmlformats.org/officeDocument/2006/relationships" r:embed="rId2"/>
        <a:srcRect/>
        <a:stretch>
          <a:fillRect/>
        </a:stretch>
      </xdr:blipFill>
      <xdr:spPr bwMode="auto">
        <a:xfrm>
          <a:off x="1981200" y="45653325"/>
          <a:ext cx="7600950" cy="10363200"/>
        </a:xfrm>
        <a:prstGeom prst="rect">
          <a:avLst/>
        </a:prstGeom>
        <a:noFill/>
        <a:ln w="9525">
          <a:solidFill>
            <a:srgbClr val="0000FF"/>
          </a:solidFill>
          <a:miter lim="800000"/>
          <a:headEnd/>
          <a:tailEnd/>
        </a:ln>
      </xdr:spPr>
    </xdr:pic>
    <xdr:clientData/>
  </xdr:twoCellAnchor>
  <xdr:twoCellAnchor>
    <xdr:from>
      <xdr:col>2</xdr:col>
      <xdr:colOff>152400</xdr:colOff>
      <xdr:row>3</xdr:row>
      <xdr:rowOff>95250</xdr:rowOff>
    </xdr:from>
    <xdr:to>
      <xdr:col>9</xdr:col>
      <xdr:colOff>523875</xdr:colOff>
      <xdr:row>5</xdr:row>
      <xdr:rowOff>66675</xdr:rowOff>
    </xdr:to>
    <xdr:pic>
      <xdr:nvPicPr>
        <xdr:cNvPr id="5125" name="Picture 6" descr="case_combined_logo2"/>
        <xdr:cNvPicPr>
          <a:picLocks noChangeAspect="1" noChangeArrowheads="1"/>
        </xdr:cNvPicPr>
      </xdr:nvPicPr>
      <xdr:blipFill>
        <a:blip xmlns:r="http://schemas.openxmlformats.org/officeDocument/2006/relationships" r:embed="rId3"/>
        <a:srcRect/>
        <a:stretch>
          <a:fillRect/>
        </a:stretch>
      </xdr:blipFill>
      <xdr:spPr bwMode="auto">
        <a:xfrm>
          <a:off x="914400" y="876300"/>
          <a:ext cx="5724525" cy="5619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3</xdr:row>
      <xdr:rowOff>95250</xdr:rowOff>
    </xdr:from>
    <xdr:to>
      <xdr:col>11</xdr:col>
      <xdr:colOff>200025</xdr:colOff>
      <xdr:row>5</xdr:row>
      <xdr:rowOff>66675</xdr:rowOff>
    </xdr:to>
    <xdr:pic>
      <xdr:nvPicPr>
        <xdr:cNvPr id="3189" name="Picture 6" descr="case_combined_logo2"/>
        <xdr:cNvPicPr>
          <a:picLocks noChangeAspect="1" noChangeArrowheads="1"/>
        </xdr:cNvPicPr>
      </xdr:nvPicPr>
      <xdr:blipFill>
        <a:blip xmlns:r="http://schemas.openxmlformats.org/officeDocument/2006/relationships" r:embed="rId1"/>
        <a:srcRect/>
        <a:stretch>
          <a:fillRect/>
        </a:stretch>
      </xdr:blipFill>
      <xdr:spPr bwMode="auto">
        <a:xfrm>
          <a:off x="866775" y="876300"/>
          <a:ext cx="5724525" cy="5619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22</xdr:row>
      <xdr:rowOff>133350</xdr:rowOff>
    </xdr:from>
    <xdr:to>
      <xdr:col>13</xdr:col>
      <xdr:colOff>409575</xdr:colOff>
      <xdr:row>38</xdr:row>
      <xdr:rowOff>95250</xdr:rowOff>
    </xdr:to>
    <xdr:graphicFrame macro="">
      <xdr:nvGraphicFramePr>
        <xdr:cNvPr id="4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41</xdr:row>
      <xdr:rowOff>0</xdr:rowOff>
    </xdr:from>
    <xdr:to>
      <xdr:col>13</xdr:col>
      <xdr:colOff>409575</xdr:colOff>
      <xdr:row>56</xdr:row>
      <xdr:rowOff>133350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59</xdr:row>
      <xdr:rowOff>0</xdr:rowOff>
    </xdr:from>
    <xdr:to>
      <xdr:col>13</xdr:col>
      <xdr:colOff>419100</xdr:colOff>
      <xdr:row>74</xdr:row>
      <xdr:rowOff>142875</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91</xdr:row>
      <xdr:rowOff>28575</xdr:rowOff>
    </xdr:from>
    <xdr:to>
      <xdr:col>12</xdr:col>
      <xdr:colOff>238125</xdr:colOff>
      <xdr:row>106</xdr:row>
      <xdr:rowOff>152400</xdr:rowOff>
    </xdr:to>
    <xdr:graphicFrame macro="">
      <xdr:nvGraphicFramePr>
        <xdr:cNvPr id="411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110</xdr:row>
      <xdr:rowOff>0</xdr:rowOff>
    </xdr:from>
    <xdr:to>
      <xdr:col>12</xdr:col>
      <xdr:colOff>238125</xdr:colOff>
      <xdr:row>125</xdr:row>
      <xdr:rowOff>133350</xdr:rowOff>
    </xdr:to>
    <xdr:graphicFrame macro="">
      <xdr:nvGraphicFramePr>
        <xdr:cNvPr id="4111"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128</xdr:row>
      <xdr:rowOff>0</xdr:rowOff>
    </xdr:from>
    <xdr:to>
      <xdr:col>12</xdr:col>
      <xdr:colOff>238125</xdr:colOff>
      <xdr:row>143</xdr:row>
      <xdr:rowOff>133350</xdr:rowOff>
    </xdr:to>
    <xdr:graphicFrame macro="">
      <xdr:nvGraphicFramePr>
        <xdr:cNvPr id="411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95250</xdr:colOff>
      <xdr:row>3</xdr:row>
      <xdr:rowOff>95250</xdr:rowOff>
    </xdr:from>
    <xdr:to>
      <xdr:col>10</xdr:col>
      <xdr:colOff>28575</xdr:colOff>
      <xdr:row>5</xdr:row>
      <xdr:rowOff>66675</xdr:rowOff>
    </xdr:to>
    <xdr:pic>
      <xdr:nvPicPr>
        <xdr:cNvPr id="4113" name="Picture 6" descr="case_combined_logo2"/>
        <xdr:cNvPicPr>
          <a:picLocks noChangeAspect="1" noChangeArrowheads="1"/>
        </xdr:cNvPicPr>
      </xdr:nvPicPr>
      <xdr:blipFill>
        <a:blip xmlns:r="http://schemas.openxmlformats.org/officeDocument/2006/relationships" r:embed="rId7"/>
        <a:srcRect/>
        <a:stretch>
          <a:fillRect/>
        </a:stretch>
      </xdr:blipFill>
      <xdr:spPr bwMode="auto">
        <a:xfrm>
          <a:off x="857250" y="876300"/>
          <a:ext cx="5724525" cy="5619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3</xdr:row>
      <xdr:rowOff>28575</xdr:rowOff>
    </xdr:from>
    <xdr:to>
      <xdr:col>11</xdr:col>
      <xdr:colOff>371475</xdr:colOff>
      <xdr:row>5</xdr:row>
      <xdr:rowOff>0</xdr:rowOff>
    </xdr:to>
    <xdr:pic>
      <xdr:nvPicPr>
        <xdr:cNvPr id="2052" name="Picture 6" descr="case_combined_logo2"/>
        <xdr:cNvPicPr>
          <a:picLocks noChangeAspect="1" noChangeArrowheads="1"/>
        </xdr:cNvPicPr>
      </xdr:nvPicPr>
      <xdr:blipFill>
        <a:blip xmlns:r="http://schemas.openxmlformats.org/officeDocument/2006/relationships" r:embed="rId1"/>
        <a:srcRect/>
        <a:stretch>
          <a:fillRect/>
        </a:stretch>
      </xdr:blipFill>
      <xdr:spPr bwMode="auto">
        <a:xfrm>
          <a:off x="828675" y="809625"/>
          <a:ext cx="5724525" cy="561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3" Type="http://schemas.openxmlformats.org/officeDocument/2006/relationships/comments" Target="../comments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3" Type="http://schemas.openxmlformats.org/officeDocument/2006/relationships/comments" Target="../comments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3" Type="http://schemas.openxmlformats.org/officeDocument/2006/relationships/comments" Target="../comments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5"/>
  <sheetViews>
    <sheetView workbookViewId="0">
      <selection activeCell="K5" sqref="K5"/>
    </sheetView>
  </sheetViews>
  <sheetFormatPr baseColWidth="10" defaultColWidth="8.83203125" defaultRowHeight="12"/>
  <sheetData>
    <row r="1" spans="1:9">
      <c r="A1" s="107" t="s">
        <v>2</v>
      </c>
    </row>
    <row r="2" spans="1:9">
      <c r="A2" s="106" t="s">
        <v>3</v>
      </c>
    </row>
    <row r="3" spans="1:9">
      <c r="A3" s="105" t="s">
        <v>4</v>
      </c>
    </row>
    <row r="5" spans="1:9" ht="81.75" customHeight="1">
      <c r="A5" s="109" t="s">
        <v>1</v>
      </c>
      <c r="B5" s="110"/>
      <c r="C5" s="110"/>
      <c r="D5" s="110"/>
      <c r="E5" s="110"/>
      <c r="F5" s="110"/>
      <c r="G5" s="110"/>
      <c r="H5" s="110"/>
      <c r="I5" s="110"/>
    </row>
  </sheetData>
  <sheetCalcPr fullCalcOnLoad="1"/>
  <mergeCells count="1">
    <mergeCell ref="A5:I5"/>
  </mergeCells>
  <phoneticPr fontId="2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52"/>
  <sheetViews>
    <sheetView tabSelected="1" workbookViewId="0">
      <selection activeCell="D12" sqref="D12"/>
    </sheetView>
  </sheetViews>
  <sheetFormatPr baseColWidth="10" defaultColWidth="8.83203125" defaultRowHeight="12"/>
  <cols>
    <col min="1" max="1" width="4.6640625" customWidth="1"/>
    <col min="2" max="2" width="5.6640625" customWidth="1"/>
    <col min="18" max="18" width="5.6640625" customWidth="1"/>
    <col min="19" max="19" width="4.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5" thickTop="1">
      <c r="A3" s="2"/>
      <c r="B3" s="1"/>
      <c r="C3" s="4"/>
      <c r="D3" s="5"/>
      <c r="E3" s="5"/>
      <c r="F3" s="5"/>
      <c r="G3" s="5"/>
      <c r="H3" s="5"/>
      <c r="I3" s="5"/>
      <c r="J3" s="5"/>
      <c r="K3" s="5"/>
      <c r="L3" s="5"/>
      <c r="M3" s="5"/>
      <c r="N3" s="5"/>
      <c r="O3" s="5"/>
      <c r="P3" s="5"/>
      <c r="Q3" s="6"/>
      <c r="R3" s="1"/>
      <c r="S3" s="2"/>
    </row>
    <row r="4" spans="1:19" ht="21">
      <c r="A4" s="2"/>
      <c r="B4" s="1"/>
      <c r="C4" s="7"/>
      <c r="D4" s="3"/>
      <c r="E4" s="3"/>
      <c r="F4" s="3"/>
      <c r="G4" s="3"/>
      <c r="H4" s="22"/>
      <c r="I4" s="3"/>
      <c r="J4" s="3"/>
      <c r="K4" s="3"/>
      <c r="L4" s="1"/>
      <c r="M4" s="103"/>
      <c r="N4" s="12"/>
      <c r="O4" s="3"/>
      <c r="P4" s="23" t="s">
        <v>262</v>
      </c>
      <c r="Q4" s="8"/>
      <c r="R4" s="1"/>
      <c r="S4" s="2"/>
    </row>
    <row r="5" spans="1:19" ht="21">
      <c r="A5" s="2"/>
      <c r="B5" s="1"/>
      <c r="C5" s="7"/>
      <c r="D5" s="3"/>
      <c r="E5" s="3"/>
      <c r="F5" s="3"/>
      <c r="G5" s="3"/>
      <c r="H5" s="22"/>
      <c r="I5" s="3"/>
      <c r="J5" s="3"/>
      <c r="K5" s="3"/>
      <c r="L5" s="1"/>
      <c r="M5" s="14"/>
      <c r="N5" s="12"/>
      <c r="O5" s="3"/>
      <c r="P5" s="23" t="s">
        <v>263</v>
      </c>
      <c r="Q5" s="8"/>
      <c r="R5" s="1"/>
      <c r="S5" s="2"/>
    </row>
    <row r="6" spans="1:19" ht="21">
      <c r="A6" s="2"/>
      <c r="B6" s="1"/>
      <c r="C6" s="7"/>
      <c r="D6" s="3"/>
      <c r="E6" s="3"/>
      <c r="F6" s="3"/>
      <c r="G6" s="3"/>
      <c r="H6" s="3"/>
      <c r="I6" s="3"/>
      <c r="J6" s="3"/>
      <c r="K6" s="3"/>
      <c r="M6" s="13"/>
      <c r="N6" s="12"/>
      <c r="O6" s="3"/>
      <c r="P6" s="23" t="s">
        <v>9</v>
      </c>
      <c r="Q6" s="8"/>
      <c r="R6" s="1"/>
      <c r="S6" s="2"/>
    </row>
    <row r="7" spans="1:19">
      <c r="A7" s="2"/>
      <c r="B7" s="1"/>
      <c r="C7" s="7"/>
      <c r="D7" s="3"/>
      <c r="E7" s="3"/>
      <c r="F7" s="3"/>
      <c r="G7" s="3"/>
      <c r="H7" s="3"/>
      <c r="I7" s="3"/>
      <c r="J7" s="3"/>
      <c r="K7" s="3"/>
      <c r="L7" s="3"/>
      <c r="M7" s="3"/>
      <c r="N7" s="3"/>
      <c r="O7" s="3"/>
      <c r="P7" s="3"/>
      <c r="Q7" s="8"/>
      <c r="R7" s="1"/>
      <c r="S7" s="2"/>
    </row>
    <row r="8" spans="1:19">
      <c r="A8" s="2"/>
      <c r="B8" s="1"/>
      <c r="C8" s="15"/>
      <c r="D8" s="16"/>
      <c r="E8" s="16"/>
      <c r="F8" s="16"/>
      <c r="G8" s="16"/>
      <c r="H8" s="16"/>
      <c r="I8" s="16"/>
      <c r="J8" s="16"/>
      <c r="K8" s="16"/>
      <c r="L8" s="16"/>
      <c r="M8" s="16"/>
      <c r="N8" s="16"/>
      <c r="O8" s="16"/>
      <c r="P8" s="16"/>
      <c r="Q8" s="17"/>
      <c r="R8" s="1"/>
      <c r="S8" s="2"/>
    </row>
    <row r="9" spans="1:19">
      <c r="A9" s="2"/>
      <c r="B9" s="1"/>
      <c r="C9" s="7"/>
      <c r="D9" s="3"/>
      <c r="E9" s="3"/>
      <c r="F9" s="3"/>
      <c r="G9" s="3"/>
      <c r="H9" s="3"/>
      <c r="I9" s="3"/>
      <c r="J9" s="3"/>
      <c r="K9" s="3"/>
      <c r="L9" s="3"/>
      <c r="M9" s="3"/>
      <c r="N9" s="3"/>
      <c r="O9" s="3"/>
      <c r="P9" s="3"/>
      <c r="Q9" s="8"/>
      <c r="R9" s="1"/>
      <c r="S9" s="2"/>
    </row>
    <row r="10" spans="1:19">
      <c r="A10" s="2"/>
      <c r="B10" s="1"/>
      <c r="C10" s="7"/>
      <c r="D10" s="3"/>
      <c r="E10" s="3"/>
      <c r="F10" s="3"/>
      <c r="G10" s="3"/>
      <c r="H10" s="3"/>
      <c r="I10" s="3"/>
      <c r="J10" s="3"/>
      <c r="K10" s="3"/>
      <c r="L10" s="3"/>
      <c r="M10" s="3"/>
      <c r="N10" s="3"/>
      <c r="O10" s="3"/>
      <c r="P10" s="3"/>
      <c r="Q10" s="8"/>
      <c r="R10" s="1"/>
      <c r="S10" s="2"/>
    </row>
    <row r="11" spans="1:19">
      <c r="A11" s="2"/>
      <c r="B11" s="1"/>
      <c r="C11" s="7"/>
      <c r="D11" s="108" t="s">
        <v>0</v>
      </c>
      <c r="E11" s="3"/>
      <c r="F11" s="3"/>
      <c r="G11" s="3"/>
      <c r="H11" s="3"/>
      <c r="I11" s="3"/>
      <c r="J11" s="3"/>
      <c r="K11" s="3"/>
      <c r="L11" s="3"/>
      <c r="M11" s="3"/>
      <c r="N11" s="3"/>
      <c r="O11" s="3"/>
      <c r="P11" s="3"/>
      <c r="Q11" s="8"/>
      <c r="R11" s="1"/>
      <c r="S11" s="2"/>
    </row>
    <row r="12" spans="1:19">
      <c r="A12" s="2"/>
      <c r="B12" s="1"/>
      <c r="C12" s="7"/>
      <c r="D12" s="108" t="s">
        <v>266</v>
      </c>
      <c r="E12" s="3"/>
      <c r="F12" s="3"/>
      <c r="G12" s="3"/>
      <c r="H12" s="3"/>
      <c r="I12" s="3"/>
      <c r="J12" s="3"/>
      <c r="K12" s="3"/>
      <c r="L12" s="3"/>
      <c r="M12" s="3"/>
      <c r="N12" s="3"/>
      <c r="O12" s="3"/>
      <c r="P12" s="3"/>
      <c r="Q12" s="8"/>
      <c r="R12" s="1"/>
      <c r="S12" s="2"/>
    </row>
    <row r="13" spans="1:19">
      <c r="A13" s="2"/>
      <c r="B13" s="1"/>
      <c r="C13" s="7"/>
      <c r="D13" s="3"/>
      <c r="E13" s="3"/>
      <c r="F13" s="3"/>
      <c r="G13" s="3"/>
      <c r="H13" s="3"/>
      <c r="I13" s="3"/>
      <c r="J13" s="3"/>
      <c r="K13" s="3"/>
      <c r="L13" s="3"/>
      <c r="M13" s="3"/>
      <c r="N13" s="3"/>
      <c r="O13" s="3"/>
      <c r="P13" s="3"/>
      <c r="Q13" s="8"/>
      <c r="R13" s="1"/>
      <c r="S13" s="2"/>
    </row>
    <row r="14" spans="1:19">
      <c r="A14" s="2"/>
      <c r="B14" s="1"/>
      <c r="C14" s="7"/>
      <c r="D14" s="3"/>
      <c r="E14" s="3"/>
      <c r="F14" s="3"/>
      <c r="G14" s="3"/>
      <c r="H14" s="3"/>
      <c r="I14" s="3"/>
      <c r="J14" s="3"/>
      <c r="K14" s="3"/>
      <c r="L14" s="3"/>
      <c r="M14" s="3"/>
      <c r="N14" s="3"/>
      <c r="O14" s="3"/>
      <c r="P14" s="3"/>
      <c r="Q14" s="8"/>
      <c r="R14" s="1"/>
      <c r="S14" s="2"/>
    </row>
    <row r="15" spans="1:19" ht="15">
      <c r="A15" s="2"/>
      <c r="B15" s="1"/>
      <c r="C15" s="7"/>
      <c r="D15" s="28" t="s">
        <v>346</v>
      </c>
      <c r="E15" s="3"/>
      <c r="F15" s="3"/>
      <c r="G15" s="3"/>
      <c r="H15" s="3"/>
      <c r="I15" s="3"/>
      <c r="J15" s="3"/>
      <c r="K15" s="3"/>
      <c r="L15" s="3"/>
      <c r="M15" s="3"/>
      <c r="N15" s="3"/>
      <c r="O15" s="3"/>
      <c r="P15" s="3"/>
      <c r="Q15" s="8"/>
      <c r="R15" s="1"/>
      <c r="S15" s="2"/>
    </row>
    <row r="16" spans="1:19" ht="15">
      <c r="A16" s="2"/>
      <c r="B16" s="1"/>
      <c r="C16" s="7"/>
      <c r="D16" s="28"/>
      <c r="E16" s="100" t="s">
        <v>347</v>
      </c>
      <c r="F16" s="77"/>
      <c r="G16" s="75"/>
      <c r="H16" s="75"/>
      <c r="I16" s="75"/>
      <c r="J16" s="75"/>
      <c r="K16" s="75"/>
      <c r="L16" s="75"/>
      <c r="M16" s="75"/>
      <c r="N16" s="75"/>
      <c r="O16" s="75"/>
      <c r="P16" s="3"/>
      <c r="Q16" s="8"/>
      <c r="R16" s="1"/>
      <c r="S16" s="2"/>
    </row>
    <row r="17" spans="1:19" ht="15">
      <c r="A17" s="2"/>
      <c r="B17" s="1"/>
      <c r="C17" s="7"/>
      <c r="D17" s="28"/>
      <c r="E17" s="76" t="s">
        <v>45</v>
      </c>
      <c r="F17" s="77"/>
      <c r="G17" s="75"/>
      <c r="H17" s="75"/>
      <c r="I17" s="75"/>
      <c r="J17" s="75"/>
      <c r="K17" s="75"/>
      <c r="L17" s="75"/>
      <c r="M17" s="75"/>
      <c r="N17" s="75"/>
      <c r="O17" s="75"/>
      <c r="P17" s="3"/>
      <c r="Q17" s="8"/>
      <c r="R17" s="1"/>
      <c r="S17" s="2"/>
    </row>
    <row r="18" spans="1:19" ht="15">
      <c r="A18" s="2"/>
      <c r="B18" s="1"/>
      <c r="C18" s="7"/>
      <c r="D18" s="28"/>
      <c r="E18" s="76"/>
      <c r="F18" s="77"/>
      <c r="G18" s="75"/>
      <c r="H18" s="75"/>
      <c r="I18" s="75"/>
      <c r="J18" s="75"/>
      <c r="K18" s="75"/>
      <c r="L18" s="75"/>
      <c r="M18" s="75"/>
      <c r="N18" s="75"/>
      <c r="O18" s="75"/>
      <c r="P18" s="3"/>
      <c r="Q18" s="8"/>
      <c r="R18" s="1"/>
      <c r="S18" s="2"/>
    </row>
    <row r="19" spans="1:19" ht="15">
      <c r="A19" s="2"/>
      <c r="B19" s="1"/>
      <c r="C19" s="7"/>
      <c r="D19" s="28"/>
      <c r="E19" s="76" t="s">
        <v>41</v>
      </c>
      <c r="F19" s="77"/>
      <c r="G19" s="75"/>
      <c r="H19" s="75"/>
      <c r="I19" s="75"/>
      <c r="J19" s="75"/>
      <c r="K19" s="75"/>
      <c r="L19" s="75"/>
      <c r="M19" s="75"/>
      <c r="N19" s="75"/>
      <c r="O19" s="75"/>
      <c r="P19" s="3"/>
      <c r="Q19" s="8"/>
      <c r="R19" s="1"/>
      <c r="S19" s="2"/>
    </row>
    <row r="20" spans="1:19" ht="15">
      <c r="A20" s="2"/>
      <c r="B20" s="1"/>
      <c r="C20" s="7"/>
      <c r="D20" s="28"/>
      <c r="E20" s="76" t="s">
        <v>46</v>
      </c>
      <c r="F20" s="77"/>
      <c r="G20" s="75"/>
      <c r="H20" s="75"/>
      <c r="I20" s="75"/>
      <c r="J20" s="75"/>
      <c r="K20" s="75"/>
      <c r="L20" s="75"/>
      <c r="M20" s="75"/>
      <c r="N20" s="75"/>
      <c r="O20" s="75"/>
      <c r="P20" s="3"/>
      <c r="Q20" s="8"/>
      <c r="R20" s="1"/>
      <c r="S20" s="2"/>
    </row>
    <row r="21" spans="1:19" ht="15">
      <c r="A21" s="2"/>
      <c r="B21" s="1"/>
      <c r="C21" s="7"/>
      <c r="D21" s="28"/>
      <c r="E21" s="78" t="s">
        <v>47</v>
      </c>
      <c r="F21" s="77"/>
      <c r="G21" s="75"/>
      <c r="H21" s="75"/>
      <c r="I21" s="75"/>
      <c r="J21" s="75"/>
      <c r="K21" s="75"/>
      <c r="L21" s="75"/>
      <c r="M21" s="75"/>
      <c r="N21" s="75"/>
      <c r="O21" s="75"/>
      <c r="P21" s="3"/>
      <c r="Q21" s="8"/>
      <c r="R21" s="1"/>
      <c r="S21" s="2"/>
    </row>
    <row r="22" spans="1:19" ht="15">
      <c r="A22" s="2"/>
      <c r="B22" s="1"/>
      <c r="C22" s="7"/>
      <c r="D22" s="28"/>
      <c r="E22" s="78" t="s">
        <v>48</v>
      </c>
      <c r="F22" s="77"/>
      <c r="G22" s="75"/>
      <c r="H22" s="75"/>
      <c r="I22" s="75"/>
      <c r="J22" s="75"/>
      <c r="K22" s="75"/>
      <c r="L22" s="75"/>
      <c r="M22" s="75"/>
      <c r="N22" s="75"/>
      <c r="O22" s="75"/>
      <c r="P22" s="3"/>
      <c r="Q22" s="8"/>
      <c r="R22" s="1"/>
      <c r="S22" s="2"/>
    </row>
    <row r="23" spans="1:19" ht="15">
      <c r="A23" s="2"/>
      <c r="B23" s="1"/>
      <c r="C23" s="7"/>
      <c r="D23" s="28"/>
      <c r="E23" s="78" t="s">
        <v>49</v>
      </c>
      <c r="F23" s="77"/>
      <c r="G23" s="75"/>
      <c r="H23" s="75"/>
      <c r="I23" s="75"/>
      <c r="J23" s="75"/>
      <c r="K23" s="75"/>
      <c r="L23" s="75"/>
      <c r="M23" s="75"/>
      <c r="N23" s="75"/>
      <c r="O23" s="75"/>
      <c r="P23" s="3"/>
      <c r="Q23" s="8"/>
      <c r="R23" s="1"/>
      <c r="S23" s="2"/>
    </row>
    <row r="24" spans="1:19" ht="15">
      <c r="A24" s="2"/>
      <c r="B24" s="1"/>
      <c r="C24" s="7"/>
      <c r="D24" s="28"/>
      <c r="E24" s="78"/>
      <c r="F24" s="77"/>
      <c r="G24" s="75"/>
      <c r="H24" s="75"/>
      <c r="I24" s="75"/>
      <c r="J24" s="75"/>
      <c r="K24" s="75"/>
      <c r="L24" s="75"/>
      <c r="M24" s="75"/>
      <c r="N24" s="75"/>
      <c r="O24" s="75"/>
      <c r="P24" s="3"/>
      <c r="Q24" s="8"/>
      <c r="R24" s="1"/>
      <c r="S24" s="2"/>
    </row>
    <row r="25" spans="1:19" ht="15">
      <c r="A25" s="2"/>
      <c r="B25" s="1"/>
      <c r="C25" s="7"/>
      <c r="D25" s="28"/>
      <c r="E25" s="78" t="s">
        <v>42</v>
      </c>
      <c r="F25" s="77"/>
      <c r="G25" s="75"/>
      <c r="H25" s="75"/>
      <c r="I25" s="75"/>
      <c r="J25" s="75"/>
      <c r="K25" s="75"/>
      <c r="L25" s="75"/>
      <c r="M25" s="75"/>
      <c r="N25" s="75"/>
      <c r="O25" s="75"/>
      <c r="P25" s="3"/>
      <c r="Q25" s="8"/>
      <c r="R25" s="1"/>
      <c r="S25" s="2"/>
    </row>
    <row r="26" spans="1:19" ht="15">
      <c r="A26" s="2"/>
      <c r="B26" s="1"/>
      <c r="C26" s="7"/>
      <c r="D26" s="28"/>
      <c r="E26" s="76" t="s">
        <v>5</v>
      </c>
      <c r="F26" s="77"/>
      <c r="G26" s="75"/>
      <c r="H26" s="75"/>
      <c r="I26" s="75"/>
      <c r="J26" s="75"/>
      <c r="K26" s="75"/>
      <c r="L26" s="75"/>
      <c r="M26" s="75"/>
      <c r="N26" s="75"/>
      <c r="O26" s="75"/>
      <c r="P26" s="3"/>
      <c r="Q26" s="8"/>
      <c r="R26" s="1"/>
      <c r="S26" s="2"/>
    </row>
    <row r="27" spans="1:19" ht="15">
      <c r="A27" s="2"/>
      <c r="B27" s="1"/>
      <c r="C27" s="7"/>
      <c r="D27" s="28"/>
      <c r="E27" s="76" t="s">
        <v>7</v>
      </c>
      <c r="F27" s="77"/>
      <c r="G27" s="75"/>
      <c r="H27" s="75"/>
      <c r="I27" s="75"/>
      <c r="J27" s="75"/>
      <c r="K27" s="75"/>
      <c r="L27" s="75"/>
      <c r="M27" s="75"/>
      <c r="N27" s="75"/>
      <c r="O27" s="75"/>
      <c r="P27" s="3"/>
      <c r="Q27" s="8"/>
      <c r="R27" s="1"/>
      <c r="S27" s="2"/>
    </row>
    <row r="28" spans="1:19" ht="15">
      <c r="A28" s="2"/>
      <c r="B28" s="1"/>
      <c r="C28" s="7"/>
      <c r="D28" s="28"/>
      <c r="E28" s="76" t="s">
        <v>6</v>
      </c>
      <c r="F28" s="77"/>
      <c r="G28" s="75"/>
      <c r="H28" s="75"/>
      <c r="I28" s="75"/>
      <c r="J28" s="75"/>
      <c r="K28" s="75"/>
      <c r="L28" s="75"/>
      <c r="M28" s="75"/>
      <c r="N28" s="75"/>
      <c r="O28" s="75"/>
      <c r="P28" s="3"/>
      <c r="Q28" s="8"/>
      <c r="R28" s="1"/>
      <c r="S28" s="2"/>
    </row>
    <row r="29" spans="1:19" ht="15">
      <c r="A29" s="2"/>
      <c r="B29" s="1"/>
      <c r="C29" s="7"/>
      <c r="D29" s="28"/>
      <c r="E29" s="76"/>
      <c r="F29" s="77"/>
      <c r="G29" s="75"/>
      <c r="H29" s="75"/>
      <c r="I29" s="75"/>
      <c r="J29" s="75"/>
      <c r="K29" s="75"/>
      <c r="L29" s="75"/>
      <c r="M29" s="75"/>
      <c r="N29" s="75"/>
      <c r="O29" s="75"/>
      <c r="P29" s="3"/>
      <c r="Q29" s="8"/>
      <c r="R29" s="1"/>
      <c r="S29" s="2"/>
    </row>
    <row r="30" spans="1:19" ht="15">
      <c r="A30" s="2"/>
      <c r="B30" s="1"/>
      <c r="C30" s="7"/>
      <c r="D30" s="28"/>
      <c r="E30" s="100" t="s">
        <v>348</v>
      </c>
      <c r="F30" s="77"/>
      <c r="G30" s="75"/>
      <c r="H30" s="75"/>
      <c r="I30" s="75"/>
      <c r="J30" s="75"/>
      <c r="K30" s="75"/>
      <c r="L30" s="75"/>
      <c r="M30" s="75"/>
      <c r="N30" s="75"/>
      <c r="O30" s="75"/>
      <c r="P30" s="3"/>
      <c r="Q30" s="8"/>
      <c r="R30" s="1"/>
      <c r="S30" s="2"/>
    </row>
    <row r="31" spans="1:19" ht="15">
      <c r="A31" s="2"/>
      <c r="B31" s="1"/>
      <c r="C31" s="7"/>
      <c r="D31" s="28"/>
      <c r="E31" s="75" t="s">
        <v>8</v>
      </c>
      <c r="F31" s="75"/>
      <c r="G31" s="75"/>
      <c r="H31" s="75"/>
      <c r="I31" s="75"/>
      <c r="J31" s="75"/>
      <c r="K31" s="75"/>
      <c r="L31" s="75"/>
      <c r="M31" s="75"/>
      <c r="N31" s="75"/>
      <c r="O31" s="75"/>
      <c r="P31" s="3"/>
      <c r="Q31" s="8"/>
      <c r="R31" s="1"/>
      <c r="S31" s="2"/>
    </row>
    <row r="32" spans="1:19" ht="15">
      <c r="A32" s="2"/>
      <c r="B32" s="1"/>
      <c r="C32" s="7"/>
      <c r="D32" s="28"/>
      <c r="E32" s="75"/>
      <c r="F32" s="75"/>
      <c r="G32" s="75"/>
      <c r="H32" s="75"/>
      <c r="I32" s="75"/>
      <c r="J32" s="75"/>
      <c r="K32" s="75"/>
      <c r="L32" s="75"/>
      <c r="M32" s="75"/>
      <c r="N32" s="75"/>
      <c r="O32" s="75"/>
      <c r="P32" s="3"/>
      <c r="Q32" s="8"/>
      <c r="R32" s="1"/>
      <c r="S32" s="2"/>
    </row>
    <row r="33" spans="1:19" ht="15">
      <c r="A33" s="2"/>
      <c r="B33" s="1"/>
      <c r="C33" s="7"/>
      <c r="D33" s="28"/>
      <c r="E33" s="75" t="s">
        <v>43</v>
      </c>
      <c r="F33" s="75"/>
      <c r="G33" s="75"/>
      <c r="H33" s="75"/>
      <c r="I33" s="75"/>
      <c r="J33" s="75"/>
      <c r="K33" s="75"/>
      <c r="L33" s="75"/>
      <c r="M33" s="75"/>
      <c r="N33" s="75"/>
      <c r="O33" s="75"/>
      <c r="P33" s="3"/>
      <c r="Q33" s="8"/>
      <c r="R33" s="1"/>
      <c r="S33" s="2"/>
    </row>
    <row r="34" spans="1:19" ht="15">
      <c r="A34" s="2"/>
      <c r="B34" s="1"/>
      <c r="C34" s="7"/>
      <c r="D34" s="28"/>
      <c r="E34" s="75" t="s">
        <v>66</v>
      </c>
      <c r="F34" s="75"/>
      <c r="G34" s="75"/>
      <c r="H34" s="75"/>
      <c r="I34" s="75"/>
      <c r="J34" s="75"/>
      <c r="K34" s="75"/>
      <c r="L34" s="75"/>
      <c r="M34" s="75"/>
      <c r="N34" s="75"/>
      <c r="O34" s="75"/>
      <c r="P34" s="3"/>
      <c r="Q34" s="8"/>
      <c r="R34" s="1"/>
      <c r="S34" s="2"/>
    </row>
    <row r="35" spans="1:19" ht="15">
      <c r="A35" s="2"/>
      <c r="B35" s="1"/>
      <c r="C35" s="7"/>
      <c r="D35" s="28"/>
      <c r="E35" s="75" t="s">
        <v>44</v>
      </c>
      <c r="F35" s="75"/>
      <c r="G35" s="75"/>
      <c r="H35" s="75"/>
      <c r="I35" s="75"/>
      <c r="J35" s="75"/>
      <c r="K35" s="75"/>
      <c r="L35" s="75"/>
      <c r="M35" s="75"/>
      <c r="N35" s="75"/>
      <c r="O35" s="75"/>
      <c r="P35" s="3"/>
      <c r="Q35" s="8"/>
      <c r="R35" s="1"/>
      <c r="S35" s="2"/>
    </row>
    <row r="36" spans="1:19" ht="15">
      <c r="A36" s="2"/>
      <c r="B36" s="1"/>
      <c r="C36" s="7"/>
      <c r="D36" s="28"/>
      <c r="E36" s="3"/>
      <c r="F36" s="3"/>
      <c r="G36" s="3"/>
      <c r="H36" s="3"/>
      <c r="I36" s="3"/>
      <c r="J36" s="3"/>
      <c r="K36" s="3"/>
      <c r="L36" s="3"/>
      <c r="M36" s="3"/>
      <c r="N36" s="3"/>
      <c r="O36" s="3"/>
      <c r="P36" s="3"/>
      <c r="Q36" s="8"/>
      <c r="R36" s="1"/>
      <c r="S36" s="2"/>
    </row>
    <row r="37" spans="1:19" ht="15">
      <c r="A37" s="2"/>
      <c r="B37" s="1"/>
      <c r="C37" s="7"/>
      <c r="D37" s="28"/>
      <c r="E37" s="3"/>
      <c r="F37" s="3"/>
      <c r="G37" s="3"/>
      <c r="H37" s="3"/>
      <c r="I37" s="3"/>
      <c r="J37" s="3"/>
      <c r="K37" s="3"/>
      <c r="L37" s="3"/>
      <c r="M37" s="3"/>
      <c r="N37" s="3"/>
      <c r="O37" s="3"/>
      <c r="P37" s="3"/>
      <c r="Q37" s="8"/>
      <c r="R37" s="1"/>
      <c r="S37" s="2"/>
    </row>
    <row r="38" spans="1:19">
      <c r="A38" s="2"/>
      <c r="B38" s="1"/>
      <c r="C38" s="7"/>
      <c r="D38" s="3"/>
      <c r="E38" s="3"/>
      <c r="F38" s="3"/>
      <c r="G38" s="3"/>
      <c r="H38" s="3"/>
      <c r="I38" s="3"/>
      <c r="J38" s="3"/>
      <c r="K38" s="3"/>
      <c r="L38" s="3"/>
      <c r="M38" s="3"/>
      <c r="N38" s="3"/>
      <c r="O38" s="3"/>
      <c r="P38" s="3"/>
      <c r="Q38" s="8"/>
      <c r="R38" s="1"/>
      <c r="S38" s="2"/>
    </row>
    <row r="39" spans="1:19">
      <c r="A39" s="2"/>
      <c r="B39" s="1"/>
      <c r="C39" s="15"/>
      <c r="D39" s="16"/>
      <c r="E39" s="16"/>
      <c r="F39" s="16"/>
      <c r="G39" s="16"/>
      <c r="H39" s="16"/>
      <c r="I39" s="16"/>
      <c r="J39" s="16"/>
      <c r="K39" s="16"/>
      <c r="L39" s="16"/>
      <c r="M39" s="16"/>
      <c r="N39" s="16"/>
      <c r="O39" s="16"/>
      <c r="P39" s="16"/>
      <c r="Q39" s="17"/>
      <c r="R39" s="1"/>
      <c r="S39" s="2"/>
    </row>
    <row r="40" spans="1:19">
      <c r="A40" s="2"/>
      <c r="B40" s="1"/>
      <c r="C40" s="7"/>
      <c r="D40" s="3"/>
      <c r="E40" s="3"/>
      <c r="F40" s="3"/>
      <c r="G40" s="3"/>
      <c r="H40" s="3"/>
      <c r="I40" s="3"/>
      <c r="J40" s="3"/>
      <c r="K40" s="3"/>
      <c r="L40" s="3"/>
      <c r="M40" s="3"/>
      <c r="N40" s="3"/>
      <c r="O40" s="3"/>
      <c r="P40" s="3"/>
      <c r="Q40" s="8"/>
      <c r="R40" s="1"/>
      <c r="S40" s="2"/>
    </row>
    <row r="41" spans="1:19">
      <c r="A41" s="2"/>
      <c r="B41" s="1"/>
      <c r="C41" s="7"/>
      <c r="D41" s="18" t="s">
        <v>323</v>
      </c>
      <c r="E41" s="3"/>
      <c r="F41" s="3"/>
      <c r="G41" s="3"/>
      <c r="H41" s="3"/>
      <c r="I41" s="3"/>
      <c r="J41" s="3"/>
      <c r="K41" s="3"/>
      <c r="L41" s="3"/>
      <c r="M41" s="3"/>
      <c r="N41" s="3"/>
      <c r="O41" s="3"/>
      <c r="P41" s="3"/>
      <c r="Q41" s="8"/>
      <c r="R41" s="1"/>
      <c r="S41" s="2"/>
    </row>
    <row r="42" spans="1:19">
      <c r="A42" s="2"/>
      <c r="B42" s="1"/>
      <c r="C42" s="7"/>
      <c r="D42" s="18" t="s">
        <v>324</v>
      </c>
      <c r="E42" s="3"/>
      <c r="F42" s="3"/>
      <c r="G42" s="3"/>
      <c r="H42" s="3"/>
      <c r="I42" s="3"/>
      <c r="J42" s="3"/>
      <c r="K42" s="3"/>
      <c r="L42" s="3"/>
      <c r="M42" s="3"/>
      <c r="N42" s="3"/>
      <c r="O42" s="3"/>
      <c r="P42" s="3"/>
      <c r="Q42" s="8"/>
      <c r="R42" s="1"/>
      <c r="S42" s="2"/>
    </row>
    <row r="43" spans="1:19">
      <c r="A43" s="2"/>
      <c r="B43" s="1"/>
      <c r="C43" s="7"/>
      <c r="D43" s="18" t="s">
        <v>325</v>
      </c>
      <c r="E43" s="3"/>
      <c r="F43" s="3"/>
      <c r="G43" s="3"/>
      <c r="H43" s="3"/>
      <c r="I43" s="3"/>
      <c r="J43" s="3"/>
      <c r="K43" s="3"/>
      <c r="L43" s="3"/>
      <c r="M43" s="3"/>
      <c r="N43" s="3"/>
      <c r="O43" s="3"/>
      <c r="P43" s="3"/>
      <c r="Q43" s="8"/>
      <c r="R43" s="1"/>
      <c r="S43" s="2"/>
    </row>
    <row r="44" spans="1:19">
      <c r="A44" s="2"/>
      <c r="B44" s="1"/>
      <c r="C44" s="7"/>
      <c r="D44" s="18"/>
      <c r="E44" s="3"/>
      <c r="F44" s="3"/>
      <c r="G44" s="3"/>
      <c r="H44" s="3"/>
      <c r="I44" s="3"/>
      <c r="J44" s="3"/>
      <c r="K44" s="3"/>
      <c r="L44" s="3"/>
      <c r="M44" s="3"/>
      <c r="N44" s="3"/>
      <c r="O44" s="3"/>
      <c r="P44" s="3"/>
      <c r="Q44" s="8"/>
      <c r="R44" s="1"/>
      <c r="S44" s="2"/>
    </row>
    <row r="45" spans="1:19">
      <c r="A45" s="2"/>
      <c r="B45" s="1"/>
      <c r="C45" s="7"/>
      <c r="D45" s="3" t="s">
        <v>326</v>
      </c>
      <c r="E45" s="3"/>
      <c r="F45" s="3"/>
      <c r="G45" s="3"/>
      <c r="H45" s="3"/>
      <c r="I45" s="3"/>
      <c r="J45" s="3"/>
      <c r="K45" s="3"/>
      <c r="L45" s="3"/>
      <c r="M45" s="3"/>
      <c r="N45" s="3"/>
      <c r="O45" s="3"/>
      <c r="P45" s="3"/>
      <c r="Q45" s="8"/>
      <c r="R45" s="1"/>
      <c r="S45" s="2"/>
    </row>
    <row r="46" spans="1:19">
      <c r="A46" s="2"/>
      <c r="B46" s="1"/>
      <c r="C46" s="7"/>
      <c r="D46" s="18" t="s">
        <v>327</v>
      </c>
      <c r="E46" s="3"/>
      <c r="F46" s="3"/>
      <c r="G46" s="3"/>
      <c r="H46" s="3"/>
      <c r="I46" s="3"/>
      <c r="J46" s="3"/>
      <c r="K46" s="3"/>
      <c r="L46" s="3"/>
      <c r="M46" s="3"/>
      <c r="N46" s="3"/>
      <c r="O46" s="3"/>
      <c r="P46" s="3"/>
      <c r="Q46" s="8"/>
      <c r="R46" s="1"/>
      <c r="S46" s="2"/>
    </row>
    <row r="47" spans="1:19">
      <c r="A47" s="2"/>
      <c r="B47" s="1"/>
      <c r="C47" s="7"/>
      <c r="D47" s="18" t="s">
        <v>328</v>
      </c>
      <c r="E47" s="3"/>
      <c r="F47" s="3"/>
      <c r="G47" s="3"/>
      <c r="H47" s="3"/>
      <c r="I47" s="3"/>
      <c r="J47" s="3"/>
      <c r="K47" s="3"/>
      <c r="L47" s="3"/>
      <c r="M47" s="3"/>
      <c r="N47" s="3"/>
      <c r="O47" s="3"/>
      <c r="P47" s="3"/>
      <c r="Q47" s="8"/>
      <c r="R47" s="1"/>
      <c r="S47" s="2"/>
    </row>
    <row r="48" spans="1:19">
      <c r="A48" s="2"/>
      <c r="B48" s="1"/>
      <c r="C48" s="7"/>
      <c r="D48" s="18" t="s">
        <v>329</v>
      </c>
      <c r="E48" s="3"/>
      <c r="F48" s="3"/>
      <c r="G48" s="3"/>
      <c r="H48" s="3"/>
      <c r="I48" s="3"/>
      <c r="J48" s="3"/>
      <c r="K48" s="3"/>
      <c r="L48" s="3"/>
      <c r="M48" s="3"/>
      <c r="N48" s="3"/>
      <c r="O48" s="3"/>
      <c r="P48" s="3"/>
      <c r="Q48" s="8"/>
      <c r="R48" s="1"/>
      <c r="S48" s="2"/>
    </row>
    <row r="49" spans="1:19">
      <c r="A49" s="2"/>
      <c r="B49" s="1"/>
      <c r="C49" s="7"/>
      <c r="D49" s="18"/>
      <c r="E49" s="3"/>
      <c r="F49" s="3"/>
      <c r="G49" s="3"/>
      <c r="H49" s="3"/>
      <c r="I49" s="3"/>
      <c r="J49" s="3"/>
      <c r="K49" s="3"/>
      <c r="L49" s="3"/>
      <c r="M49" s="3"/>
      <c r="N49" s="3"/>
      <c r="O49" s="3"/>
      <c r="P49" s="3"/>
      <c r="Q49" s="8"/>
      <c r="R49" s="1"/>
      <c r="S49" s="2"/>
    </row>
    <row r="50" spans="1:19" ht="13" thickBot="1">
      <c r="A50" s="2"/>
      <c r="B50" s="1"/>
      <c r="C50" s="9"/>
      <c r="D50" s="10"/>
      <c r="E50" s="10"/>
      <c r="F50" s="10"/>
      <c r="G50" s="10"/>
      <c r="H50" s="10"/>
      <c r="I50" s="10"/>
      <c r="J50" s="10"/>
      <c r="K50" s="10"/>
      <c r="L50" s="10"/>
      <c r="M50" s="10"/>
      <c r="N50" s="10"/>
      <c r="O50" s="10"/>
      <c r="P50" s="10"/>
      <c r="Q50" s="11"/>
      <c r="R50" s="1"/>
      <c r="S50" s="2"/>
    </row>
    <row r="51" spans="1:19" ht="24" customHeight="1" thickTop="1">
      <c r="A51" s="2"/>
      <c r="B51" s="1"/>
      <c r="C51" s="1"/>
      <c r="D51" s="1"/>
      <c r="E51" s="1"/>
      <c r="F51" s="1"/>
      <c r="G51" s="1"/>
      <c r="H51" s="1"/>
      <c r="I51" s="1"/>
      <c r="J51" s="1"/>
      <c r="K51" s="1"/>
      <c r="L51" s="1"/>
      <c r="M51" s="1"/>
      <c r="N51" s="1"/>
      <c r="O51" s="1"/>
      <c r="P51" s="1"/>
      <c r="Q51" s="1"/>
      <c r="R51" s="1"/>
      <c r="S51" s="2"/>
    </row>
    <row r="52" spans="1:19" ht="24" customHeight="1">
      <c r="A52" s="2"/>
      <c r="B52" s="2"/>
      <c r="C52" s="2"/>
      <c r="D52" s="2"/>
      <c r="E52" s="2"/>
      <c r="F52" s="2"/>
      <c r="G52" s="2"/>
      <c r="H52" s="2"/>
      <c r="I52" s="2"/>
      <c r="J52" s="2"/>
      <c r="K52" s="2"/>
      <c r="L52" s="2"/>
      <c r="M52" s="2"/>
      <c r="N52" s="2"/>
      <c r="O52" s="2"/>
      <c r="P52" s="2"/>
      <c r="Q52" s="2"/>
      <c r="R52" s="2"/>
      <c r="S52" s="2"/>
    </row>
  </sheetData>
  <sheetCalcPr fullCalcOnLoad="1"/>
  <phoneticPr fontId="6"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56"/>
  <sheetViews>
    <sheetView workbookViewId="0">
      <selection activeCell="C9" sqref="C9"/>
    </sheetView>
  </sheetViews>
  <sheetFormatPr baseColWidth="10" defaultColWidth="8.83203125" defaultRowHeight="12"/>
  <cols>
    <col min="1" max="2" width="5.6640625" customWidth="1"/>
    <col min="5" max="5" width="15" bestFit="1" customWidth="1"/>
    <col min="7" max="7" width="10.1640625" bestFit="1" customWidth="1"/>
    <col min="8" max="8" width="15" bestFit="1" customWidth="1"/>
    <col min="9" max="9" width="12.6640625" bestFit="1" customWidth="1"/>
    <col min="10" max="10" width="13.5" customWidth="1"/>
    <col min="12" max="12" width="15.6640625" customWidth="1"/>
    <col min="13" max="13" width="14" bestFit="1" customWidth="1"/>
    <col min="14" max="14" width="13.5" bestFit="1" customWidth="1"/>
    <col min="18" max="19" width="5.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5"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04"/>
      <c r="N4" s="12"/>
      <c r="O4" s="3"/>
      <c r="P4" s="23" t="s">
        <v>262</v>
      </c>
      <c r="Q4" s="8"/>
      <c r="R4" s="1"/>
      <c r="S4" s="2"/>
    </row>
    <row r="5" spans="1:19" ht="21">
      <c r="A5" s="2"/>
      <c r="B5" s="1"/>
      <c r="C5" s="7"/>
      <c r="D5" s="3"/>
      <c r="E5" s="3"/>
      <c r="F5" s="3"/>
      <c r="G5" s="3"/>
      <c r="H5" s="3"/>
      <c r="I5" s="3"/>
      <c r="J5" s="3"/>
      <c r="K5" s="3"/>
      <c r="L5" s="1"/>
      <c r="M5" s="14"/>
      <c r="N5" s="12"/>
      <c r="O5" s="3"/>
      <c r="P5" s="23" t="s">
        <v>263</v>
      </c>
      <c r="Q5" s="8"/>
      <c r="R5" s="1"/>
      <c r="S5" s="2"/>
    </row>
    <row r="6" spans="1:19" ht="21">
      <c r="A6" s="2"/>
      <c r="B6" s="1"/>
      <c r="C6" s="7"/>
      <c r="D6" s="3"/>
      <c r="E6" s="3"/>
      <c r="F6" s="3"/>
      <c r="G6" s="3"/>
      <c r="H6" s="3"/>
      <c r="I6" s="3"/>
      <c r="J6" s="3"/>
      <c r="K6" s="3"/>
      <c r="M6" s="13"/>
      <c r="N6" s="12"/>
      <c r="O6" s="3"/>
      <c r="P6" s="23" t="s">
        <v>9</v>
      </c>
      <c r="Q6" s="8"/>
      <c r="R6" s="1"/>
      <c r="S6" s="2"/>
    </row>
    <row r="7" spans="1:19">
      <c r="A7" s="2"/>
      <c r="B7" s="1"/>
      <c r="C7" s="7"/>
      <c r="D7" s="3"/>
      <c r="E7" s="3"/>
      <c r="F7" s="3"/>
      <c r="G7" s="3"/>
      <c r="H7" s="3"/>
      <c r="I7" s="3"/>
      <c r="J7" s="3"/>
      <c r="K7" s="3"/>
      <c r="L7" s="3"/>
      <c r="M7" s="3"/>
      <c r="N7" s="3"/>
      <c r="O7" s="3"/>
      <c r="P7" s="3"/>
      <c r="Q7" s="8"/>
      <c r="R7" s="1"/>
      <c r="S7" s="2"/>
    </row>
    <row r="8" spans="1:19">
      <c r="A8" s="2"/>
      <c r="B8" s="1"/>
      <c r="C8" s="15"/>
      <c r="D8" s="16"/>
      <c r="E8" s="16"/>
      <c r="F8" s="16"/>
      <c r="G8" s="16"/>
      <c r="H8" s="16"/>
      <c r="I8" s="16"/>
      <c r="J8" s="16"/>
      <c r="K8" s="16"/>
      <c r="L8" s="16"/>
      <c r="M8" s="16"/>
      <c r="N8" s="16"/>
      <c r="O8" s="16"/>
      <c r="P8" s="16"/>
      <c r="Q8" s="17"/>
      <c r="R8" s="1"/>
      <c r="S8" s="2"/>
    </row>
    <row r="9" spans="1:19">
      <c r="A9" s="2"/>
      <c r="B9" s="1"/>
      <c r="C9" s="7"/>
      <c r="D9" s="3"/>
      <c r="E9" s="3"/>
      <c r="F9" s="3"/>
      <c r="G9" s="3"/>
      <c r="H9" s="3"/>
      <c r="I9" s="3"/>
      <c r="J9" s="3"/>
      <c r="K9" s="3"/>
      <c r="L9" s="3"/>
      <c r="M9" s="3"/>
      <c r="N9" s="3"/>
      <c r="O9" s="3"/>
      <c r="P9" s="3"/>
      <c r="Q9" s="8"/>
      <c r="R9" s="1"/>
      <c r="S9" s="2"/>
    </row>
    <row r="10" spans="1:19">
      <c r="A10" s="2"/>
      <c r="B10" s="1"/>
      <c r="C10" s="7"/>
      <c r="D10" s="3"/>
      <c r="E10" s="3"/>
      <c r="F10" s="3"/>
      <c r="G10" s="3"/>
      <c r="H10" s="3"/>
      <c r="I10" s="3"/>
      <c r="J10" s="3"/>
      <c r="K10" s="3"/>
      <c r="L10" s="3"/>
      <c r="M10" s="3"/>
      <c r="N10" s="3"/>
      <c r="O10" s="3"/>
      <c r="P10" s="3"/>
      <c r="Q10" s="8"/>
      <c r="R10" s="1"/>
      <c r="S10" s="2"/>
    </row>
    <row r="11" spans="1:19" ht="15">
      <c r="A11" s="2"/>
      <c r="B11" s="1"/>
      <c r="C11" s="7"/>
      <c r="D11" s="20" t="s">
        <v>11</v>
      </c>
      <c r="E11" s="3"/>
      <c r="F11" s="3"/>
      <c r="G11" s="3"/>
      <c r="H11" s="3"/>
      <c r="I11" s="3"/>
      <c r="J11" s="3"/>
      <c r="K11" s="3"/>
      <c r="L11" s="3"/>
      <c r="M11" s="3"/>
      <c r="N11" s="3"/>
      <c r="O11" s="3"/>
      <c r="P11" s="3"/>
      <c r="Q11" s="8"/>
      <c r="R11" s="1"/>
      <c r="S11" s="2"/>
    </row>
    <row r="12" spans="1:19">
      <c r="A12" s="2"/>
      <c r="B12" s="1"/>
      <c r="C12" s="7"/>
      <c r="D12" s="1"/>
      <c r="E12" s="3" t="s">
        <v>67</v>
      </c>
      <c r="F12" s="3"/>
      <c r="G12" s="3"/>
      <c r="H12" s="3"/>
      <c r="I12" s="3"/>
      <c r="J12" s="3"/>
      <c r="K12" s="3"/>
      <c r="L12" s="3"/>
      <c r="M12" s="3"/>
      <c r="N12" s="3"/>
      <c r="O12" s="3"/>
      <c r="P12" s="3"/>
      <c r="Q12" s="8"/>
      <c r="R12" s="1"/>
      <c r="S12" s="2"/>
    </row>
    <row r="13" spans="1:19">
      <c r="A13" s="2"/>
      <c r="B13" s="1"/>
      <c r="C13" s="7"/>
      <c r="D13" s="1"/>
      <c r="E13" s="3" t="s">
        <v>68</v>
      </c>
      <c r="F13" s="3"/>
      <c r="G13" s="3"/>
      <c r="H13" s="3"/>
      <c r="I13" s="3"/>
      <c r="J13" s="3"/>
      <c r="K13" s="3"/>
      <c r="L13" s="3"/>
      <c r="M13" s="3"/>
      <c r="N13" s="3"/>
      <c r="O13" s="3"/>
      <c r="P13" s="3"/>
      <c r="Q13" s="8"/>
      <c r="R13" s="1"/>
      <c r="S13" s="2"/>
    </row>
    <row r="14" spans="1:19">
      <c r="A14" s="2"/>
      <c r="B14" s="1"/>
      <c r="C14" s="7"/>
      <c r="D14" s="1"/>
      <c r="E14" s="3" t="s">
        <v>69</v>
      </c>
      <c r="F14" s="3"/>
      <c r="G14" s="3"/>
      <c r="H14" s="3"/>
      <c r="I14" s="3"/>
      <c r="J14" s="3"/>
      <c r="K14" s="3"/>
      <c r="L14" s="3"/>
      <c r="M14" s="3"/>
      <c r="N14" s="3"/>
      <c r="O14" s="3"/>
      <c r="P14" s="3"/>
      <c r="Q14" s="8"/>
      <c r="R14" s="1"/>
      <c r="S14" s="2"/>
    </row>
    <row r="15" spans="1:19">
      <c r="A15" s="2"/>
      <c r="B15" s="1"/>
      <c r="C15" s="7"/>
      <c r="D15" s="1"/>
      <c r="E15" s="3" t="s">
        <v>70</v>
      </c>
      <c r="F15" s="3"/>
      <c r="G15" s="3"/>
      <c r="H15" s="3"/>
      <c r="I15" s="3"/>
      <c r="J15" s="3"/>
      <c r="K15" s="3"/>
      <c r="L15" s="3"/>
      <c r="M15" s="3"/>
      <c r="N15" s="3"/>
      <c r="O15" s="3"/>
      <c r="P15" s="3"/>
      <c r="Q15" s="8"/>
      <c r="R15" s="1"/>
      <c r="S15" s="2"/>
    </row>
    <row r="16" spans="1:19">
      <c r="A16" s="2"/>
      <c r="B16" s="1"/>
      <c r="C16" s="7"/>
      <c r="D16" s="1"/>
      <c r="E16" s="3" t="s">
        <v>71</v>
      </c>
      <c r="F16" s="3"/>
      <c r="G16" s="3"/>
      <c r="H16" s="3"/>
      <c r="I16" s="3"/>
      <c r="J16" s="3"/>
      <c r="K16" s="3"/>
      <c r="L16" s="3"/>
      <c r="M16" s="3"/>
      <c r="N16" s="3"/>
      <c r="O16" s="3"/>
      <c r="P16" s="3"/>
      <c r="Q16" s="8"/>
      <c r="R16" s="1"/>
      <c r="S16" s="2"/>
    </row>
    <row r="17" spans="1:19">
      <c r="A17" s="2"/>
      <c r="B17" s="1"/>
      <c r="C17" s="7"/>
      <c r="D17" s="3"/>
      <c r="E17" s="3"/>
      <c r="F17" s="3"/>
      <c r="G17" s="3"/>
      <c r="H17" s="3"/>
      <c r="I17" s="3"/>
      <c r="J17" s="3"/>
      <c r="K17" s="3"/>
      <c r="L17" s="3"/>
      <c r="M17" s="3"/>
      <c r="N17" s="3"/>
      <c r="O17" s="3"/>
      <c r="P17" s="3"/>
      <c r="Q17" s="8"/>
      <c r="R17" s="1"/>
      <c r="S17" s="2"/>
    </row>
    <row r="18" spans="1:19">
      <c r="A18" s="2"/>
      <c r="B18" s="1"/>
      <c r="C18" s="7"/>
      <c r="D18" s="3"/>
      <c r="E18" s="3"/>
      <c r="F18" s="3"/>
      <c r="G18" s="3"/>
      <c r="H18" s="3"/>
      <c r="I18" s="3"/>
      <c r="J18" s="3"/>
      <c r="K18" s="3"/>
      <c r="L18" s="3"/>
      <c r="M18" s="3"/>
      <c r="N18" s="3"/>
      <c r="O18" s="3"/>
      <c r="P18" s="3"/>
      <c r="Q18" s="8"/>
      <c r="R18" s="1"/>
      <c r="S18" s="2"/>
    </row>
    <row r="19" spans="1:19" ht="15">
      <c r="A19" s="2"/>
      <c r="B19" s="1"/>
      <c r="C19" s="7"/>
      <c r="D19" s="20" t="s">
        <v>72</v>
      </c>
      <c r="E19" s="3"/>
      <c r="F19" s="3"/>
      <c r="G19" s="3"/>
      <c r="H19" s="3"/>
      <c r="I19" s="3"/>
      <c r="J19" s="3"/>
      <c r="K19" s="3"/>
      <c r="L19" s="3"/>
      <c r="M19" s="3"/>
      <c r="N19" s="3"/>
      <c r="O19" s="3"/>
      <c r="P19" s="3"/>
      <c r="Q19" s="8"/>
      <c r="R19" s="1"/>
      <c r="S19" s="2"/>
    </row>
    <row r="20" spans="1:19">
      <c r="A20" s="2"/>
      <c r="B20" s="1"/>
      <c r="C20" s="7"/>
      <c r="D20" s="3"/>
      <c r="E20" s="3" t="s">
        <v>31</v>
      </c>
      <c r="F20" s="3"/>
      <c r="G20" s="3"/>
      <c r="H20" s="3"/>
      <c r="I20" s="3"/>
      <c r="J20" s="3"/>
      <c r="K20" s="3"/>
      <c r="L20" s="3"/>
      <c r="M20" s="3"/>
      <c r="N20" s="3"/>
      <c r="O20" s="3"/>
      <c r="P20" s="3"/>
      <c r="Q20" s="8"/>
      <c r="R20" s="1"/>
      <c r="S20" s="2"/>
    </row>
    <row r="21" spans="1:19">
      <c r="A21" s="2"/>
      <c r="B21" s="1"/>
      <c r="C21" s="7"/>
      <c r="D21" s="3"/>
      <c r="E21" s="3" t="s">
        <v>32</v>
      </c>
      <c r="F21" s="3"/>
      <c r="G21" s="3"/>
      <c r="H21" s="3"/>
      <c r="I21" s="3"/>
      <c r="J21" s="3"/>
      <c r="K21" s="3"/>
      <c r="L21" s="3"/>
      <c r="M21" s="3"/>
      <c r="N21" s="3"/>
      <c r="O21" s="3"/>
      <c r="P21" s="3"/>
      <c r="Q21" s="8"/>
      <c r="R21" s="1"/>
      <c r="S21" s="2"/>
    </row>
    <row r="22" spans="1:19">
      <c r="A22" s="2"/>
      <c r="B22" s="1"/>
      <c r="C22" s="7"/>
      <c r="D22" s="3"/>
      <c r="E22" s="3" t="s">
        <v>316</v>
      </c>
      <c r="F22" s="3"/>
      <c r="G22" s="3"/>
      <c r="H22" s="3"/>
      <c r="I22" s="3"/>
      <c r="J22" s="3"/>
      <c r="K22" s="3"/>
      <c r="L22" s="3"/>
      <c r="M22" s="3"/>
      <c r="N22" s="3"/>
      <c r="O22" s="3"/>
      <c r="P22" s="3"/>
      <c r="Q22" s="8"/>
      <c r="R22" s="1"/>
      <c r="S22" s="2"/>
    </row>
    <row r="23" spans="1:19">
      <c r="A23" s="2"/>
      <c r="B23" s="1"/>
      <c r="C23" s="7"/>
      <c r="D23" s="3"/>
      <c r="E23" s="3" t="s">
        <v>317</v>
      </c>
      <c r="F23" s="3"/>
      <c r="G23" s="3"/>
      <c r="H23" s="3"/>
      <c r="I23" s="3"/>
      <c r="J23" s="3"/>
      <c r="K23" s="3"/>
      <c r="L23" s="3"/>
      <c r="M23" s="3"/>
      <c r="N23" s="3"/>
      <c r="O23" s="3"/>
      <c r="P23" s="3"/>
      <c r="Q23" s="8"/>
      <c r="R23" s="1"/>
      <c r="S23" s="2"/>
    </row>
    <row r="24" spans="1:19">
      <c r="A24" s="2"/>
      <c r="B24" s="1"/>
      <c r="C24" s="7"/>
      <c r="D24" s="3"/>
      <c r="E24" s="3" t="s">
        <v>33</v>
      </c>
      <c r="F24" s="3"/>
      <c r="G24" s="3"/>
      <c r="H24" s="3"/>
      <c r="I24" s="3"/>
      <c r="J24" s="3"/>
      <c r="K24" s="3"/>
      <c r="L24" s="3"/>
      <c r="M24" s="3"/>
      <c r="N24" s="3"/>
      <c r="O24" s="3"/>
      <c r="P24" s="3"/>
      <c r="Q24" s="8"/>
      <c r="R24" s="1"/>
      <c r="S24" s="2"/>
    </row>
    <row r="25" spans="1:19">
      <c r="A25" s="2"/>
      <c r="B25" s="1"/>
      <c r="C25" s="7"/>
      <c r="D25" s="3"/>
      <c r="E25" s="3" t="s">
        <v>34</v>
      </c>
      <c r="F25" s="3"/>
      <c r="G25" s="3"/>
      <c r="H25" s="3"/>
      <c r="I25" s="3"/>
      <c r="J25" s="3"/>
      <c r="K25" s="3"/>
      <c r="L25" s="3"/>
      <c r="M25" s="3"/>
      <c r="N25" s="3"/>
      <c r="O25" s="3"/>
      <c r="P25" s="3"/>
      <c r="Q25" s="8"/>
      <c r="R25" s="1"/>
      <c r="S25" s="2"/>
    </row>
    <row r="26" spans="1:19">
      <c r="A26" s="2"/>
      <c r="B26" s="1"/>
      <c r="C26" s="7"/>
      <c r="D26" s="3"/>
      <c r="E26" s="3" t="s">
        <v>35</v>
      </c>
      <c r="F26" s="3"/>
      <c r="G26" s="3"/>
      <c r="H26" s="3"/>
      <c r="I26" s="3"/>
      <c r="J26" s="3"/>
      <c r="K26" s="3"/>
      <c r="L26" s="3"/>
      <c r="M26" s="3"/>
      <c r="N26" s="3"/>
      <c r="O26" s="3"/>
      <c r="P26" s="3"/>
      <c r="Q26" s="8"/>
      <c r="R26" s="1"/>
      <c r="S26" s="2"/>
    </row>
    <row r="27" spans="1:19">
      <c r="A27" s="2"/>
      <c r="B27" s="1"/>
      <c r="C27" s="7"/>
      <c r="D27" s="3"/>
      <c r="E27" s="3"/>
      <c r="F27" s="3"/>
      <c r="G27" s="3"/>
      <c r="H27" s="3"/>
      <c r="I27" s="3"/>
      <c r="J27" s="3"/>
      <c r="K27" s="3"/>
      <c r="L27" s="3"/>
      <c r="M27" s="3"/>
      <c r="N27" s="3"/>
      <c r="O27" s="3"/>
      <c r="P27" s="3"/>
      <c r="Q27" s="8"/>
      <c r="R27" s="1"/>
      <c r="S27" s="2"/>
    </row>
    <row r="28" spans="1:19">
      <c r="A28" s="2"/>
      <c r="B28" s="1"/>
      <c r="C28" s="7"/>
      <c r="D28" s="3"/>
      <c r="E28" s="3" t="s">
        <v>201</v>
      </c>
      <c r="F28" s="3"/>
      <c r="G28" s="3"/>
      <c r="H28" s="3"/>
      <c r="I28" s="3"/>
      <c r="J28" s="3"/>
      <c r="K28" s="3"/>
      <c r="L28" s="3"/>
      <c r="M28" s="3"/>
      <c r="N28" s="3"/>
      <c r="O28" s="3"/>
      <c r="P28" s="3"/>
      <c r="Q28" s="8"/>
      <c r="R28" s="1"/>
      <c r="S28" s="2"/>
    </row>
    <row r="29" spans="1:19">
      <c r="A29" s="2"/>
      <c r="B29" s="1"/>
      <c r="C29" s="7"/>
      <c r="D29" s="3"/>
      <c r="E29" s="3" t="s">
        <v>202</v>
      </c>
      <c r="F29" s="3"/>
      <c r="G29" s="3"/>
      <c r="H29" s="3"/>
      <c r="I29" s="3"/>
      <c r="J29" s="3"/>
      <c r="K29" s="3"/>
      <c r="L29" s="3"/>
      <c r="M29" s="3"/>
      <c r="N29" s="3"/>
      <c r="O29" s="3"/>
      <c r="P29" s="3"/>
      <c r="Q29" s="8"/>
      <c r="R29" s="1"/>
      <c r="S29" s="2"/>
    </row>
    <row r="30" spans="1:19">
      <c r="A30" s="2"/>
      <c r="B30" s="1"/>
      <c r="C30" s="7"/>
      <c r="D30" s="3"/>
      <c r="E30" s="3" t="s">
        <v>203</v>
      </c>
      <c r="F30" s="3"/>
      <c r="G30" s="3"/>
      <c r="H30" s="3"/>
      <c r="I30" s="3"/>
      <c r="J30" s="3"/>
      <c r="K30" s="3"/>
      <c r="L30" s="3"/>
      <c r="M30" s="3"/>
      <c r="N30" s="3"/>
      <c r="O30" s="3"/>
      <c r="P30" s="3"/>
      <c r="Q30" s="8"/>
      <c r="R30" s="1"/>
      <c r="S30" s="2"/>
    </row>
    <row r="31" spans="1:19">
      <c r="A31" s="2"/>
      <c r="B31" s="1"/>
      <c r="C31" s="7"/>
      <c r="D31" s="3"/>
      <c r="E31" s="3" t="s">
        <v>129</v>
      </c>
      <c r="F31" s="3"/>
      <c r="G31" s="3"/>
      <c r="H31" s="3"/>
      <c r="I31" s="3"/>
      <c r="J31" s="3"/>
      <c r="K31" s="3"/>
      <c r="L31" s="3"/>
      <c r="M31" s="3"/>
      <c r="N31" s="3"/>
      <c r="O31" s="3"/>
      <c r="P31" s="3"/>
      <c r="Q31" s="8"/>
      <c r="R31" s="1"/>
      <c r="S31" s="2"/>
    </row>
    <row r="32" spans="1:19">
      <c r="A32" s="2"/>
      <c r="B32" s="1"/>
      <c r="C32" s="7"/>
      <c r="D32" s="3"/>
      <c r="E32" s="3" t="s">
        <v>94</v>
      </c>
      <c r="F32" s="3"/>
      <c r="G32" s="3"/>
      <c r="H32" s="3"/>
      <c r="I32" s="3"/>
      <c r="J32" s="3"/>
      <c r="K32" s="3"/>
      <c r="L32" s="3"/>
      <c r="M32" s="3"/>
      <c r="N32" s="3"/>
      <c r="O32" s="3"/>
      <c r="P32" s="3"/>
      <c r="Q32" s="8"/>
      <c r="R32" s="1"/>
      <c r="S32" s="2"/>
    </row>
    <row r="33" spans="1:19">
      <c r="A33" s="2"/>
      <c r="B33" s="1"/>
      <c r="C33" s="7"/>
      <c r="D33" s="3"/>
      <c r="E33" s="31" t="s">
        <v>93</v>
      </c>
      <c r="F33" s="3"/>
      <c r="G33" s="3"/>
      <c r="H33" s="3"/>
      <c r="I33" s="3"/>
      <c r="J33" s="3"/>
      <c r="K33" s="3"/>
      <c r="L33" s="3"/>
      <c r="M33" s="3"/>
      <c r="N33" s="3"/>
      <c r="O33" s="3"/>
      <c r="P33" s="3"/>
      <c r="Q33" s="8"/>
      <c r="R33" s="1"/>
      <c r="S33" s="2"/>
    </row>
    <row r="34" spans="1:19">
      <c r="A34" s="2"/>
      <c r="B34" s="1"/>
      <c r="C34" s="7"/>
      <c r="D34" s="3"/>
      <c r="E34" s="31"/>
      <c r="F34" s="3"/>
      <c r="G34" s="3"/>
      <c r="H34" s="3"/>
      <c r="I34" s="3"/>
      <c r="J34" s="3"/>
      <c r="K34" s="3"/>
      <c r="L34" s="3"/>
      <c r="M34" s="3"/>
      <c r="N34" s="3"/>
      <c r="O34" s="3"/>
      <c r="P34" s="3"/>
      <c r="Q34" s="8"/>
      <c r="R34" s="1"/>
      <c r="S34" s="2"/>
    </row>
    <row r="35" spans="1:19">
      <c r="A35" s="2"/>
      <c r="B35" s="1"/>
      <c r="C35" s="7"/>
      <c r="D35" s="3"/>
      <c r="E35" s="31" t="s">
        <v>36</v>
      </c>
      <c r="F35" s="3"/>
      <c r="G35" s="3"/>
      <c r="H35" s="3"/>
      <c r="I35" s="3"/>
      <c r="J35" s="3"/>
      <c r="K35" s="3"/>
      <c r="L35" s="3"/>
      <c r="M35" s="3"/>
      <c r="N35" s="3"/>
      <c r="O35" s="3"/>
      <c r="P35" s="3"/>
      <c r="Q35" s="8"/>
      <c r="R35" s="1"/>
      <c r="S35" s="2"/>
    </row>
    <row r="36" spans="1:19">
      <c r="A36" s="2"/>
      <c r="B36" s="1"/>
      <c r="C36" s="7"/>
      <c r="D36" s="3"/>
      <c r="E36" s="31" t="s">
        <v>37</v>
      </c>
      <c r="F36" s="3"/>
      <c r="G36" s="3"/>
      <c r="H36" s="3"/>
      <c r="I36" s="3"/>
      <c r="J36" s="3"/>
      <c r="K36" s="3"/>
      <c r="L36" s="3"/>
      <c r="M36" s="3"/>
      <c r="N36" s="3"/>
      <c r="O36" s="3"/>
      <c r="P36" s="3"/>
      <c r="Q36" s="8"/>
      <c r="R36" s="1"/>
      <c r="S36" s="2"/>
    </row>
    <row r="37" spans="1:19">
      <c r="A37" s="2"/>
      <c r="B37" s="1"/>
      <c r="C37" s="7"/>
      <c r="D37" s="3"/>
      <c r="E37" s="31" t="s">
        <v>38</v>
      </c>
      <c r="F37" s="3"/>
      <c r="G37" s="3"/>
      <c r="H37" s="3"/>
      <c r="I37" s="3"/>
      <c r="J37" s="3"/>
      <c r="K37" s="3"/>
      <c r="L37" s="3"/>
      <c r="M37" s="3"/>
      <c r="N37" s="3"/>
      <c r="O37" s="3"/>
      <c r="P37" s="3"/>
      <c r="Q37" s="8"/>
      <c r="R37" s="1"/>
      <c r="S37" s="2"/>
    </row>
    <row r="38" spans="1:19">
      <c r="A38" s="2"/>
      <c r="B38" s="1"/>
      <c r="C38" s="7"/>
      <c r="D38" s="3"/>
      <c r="E38" s="31"/>
      <c r="F38" s="3"/>
      <c r="G38" s="3"/>
      <c r="H38" s="3"/>
      <c r="I38" s="3"/>
      <c r="J38" s="3"/>
      <c r="K38" s="3"/>
      <c r="L38" s="3"/>
      <c r="M38" s="3"/>
      <c r="N38" s="3"/>
      <c r="O38" s="3"/>
      <c r="P38" s="3"/>
      <c r="Q38" s="8"/>
      <c r="R38" s="1"/>
      <c r="S38" s="2"/>
    </row>
    <row r="39" spans="1:19">
      <c r="A39" s="2"/>
      <c r="B39" s="1"/>
      <c r="C39" s="7"/>
      <c r="D39" s="3"/>
      <c r="E39" s="31" t="s">
        <v>174</v>
      </c>
      <c r="F39" s="3"/>
      <c r="G39" s="3"/>
      <c r="H39" s="3"/>
      <c r="I39" s="3"/>
      <c r="J39" s="3"/>
      <c r="K39" s="3"/>
      <c r="L39" s="3"/>
      <c r="M39" s="3"/>
      <c r="N39" s="3"/>
      <c r="O39" s="3"/>
      <c r="P39" s="3"/>
      <c r="Q39" s="8"/>
      <c r="R39" s="1"/>
      <c r="S39" s="2"/>
    </row>
    <row r="40" spans="1:19">
      <c r="A40" s="2"/>
      <c r="B40" s="1"/>
      <c r="C40" s="7"/>
      <c r="D40" s="3"/>
      <c r="E40" s="31" t="s">
        <v>176</v>
      </c>
      <c r="F40" s="3"/>
      <c r="G40" s="3"/>
      <c r="H40" s="3"/>
      <c r="I40" s="3"/>
      <c r="J40" s="3"/>
      <c r="K40" s="3"/>
      <c r="L40" s="3"/>
      <c r="M40" s="3"/>
      <c r="N40" s="3"/>
      <c r="O40" s="3"/>
      <c r="P40" s="3"/>
      <c r="Q40" s="8"/>
      <c r="R40" s="1"/>
      <c r="S40" s="2"/>
    </row>
    <row r="41" spans="1:19">
      <c r="A41" s="2"/>
      <c r="B41" s="1"/>
      <c r="C41" s="7"/>
      <c r="D41" s="3"/>
      <c r="E41" s="31" t="s">
        <v>175</v>
      </c>
      <c r="F41" s="3"/>
      <c r="G41" s="3"/>
      <c r="H41" s="3"/>
      <c r="I41" s="3"/>
      <c r="J41" s="3"/>
      <c r="K41" s="3"/>
      <c r="L41" s="3"/>
      <c r="M41" s="3"/>
      <c r="N41" s="3"/>
      <c r="O41" s="3"/>
      <c r="P41" s="3"/>
      <c r="Q41" s="8"/>
      <c r="R41" s="1"/>
      <c r="S41" s="2"/>
    </row>
    <row r="42" spans="1:19">
      <c r="A42" s="2"/>
      <c r="B42" s="1"/>
      <c r="C42" s="7"/>
      <c r="D42" s="3"/>
      <c r="E42" s="31"/>
      <c r="F42" s="3"/>
      <c r="G42" s="3"/>
      <c r="H42" s="3"/>
      <c r="I42" s="3"/>
      <c r="J42" s="3"/>
      <c r="K42" s="3"/>
      <c r="L42" s="3"/>
      <c r="M42" s="3"/>
      <c r="N42" s="3"/>
      <c r="O42" s="3"/>
      <c r="P42" s="3"/>
      <c r="Q42" s="8"/>
      <c r="R42" s="1"/>
      <c r="S42" s="2"/>
    </row>
    <row r="43" spans="1:19">
      <c r="A43" s="2"/>
      <c r="B43" s="1"/>
      <c r="C43" s="7"/>
      <c r="D43" s="3"/>
      <c r="E43" s="31" t="s">
        <v>39</v>
      </c>
      <c r="F43" s="3"/>
      <c r="G43" s="3"/>
      <c r="H43" s="3"/>
      <c r="I43" s="3"/>
      <c r="J43" s="3"/>
      <c r="K43" s="3"/>
      <c r="L43" s="3"/>
      <c r="M43" s="3"/>
      <c r="N43" s="3"/>
      <c r="O43" s="3"/>
      <c r="P43" s="3"/>
      <c r="Q43" s="8"/>
      <c r="R43" s="1"/>
      <c r="S43" s="2"/>
    </row>
    <row r="44" spans="1:19">
      <c r="A44" s="2"/>
      <c r="B44" s="1"/>
      <c r="C44" s="7"/>
      <c r="D44" s="3"/>
      <c r="E44" s="31" t="s">
        <v>40</v>
      </c>
      <c r="F44" s="3"/>
      <c r="G44" s="3"/>
      <c r="H44" s="3"/>
      <c r="I44" s="3"/>
      <c r="J44" s="3"/>
      <c r="K44" s="3"/>
      <c r="L44" s="3"/>
      <c r="M44" s="3"/>
      <c r="N44" s="3"/>
      <c r="O44" s="3"/>
      <c r="P44" s="3"/>
      <c r="Q44" s="8"/>
      <c r="R44" s="1"/>
      <c r="S44" s="2"/>
    </row>
    <row r="45" spans="1:19">
      <c r="A45" s="2"/>
      <c r="B45" s="1"/>
      <c r="C45" s="7"/>
      <c r="D45" s="3"/>
      <c r="E45" s="31"/>
      <c r="F45" s="3"/>
      <c r="G45" s="3"/>
      <c r="H45" s="3"/>
      <c r="I45" s="3"/>
      <c r="J45" s="3"/>
      <c r="K45" s="3"/>
      <c r="L45" s="3"/>
      <c r="M45" s="3"/>
      <c r="N45" s="3"/>
      <c r="O45" s="3"/>
      <c r="P45" s="3"/>
      <c r="Q45" s="8"/>
      <c r="R45" s="1"/>
      <c r="S45" s="2"/>
    </row>
    <row r="46" spans="1:19">
      <c r="A46" s="2"/>
      <c r="B46" s="1"/>
      <c r="C46" s="7"/>
      <c r="D46" s="3"/>
      <c r="E46" s="31"/>
      <c r="F46" s="3"/>
      <c r="G46" s="3"/>
      <c r="H46" s="3"/>
      <c r="I46" s="3"/>
      <c r="J46" s="3"/>
      <c r="K46" s="3"/>
      <c r="L46" s="3"/>
      <c r="M46" s="3"/>
      <c r="N46" s="3"/>
      <c r="O46" s="3"/>
      <c r="P46" s="3"/>
      <c r="Q46" s="8"/>
      <c r="R46" s="1"/>
      <c r="S46" s="2"/>
    </row>
    <row r="47" spans="1:19" ht="15">
      <c r="A47" s="2"/>
      <c r="B47" s="1"/>
      <c r="C47" s="7"/>
      <c r="D47" s="20" t="s">
        <v>75</v>
      </c>
      <c r="E47" s="3"/>
      <c r="F47" s="3"/>
      <c r="G47" s="3"/>
      <c r="H47" s="3"/>
      <c r="I47" s="3"/>
      <c r="J47" s="3"/>
      <c r="K47" s="3"/>
      <c r="L47" s="3"/>
      <c r="M47" s="3"/>
      <c r="N47" s="3"/>
      <c r="O47" s="3"/>
      <c r="P47" s="3"/>
      <c r="Q47" s="8"/>
      <c r="R47" s="1"/>
      <c r="S47" s="2"/>
    </row>
    <row r="48" spans="1:19" ht="15">
      <c r="A48" s="2"/>
      <c r="B48" s="1"/>
      <c r="C48" s="7"/>
      <c r="D48" s="20"/>
      <c r="E48" s="19" t="s">
        <v>76</v>
      </c>
      <c r="F48" s="3"/>
      <c r="G48" s="3"/>
      <c r="H48" s="3"/>
      <c r="I48" s="3"/>
      <c r="J48" s="3"/>
      <c r="K48" s="3"/>
      <c r="L48" s="3"/>
      <c r="M48" s="3"/>
      <c r="N48" s="3"/>
      <c r="O48" s="3"/>
      <c r="P48" s="3"/>
      <c r="Q48" s="8"/>
      <c r="R48" s="1"/>
      <c r="S48" s="2"/>
    </row>
    <row r="49" spans="1:19">
      <c r="A49" s="2"/>
      <c r="B49" s="1"/>
      <c r="C49" s="7"/>
      <c r="D49" s="3"/>
      <c r="E49" s="79" t="s">
        <v>148</v>
      </c>
      <c r="F49" s="3"/>
      <c r="G49" s="3"/>
      <c r="H49" s="3"/>
      <c r="I49" s="3"/>
      <c r="J49" s="3"/>
      <c r="K49" s="3"/>
      <c r="L49" s="3"/>
      <c r="M49" s="3"/>
      <c r="N49" s="3"/>
      <c r="O49" s="3"/>
      <c r="P49" s="3"/>
      <c r="Q49" s="8"/>
      <c r="R49" s="1"/>
      <c r="S49" s="2"/>
    </row>
    <row r="50" spans="1:19">
      <c r="A50" s="2"/>
      <c r="B50" s="1"/>
      <c r="C50" s="7"/>
      <c r="D50" s="3"/>
      <c r="E50" s="79" t="s">
        <v>180</v>
      </c>
      <c r="F50" s="3"/>
      <c r="G50" s="3"/>
      <c r="H50" s="3"/>
      <c r="I50" s="3"/>
      <c r="J50" s="3"/>
      <c r="K50" s="3"/>
      <c r="L50" s="3"/>
      <c r="M50" s="3"/>
      <c r="N50" s="3"/>
      <c r="O50" s="3"/>
      <c r="P50" s="3"/>
      <c r="Q50" s="8"/>
      <c r="R50" s="1"/>
      <c r="S50" s="2"/>
    </row>
    <row r="51" spans="1:19">
      <c r="A51" s="2"/>
      <c r="B51" s="1"/>
      <c r="C51" s="7"/>
      <c r="D51" s="3"/>
      <c r="E51" s="79" t="s">
        <v>181</v>
      </c>
      <c r="F51" s="3"/>
      <c r="G51" s="3"/>
      <c r="H51" s="3"/>
      <c r="I51" s="3"/>
      <c r="J51" s="3"/>
      <c r="K51" s="3"/>
      <c r="L51" s="3"/>
      <c r="M51" s="3"/>
      <c r="N51" s="3"/>
      <c r="O51" s="3"/>
      <c r="P51" s="3"/>
      <c r="Q51" s="8"/>
      <c r="R51" s="1"/>
      <c r="S51" s="2"/>
    </row>
    <row r="52" spans="1:19">
      <c r="A52" s="2"/>
      <c r="B52" s="1"/>
      <c r="C52" s="7"/>
      <c r="D52" s="3"/>
      <c r="E52" s="79"/>
      <c r="F52" s="3"/>
      <c r="G52" s="3"/>
      <c r="H52" s="3"/>
      <c r="I52" s="3"/>
      <c r="J52" s="3"/>
      <c r="K52" s="3"/>
      <c r="L52" s="3"/>
      <c r="M52" s="3"/>
      <c r="N52" s="3"/>
      <c r="O52" s="3"/>
      <c r="P52" s="3"/>
      <c r="Q52" s="8"/>
      <c r="R52" s="1"/>
      <c r="S52" s="2"/>
    </row>
    <row r="53" spans="1:19">
      <c r="A53" s="2"/>
      <c r="B53" s="1"/>
      <c r="C53" s="7"/>
      <c r="D53" s="3"/>
      <c r="E53" s="27" t="s">
        <v>182</v>
      </c>
      <c r="F53" s="3"/>
      <c r="G53" s="3"/>
      <c r="H53" s="3"/>
      <c r="I53" s="3"/>
      <c r="J53" s="3"/>
      <c r="K53" s="3"/>
      <c r="L53" s="3"/>
      <c r="M53" s="3"/>
      <c r="N53" s="3"/>
      <c r="O53" s="3"/>
      <c r="P53" s="3"/>
      <c r="Q53" s="8"/>
      <c r="R53" s="1"/>
      <c r="S53" s="2"/>
    </row>
    <row r="54" spans="1:19">
      <c r="A54" s="2"/>
      <c r="B54" s="1"/>
      <c r="C54" s="7"/>
      <c r="D54" s="3"/>
      <c r="E54" s="27"/>
      <c r="F54" s="3"/>
      <c r="G54" s="3"/>
      <c r="H54" s="3"/>
      <c r="I54" s="3"/>
      <c r="J54" s="3"/>
      <c r="K54" s="3"/>
      <c r="L54" s="3"/>
      <c r="M54" s="3"/>
      <c r="N54" s="3"/>
      <c r="O54" s="3"/>
      <c r="P54" s="3"/>
      <c r="Q54" s="8"/>
      <c r="R54" s="1"/>
      <c r="S54" s="2"/>
    </row>
    <row r="55" spans="1:19">
      <c r="A55" s="2"/>
      <c r="B55" s="1"/>
      <c r="C55" s="7"/>
      <c r="D55" s="3"/>
      <c r="E55" s="27" t="s">
        <v>183</v>
      </c>
      <c r="F55" s="3"/>
      <c r="G55" s="3"/>
      <c r="H55" s="3"/>
      <c r="I55" s="3"/>
      <c r="J55" s="3"/>
      <c r="K55" s="3"/>
      <c r="L55" s="3"/>
      <c r="M55" s="3"/>
      <c r="N55" s="3"/>
      <c r="O55" s="3"/>
      <c r="P55" s="3"/>
      <c r="Q55" s="8"/>
      <c r="R55" s="1"/>
      <c r="S55" s="2"/>
    </row>
    <row r="56" spans="1:19">
      <c r="A56" s="2"/>
      <c r="B56" s="1"/>
      <c r="C56" s="7"/>
      <c r="D56" s="3"/>
      <c r="E56" s="79"/>
      <c r="F56" s="3"/>
      <c r="G56" s="3"/>
      <c r="H56" s="3"/>
      <c r="I56" s="3"/>
      <c r="J56" s="3"/>
      <c r="K56" s="3"/>
      <c r="L56" s="3"/>
      <c r="M56" s="3"/>
      <c r="N56" s="3"/>
      <c r="O56" s="3"/>
      <c r="P56" s="3"/>
      <c r="Q56" s="8"/>
      <c r="R56" s="1"/>
      <c r="S56" s="2"/>
    </row>
    <row r="57" spans="1:19">
      <c r="A57" s="2"/>
      <c r="B57" s="1"/>
      <c r="C57" s="7"/>
      <c r="D57" s="3"/>
      <c r="E57" s="79" t="s">
        <v>184</v>
      </c>
      <c r="F57" s="3"/>
      <c r="G57" s="3"/>
      <c r="H57" s="3"/>
      <c r="I57" s="3"/>
      <c r="J57" s="3"/>
      <c r="K57" s="3"/>
      <c r="L57" s="3"/>
      <c r="M57" s="3"/>
      <c r="N57" s="3"/>
      <c r="O57" s="3"/>
      <c r="P57" s="3"/>
      <c r="Q57" s="8"/>
      <c r="R57" s="1"/>
      <c r="S57" s="2"/>
    </row>
    <row r="58" spans="1:19">
      <c r="A58" s="2"/>
      <c r="B58" s="1"/>
      <c r="C58" s="7"/>
      <c r="D58" s="3"/>
      <c r="E58" s="79" t="s">
        <v>185</v>
      </c>
      <c r="F58" s="3"/>
      <c r="G58" s="3"/>
      <c r="H58" s="3"/>
      <c r="I58" s="3"/>
      <c r="J58" s="3"/>
      <c r="K58" s="3"/>
      <c r="L58" s="3"/>
      <c r="M58" s="3"/>
      <c r="N58" s="3"/>
      <c r="O58" s="3"/>
      <c r="P58" s="3"/>
      <c r="Q58" s="8"/>
      <c r="R58" s="1"/>
      <c r="S58" s="2"/>
    </row>
    <row r="59" spans="1:19">
      <c r="A59" s="2"/>
      <c r="B59" s="1"/>
      <c r="C59" s="7"/>
      <c r="D59" s="3"/>
      <c r="E59" s="79"/>
      <c r="F59" s="3"/>
      <c r="G59" s="3"/>
      <c r="H59" s="3"/>
      <c r="I59" s="3"/>
      <c r="J59" s="3"/>
      <c r="K59" s="3"/>
      <c r="L59" s="3"/>
      <c r="M59" s="3"/>
      <c r="N59" s="3"/>
      <c r="O59" s="3"/>
      <c r="P59" s="3"/>
      <c r="Q59" s="8"/>
      <c r="R59" s="1"/>
      <c r="S59" s="2"/>
    </row>
    <row r="60" spans="1:19">
      <c r="A60" s="2"/>
      <c r="B60" s="1"/>
      <c r="C60" s="7"/>
      <c r="D60" s="3"/>
      <c r="F60" s="82" t="s">
        <v>187</v>
      </c>
      <c r="G60" s="84" t="s">
        <v>186</v>
      </c>
      <c r="H60" s="3"/>
      <c r="I60" s="81" t="s">
        <v>188</v>
      </c>
      <c r="J60" s="1"/>
      <c r="K60" s="80" t="s">
        <v>186</v>
      </c>
      <c r="L60" s="86">
        <v>20000000</v>
      </c>
      <c r="M60" s="84" t="s">
        <v>103</v>
      </c>
      <c r="N60" s="87"/>
      <c r="O60" s="1"/>
      <c r="P60" s="3"/>
      <c r="Q60" s="8"/>
      <c r="R60" s="1"/>
      <c r="S60" s="2"/>
    </row>
    <row r="61" spans="1:19">
      <c r="A61" s="2"/>
      <c r="B61" s="1"/>
      <c r="C61" s="7"/>
      <c r="D61" s="3"/>
      <c r="E61" s="3"/>
      <c r="F61" s="3"/>
      <c r="G61" s="3"/>
      <c r="H61" s="3" t="s">
        <v>189</v>
      </c>
      <c r="J61" s="3"/>
      <c r="K61" s="3"/>
      <c r="L61" s="85">
        <v>150000000</v>
      </c>
      <c r="M61" s="3"/>
      <c r="N61" s="3"/>
      <c r="P61" s="3"/>
      <c r="Q61" s="8"/>
      <c r="R61" s="1"/>
      <c r="S61" s="2"/>
    </row>
    <row r="62" spans="1:19">
      <c r="A62" s="2"/>
      <c r="B62" s="1"/>
      <c r="C62" s="7"/>
      <c r="D62" s="3"/>
      <c r="E62" s="79"/>
      <c r="F62" s="3"/>
      <c r="G62" s="3"/>
      <c r="H62" s="3"/>
      <c r="I62" s="3"/>
      <c r="J62" s="3"/>
      <c r="K62" s="3"/>
      <c r="L62" s="3"/>
      <c r="M62" s="3"/>
      <c r="N62" s="3"/>
      <c r="O62" s="3"/>
      <c r="P62" s="3"/>
      <c r="Q62" s="8"/>
      <c r="R62" s="1"/>
      <c r="S62" s="2"/>
    </row>
    <row r="63" spans="1:19">
      <c r="A63" s="2"/>
      <c r="B63" s="1"/>
      <c r="C63" s="7"/>
      <c r="D63" s="3"/>
      <c r="E63" s="79" t="s">
        <v>190</v>
      </c>
      <c r="F63" s="3"/>
      <c r="G63" s="3"/>
      <c r="H63" s="3"/>
      <c r="I63" s="3"/>
      <c r="J63" s="3"/>
      <c r="K63" s="3"/>
      <c r="L63" s="3"/>
      <c r="M63" s="3"/>
      <c r="N63" s="3"/>
      <c r="O63" s="3"/>
      <c r="P63" s="3"/>
      <c r="Q63" s="8"/>
      <c r="R63" s="1"/>
      <c r="S63" s="2"/>
    </row>
    <row r="64" spans="1:19">
      <c r="A64" s="2"/>
      <c r="B64" s="1"/>
      <c r="C64" s="7"/>
      <c r="D64" s="3"/>
      <c r="E64" s="79" t="s">
        <v>191</v>
      </c>
      <c r="F64" s="3"/>
      <c r="G64" s="3"/>
      <c r="H64" s="3"/>
      <c r="I64" s="3"/>
      <c r="J64" s="3"/>
      <c r="K64" s="3"/>
      <c r="L64" s="3"/>
      <c r="M64" s="3"/>
      <c r="N64" s="3"/>
      <c r="O64" s="3"/>
      <c r="P64" s="3"/>
      <c r="Q64" s="8"/>
      <c r="R64" s="1"/>
      <c r="S64" s="2"/>
    </row>
    <row r="65" spans="1:19">
      <c r="A65" s="2"/>
      <c r="B65" s="1"/>
      <c r="C65" s="7"/>
      <c r="D65" s="3"/>
      <c r="E65" s="79"/>
      <c r="F65" s="3"/>
      <c r="G65" s="3"/>
      <c r="H65" s="3"/>
      <c r="I65" s="3"/>
      <c r="J65" s="3"/>
      <c r="K65" s="3"/>
      <c r="L65" s="3"/>
      <c r="M65" s="3"/>
      <c r="N65" s="3"/>
      <c r="O65" s="3"/>
      <c r="P65" s="3"/>
      <c r="Q65" s="8"/>
      <c r="R65" s="1"/>
      <c r="S65" s="2"/>
    </row>
    <row r="66" spans="1:19">
      <c r="A66" s="2"/>
      <c r="B66" s="1"/>
      <c r="C66" s="7"/>
      <c r="D66" s="3"/>
      <c r="E66" s="79" t="s">
        <v>192</v>
      </c>
      <c r="F66" s="3"/>
      <c r="G66" s="3"/>
      <c r="H66" s="3"/>
      <c r="I66" s="3"/>
      <c r="J66" s="3"/>
      <c r="K66" s="3"/>
      <c r="L66" s="3"/>
      <c r="M66" s="3"/>
      <c r="N66" s="3"/>
      <c r="O66" s="3"/>
      <c r="P66" s="3"/>
      <c r="Q66" s="8"/>
      <c r="R66" s="1"/>
      <c r="S66" s="2"/>
    </row>
    <row r="67" spans="1:19">
      <c r="A67" s="2"/>
      <c r="B67" s="1"/>
      <c r="C67" s="7"/>
      <c r="D67" s="3"/>
      <c r="E67" s="79" t="s">
        <v>193</v>
      </c>
      <c r="F67" s="3"/>
      <c r="G67" s="3"/>
      <c r="H67" s="3"/>
      <c r="I67" s="3"/>
      <c r="J67" s="3"/>
      <c r="K67" s="3"/>
      <c r="L67" s="3"/>
      <c r="M67" s="3"/>
      <c r="N67" s="3"/>
      <c r="O67" s="3"/>
      <c r="P67" s="3"/>
      <c r="Q67" s="8"/>
      <c r="R67" s="1"/>
      <c r="S67" s="2"/>
    </row>
    <row r="68" spans="1:19">
      <c r="A68" s="2"/>
      <c r="B68" s="1"/>
      <c r="C68" s="7"/>
      <c r="D68" s="3"/>
      <c r="E68" s="79" t="s">
        <v>194</v>
      </c>
      <c r="F68" s="3"/>
      <c r="G68" s="3"/>
      <c r="H68" s="3"/>
      <c r="I68" s="3"/>
      <c r="J68" s="3"/>
      <c r="K68" s="3"/>
      <c r="L68" s="3"/>
      <c r="M68" s="3"/>
      <c r="N68" s="3"/>
      <c r="O68" s="3"/>
      <c r="P68" s="3"/>
      <c r="Q68" s="8"/>
      <c r="R68" s="1"/>
      <c r="S68" s="2"/>
    </row>
    <row r="69" spans="1:19">
      <c r="A69" s="2"/>
      <c r="B69" s="1"/>
      <c r="C69" s="7"/>
      <c r="D69" s="3"/>
      <c r="E69" s="79"/>
      <c r="F69" s="3"/>
      <c r="G69" s="3"/>
      <c r="H69" s="3"/>
      <c r="I69" s="3"/>
      <c r="J69" s="3"/>
      <c r="K69" s="3"/>
      <c r="L69" s="3"/>
      <c r="M69" s="3"/>
      <c r="N69" s="3"/>
      <c r="O69" s="3"/>
      <c r="P69" s="3"/>
      <c r="Q69" s="8"/>
      <c r="R69" s="1"/>
      <c r="S69" s="2"/>
    </row>
    <row r="70" spans="1:19">
      <c r="A70" s="2"/>
      <c r="B70" s="1"/>
      <c r="C70" s="7"/>
      <c r="D70" s="3"/>
      <c r="E70" s="79"/>
      <c r="F70" s="3" t="s">
        <v>195</v>
      </c>
      <c r="G70" s="3"/>
      <c r="H70" s="80" t="s">
        <v>186</v>
      </c>
      <c r="I70" s="3" t="s">
        <v>198</v>
      </c>
      <c r="J70" s="3"/>
      <c r="K70" s="80" t="s">
        <v>186</v>
      </c>
      <c r="L70" s="85">
        <v>30000000</v>
      </c>
      <c r="M70" s="31"/>
      <c r="N70" s="3"/>
      <c r="O70" s="3"/>
      <c r="P70" s="3"/>
      <c r="Q70" s="8"/>
      <c r="R70" s="1"/>
      <c r="S70" s="2"/>
    </row>
    <row r="71" spans="1:19">
      <c r="A71" s="2"/>
      <c r="B71" s="1"/>
      <c r="C71" s="7"/>
      <c r="D71" s="3"/>
      <c r="E71" s="79"/>
      <c r="F71" s="3" t="s">
        <v>196</v>
      </c>
      <c r="G71" s="3"/>
      <c r="H71" s="80" t="s">
        <v>186</v>
      </c>
      <c r="I71" s="3" t="s">
        <v>199</v>
      </c>
      <c r="J71" s="3"/>
      <c r="K71" s="80" t="s">
        <v>186</v>
      </c>
      <c r="L71" s="85">
        <v>75000000</v>
      </c>
      <c r="M71" s="31"/>
      <c r="N71" s="3"/>
      <c r="O71" s="3"/>
      <c r="P71" s="3"/>
      <c r="Q71" s="8"/>
      <c r="R71" s="1"/>
      <c r="S71" s="2"/>
    </row>
    <row r="72" spans="1:19">
      <c r="A72" s="2"/>
      <c r="B72" s="1"/>
      <c r="C72" s="7"/>
      <c r="D72" s="3"/>
      <c r="E72" s="79"/>
      <c r="F72" s="3" t="s">
        <v>197</v>
      </c>
      <c r="G72" s="3"/>
      <c r="H72" s="80" t="s">
        <v>186</v>
      </c>
      <c r="I72" s="3" t="s">
        <v>200</v>
      </c>
      <c r="J72" s="3"/>
      <c r="K72" s="80" t="s">
        <v>186</v>
      </c>
      <c r="L72" s="85">
        <v>45000000</v>
      </c>
      <c r="M72" s="31"/>
      <c r="N72" s="3"/>
      <c r="O72" s="3"/>
      <c r="P72" s="3"/>
      <c r="Q72" s="8"/>
      <c r="R72" s="1"/>
      <c r="S72" s="2"/>
    </row>
    <row r="73" spans="1:19">
      <c r="A73" s="2"/>
      <c r="B73" s="1"/>
      <c r="C73" s="7"/>
      <c r="D73" s="3"/>
      <c r="E73" s="79"/>
      <c r="F73" s="3"/>
      <c r="G73" s="3"/>
      <c r="H73" s="3"/>
      <c r="I73" s="3"/>
      <c r="J73" s="3"/>
      <c r="K73" s="3"/>
      <c r="L73" s="3"/>
      <c r="M73" s="3"/>
      <c r="N73" s="3"/>
      <c r="O73" s="3"/>
      <c r="P73" s="3"/>
      <c r="Q73" s="8"/>
      <c r="R73" s="1"/>
      <c r="S73" s="2"/>
    </row>
    <row r="74" spans="1:19">
      <c r="A74" s="2"/>
      <c r="B74" s="1"/>
      <c r="C74" s="7"/>
      <c r="D74" s="3"/>
      <c r="E74" s="79" t="s">
        <v>204</v>
      </c>
      <c r="F74" s="3"/>
      <c r="G74" s="3"/>
      <c r="H74" s="3"/>
      <c r="I74" s="3"/>
      <c r="J74" s="3"/>
      <c r="K74" s="3"/>
      <c r="L74" s="3"/>
      <c r="M74" s="3"/>
      <c r="N74" s="3"/>
      <c r="O74" s="3"/>
      <c r="P74" s="3"/>
      <c r="Q74" s="8"/>
      <c r="R74" s="1"/>
      <c r="S74" s="2"/>
    </row>
    <row r="75" spans="1:19">
      <c r="A75" s="2"/>
      <c r="B75" s="1"/>
      <c r="C75" s="7"/>
      <c r="D75" s="3"/>
      <c r="E75" s="79" t="s">
        <v>205</v>
      </c>
      <c r="F75" s="3"/>
      <c r="G75" s="3"/>
      <c r="H75" s="3"/>
      <c r="I75" s="3"/>
      <c r="J75" s="3"/>
      <c r="K75" s="3"/>
      <c r="L75" s="3"/>
      <c r="M75" s="3"/>
      <c r="N75" s="3"/>
      <c r="O75" s="3"/>
      <c r="P75" s="3"/>
      <c r="Q75" s="8"/>
      <c r="R75" s="1"/>
      <c r="S75" s="2"/>
    </row>
    <row r="76" spans="1:19">
      <c r="A76" s="2"/>
      <c r="B76" s="1"/>
      <c r="C76" s="7"/>
      <c r="D76" s="3"/>
      <c r="E76" s="79" t="s">
        <v>145</v>
      </c>
      <c r="F76" s="3"/>
      <c r="G76" s="3"/>
      <c r="H76" s="3"/>
      <c r="I76" s="3"/>
      <c r="J76" s="3"/>
      <c r="K76" s="3"/>
      <c r="L76" s="3"/>
      <c r="M76" s="3"/>
      <c r="N76" s="3"/>
      <c r="O76" s="3"/>
      <c r="P76" s="3"/>
      <c r="Q76" s="8"/>
      <c r="R76" s="1"/>
      <c r="S76" s="2"/>
    </row>
    <row r="77" spans="1:19">
      <c r="A77" s="2"/>
      <c r="B77" s="1"/>
      <c r="C77" s="7"/>
      <c r="D77" s="3"/>
      <c r="E77" s="79"/>
      <c r="F77" s="3"/>
      <c r="G77" s="3"/>
      <c r="H77" s="3"/>
      <c r="I77" s="3"/>
      <c r="J77" s="3"/>
      <c r="K77" s="3"/>
      <c r="L77" s="3"/>
      <c r="M77" s="3"/>
      <c r="N77" s="3"/>
      <c r="O77" s="3"/>
      <c r="P77" s="3"/>
      <c r="Q77" s="8"/>
      <c r="R77" s="1"/>
      <c r="S77" s="2"/>
    </row>
    <row r="78" spans="1:19">
      <c r="A78" s="2"/>
      <c r="B78" s="1"/>
      <c r="C78" s="7"/>
      <c r="D78" s="3"/>
      <c r="E78" s="79"/>
      <c r="F78" s="3" t="s">
        <v>195</v>
      </c>
      <c r="G78" s="3"/>
      <c r="H78" s="80" t="s">
        <v>186</v>
      </c>
      <c r="I78" s="86">
        <v>6000000</v>
      </c>
      <c r="J78" s="83"/>
      <c r="K78" s="80" t="s">
        <v>186</v>
      </c>
      <c r="L78" s="87">
        <f>6000000/30000000</f>
        <v>0.2</v>
      </c>
      <c r="M78" s="3"/>
      <c r="N78" s="3"/>
      <c r="O78" s="3"/>
      <c r="P78" s="3"/>
      <c r="Q78" s="8"/>
      <c r="R78" s="1"/>
      <c r="S78" s="2"/>
    </row>
    <row r="79" spans="1:19">
      <c r="A79" s="2"/>
      <c r="B79" s="1"/>
      <c r="C79" s="7"/>
      <c r="D79" s="3"/>
      <c r="E79" s="79"/>
      <c r="F79" s="3"/>
      <c r="G79" s="3"/>
      <c r="H79" s="3"/>
      <c r="I79" s="85">
        <v>30000000</v>
      </c>
      <c r="J79" s="3"/>
      <c r="K79" s="3"/>
      <c r="L79" s="3"/>
      <c r="M79" s="3"/>
      <c r="N79" s="3"/>
      <c r="O79" s="3"/>
      <c r="P79" s="3"/>
      <c r="Q79" s="8"/>
      <c r="R79" s="1"/>
      <c r="S79" s="2"/>
    </row>
    <row r="80" spans="1:19">
      <c r="A80" s="2"/>
      <c r="B80" s="1"/>
      <c r="C80" s="7"/>
      <c r="D80" s="3"/>
      <c r="E80" s="79"/>
      <c r="F80" s="3"/>
      <c r="G80" s="3"/>
      <c r="H80" s="3"/>
      <c r="I80" s="3"/>
      <c r="J80" s="3"/>
      <c r="K80" s="3"/>
      <c r="L80" s="3"/>
      <c r="M80" s="3"/>
      <c r="N80" s="3"/>
      <c r="O80" s="3"/>
      <c r="P80" s="3"/>
      <c r="Q80" s="8"/>
      <c r="R80" s="1"/>
      <c r="S80" s="2"/>
    </row>
    <row r="81" spans="1:19">
      <c r="A81" s="2"/>
      <c r="B81" s="1"/>
      <c r="C81" s="7"/>
      <c r="D81" s="3"/>
      <c r="E81" s="79"/>
      <c r="F81" s="3" t="s">
        <v>196</v>
      </c>
      <c r="G81" s="3"/>
      <c r="H81" s="80" t="s">
        <v>186</v>
      </c>
      <c r="I81" s="86">
        <v>13000000</v>
      </c>
      <c r="J81" s="3"/>
      <c r="K81" s="80" t="s">
        <v>186</v>
      </c>
      <c r="L81" s="88">
        <f>13000000/75000000</f>
        <v>0.17333333333333334</v>
      </c>
      <c r="M81" s="3"/>
      <c r="N81" s="3"/>
      <c r="O81" s="3"/>
      <c r="P81" s="3"/>
      <c r="Q81" s="8"/>
      <c r="R81" s="1"/>
      <c r="S81" s="2"/>
    </row>
    <row r="82" spans="1:19">
      <c r="A82" s="2"/>
      <c r="B82" s="1"/>
      <c r="C82" s="7"/>
      <c r="D82" s="3"/>
      <c r="E82" s="79"/>
      <c r="F82" s="3"/>
      <c r="G82" s="3"/>
      <c r="H82" s="3"/>
      <c r="I82" s="85">
        <v>75000000</v>
      </c>
      <c r="J82" s="3"/>
      <c r="K82" s="3"/>
      <c r="L82" s="3"/>
      <c r="M82" s="3"/>
      <c r="N82" s="3"/>
      <c r="O82" s="3"/>
      <c r="P82" s="3"/>
      <c r="Q82" s="8"/>
      <c r="R82" s="1"/>
      <c r="S82" s="2"/>
    </row>
    <row r="83" spans="1:19">
      <c r="A83" s="2"/>
      <c r="B83" s="1"/>
      <c r="C83" s="7"/>
      <c r="D83" s="3"/>
      <c r="E83" s="79"/>
      <c r="F83" s="3"/>
      <c r="G83" s="3"/>
      <c r="H83" s="3"/>
      <c r="I83" s="3"/>
      <c r="J83" s="3"/>
      <c r="K83" s="3"/>
      <c r="L83" s="3"/>
      <c r="M83" s="3"/>
      <c r="N83" s="3"/>
      <c r="O83" s="3"/>
      <c r="P83" s="3"/>
      <c r="Q83" s="8"/>
      <c r="R83" s="1"/>
      <c r="S83" s="2"/>
    </row>
    <row r="84" spans="1:19">
      <c r="A84" s="2"/>
      <c r="B84" s="1"/>
      <c r="C84" s="7"/>
      <c r="D84" s="3"/>
      <c r="E84" s="79"/>
      <c r="F84" s="3" t="s">
        <v>197</v>
      </c>
      <c r="G84" s="3"/>
      <c r="H84" s="80" t="s">
        <v>186</v>
      </c>
      <c r="I84" s="86">
        <v>1000000</v>
      </c>
      <c r="J84" s="3"/>
      <c r="K84" s="80" t="s">
        <v>186</v>
      </c>
      <c r="L84" s="88">
        <f>1000000/45000000</f>
        <v>2.2222222222222223E-2</v>
      </c>
      <c r="M84" s="3"/>
      <c r="N84" s="3"/>
      <c r="O84" s="3"/>
      <c r="P84" s="3"/>
      <c r="Q84" s="8"/>
      <c r="R84" s="1"/>
      <c r="S84" s="2"/>
    </row>
    <row r="85" spans="1:19">
      <c r="A85" s="2"/>
      <c r="B85" s="1"/>
      <c r="C85" s="7"/>
      <c r="D85" s="3"/>
      <c r="E85" s="79"/>
      <c r="F85" s="3"/>
      <c r="G85" s="3"/>
      <c r="H85" s="3"/>
      <c r="I85" s="85">
        <v>45000000</v>
      </c>
      <c r="J85" s="3"/>
      <c r="K85" s="3"/>
      <c r="L85" s="3"/>
      <c r="M85" s="3"/>
      <c r="N85" s="3"/>
      <c r="O85" s="3"/>
      <c r="P85" s="3"/>
      <c r="Q85" s="8"/>
      <c r="R85" s="1"/>
      <c r="S85" s="2"/>
    </row>
    <row r="86" spans="1:19">
      <c r="A86" s="2"/>
      <c r="B86" s="1"/>
      <c r="C86" s="7"/>
      <c r="D86" s="3"/>
      <c r="E86" s="79"/>
      <c r="F86" s="3"/>
      <c r="G86" s="3"/>
      <c r="H86" s="3"/>
      <c r="I86" s="3"/>
      <c r="J86" s="3"/>
      <c r="K86" s="3"/>
      <c r="L86" s="3"/>
      <c r="M86" s="3"/>
      <c r="N86" s="3"/>
      <c r="O86" s="3"/>
      <c r="P86" s="3"/>
      <c r="Q86" s="8"/>
      <c r="R86" s="1"/>
      <c r="S86" s="2"/>
    </row>
    <row r="87" spans="1:19">
      <c r="A87" s="2"/>
      <c r="B87" s="1"/>
      <c r="C87" s="7"/>
      <c r="D87" s="3"/>
      <c r="E87" s="79" t="s">
        <v>146</v>
      </c>
      <c r="F87" s="3"/>
      <c r="G87" s="3"/>
      <c r="H87" s="3"/>
      <c r="I87" s="3"/>
      <c r="J87" s="3"/>
      <c r="K87" s="3"/>
      <c r="L87" s="3"/>
      <c r="M87" s="3"/>
      <c r="N87" s="3"/>
      <c r="O87" s="3"/>
      <c r="P87" s="3"/>
      <c r="Q87" s="8"/>
      <c r="R87" s="1"/>
      <c r="S87" s="2"/>
    </row>
    <row r="88" spans="1:19">
      <c r="A88" s="2"/>
      <c r="B88" s="1"/>
      <c r="C88" s="7"/>
      <c r="D88" s="3"/>
      <c r="E88" s="79" t="s">
        <v>147</v>
      </c>
      <c r="F88" s="3"/>
      <c r="G88" s="3"/>
      <c r="H88" s="3"/>
      <c r="I88" s="3"/>
      <c r="J88" s="3"/>
      <c r="K88" s="3"/>
      <c r="L88" s="3"/>
      <c r="M88" s="3"/>
      <c r="N88" s="3"/>
      <c r="O88" s="3"/>
      <c r="P88" s="3"/>
      <c r="Q88" s="8"/>
      <c r="R88" s="1"/>
      <c r="S88" s="2"/>
    </row>
    <row r="89" spans="1:19">
      <c r="A89" s="2"/>
      <c r="B89" s="1"/>
      <c r="C89" s="7"/>
      <c r="D89" s="3"/>
      <c r="E89" s="79"/>
      <c r="F89" s="3"/>
      <c r="G89" s="3"/>
      <c r="H89" s="3"/>
      <c r="I89" s="3"/>
      <c r="J89" s="3"/>
      <c r="K89" s="3"/>
      <c r="L89" s="3"/>
      <c r="M89" s="3"/>
      <c r="N89" s="3"/>
      <c r="O89" s="3"/>
      <c r="P89" s="3"/>
      <c r="Q89" s="8"/>
      <c r="R89" s="1"/>
      <c r="S89" s="2"/>
    </row>
    <row r="90" spans="1:19">
      <c r="A90" s="2"/>
      <c r="B90" s="1"/>
      <c r="C90" s="7"/>
      <c r="D90" s="3"/>
      <c r="E90" s="79" t="s">
        <v>149</v>
      </c>
      <c r="F90" s="3"/>
      <c r="G90" s="3"/>
      <c r="H90" s="3"/>
      <c r="I90" s="3"/>
      <c r="J90" s="3"/>
      <c r="K90" s="3"/>
      <c r="L90" s="3"/>
      <c r="M90" s="3"/>
      <c r="N90" s="3"/>
      <c r="O90" s="3"/>
      <c r="P90" s="3"/>
      <c r="Q90" s="8"/>
      <c r="R90" s="1"/>
      <c r="S90" s="2"/>
    </row>
    <row r="91" spans="1:19">
      <c r="A91" s="2"/>
      <c r="B91" s="1"/>
      <c r="C91" s="7"/>
      <c r="D91" s="3"/>
      <c r="E91" s="79" t="s">
        <v>150</v>
      </c>
      <c r="F91" s="3"/>
      <c r="G91" s="3"/>
      <c r="H91" s="3"/>
      <c r="I91" s="3"/>
      <c r="J91" s="3"/>
      <c r="K91" s="3"/>
      <c r="L91" s="3"/>
      <c r="M91" s="3"/>
      <c r="N91" s="3"/>
      <c r="O91" s="3"/>
      <c r="P91" s="3"/>
      <c r="Q91" s="8"/>
      <c r="R91" s="1"/>
      <c r="S91" s="2"/>
    </row>
    <row r="92" spans="1:19">
      <c r="A92" s="2"/>
      <c r="B92" s="1"/>
      <c r="C92" s="7"/>
      <c r="D92" s="3"/>
      <c r="E92" s="79" t="s">
        <v>151</v>
      </c>
      <c r="F92" s="3"/>
      <c r="G92" s="3"/>
      <c r="H92" s="3"/>
      <c r="I92" s="3"/>
      <c r="J92" s="3"/>
      <c r="K92" s="3"/>
      <c r="L92" s="3"/>
      <c r="M92" s="3"/>
      <c r="N92" s="3"/>
      <c r="O92" s="3"/>
      <c r="P92" s="3"/>
      <c r="Q92" s="8"/>
      <c r="R92" s="1"/>
      <c r="S92" s="2"/>
    </row>
    <row r="93" spans="1:19">
      <c r="A93" s="2"/>
      <c r="B93" s="1"/>
      <c r="C93" s="7"/>
      <c r="D93" s="3"/>
      <c r="E93" s="79"/>
      <c r="F93" s="3"/>
      <c r="G93" s="3"/>
      <c r="H93" s="3"/>
      <c r="I93" s="3"/>
      <c r="J93" s="3"/>
      <c r="K93" s="3"/>
      <c r="L93" s="3"/>
      <c r="M93" s="3"/>
      <c r="N93" s="3"/>
      <c r="O93" s="3"/>
      <c r="P93" s="3"/>
      <c r="Q93" s="8"/>
      <c r="R93" s="1"/>
      <c r="S93" s="2"/>
    </row>
    <row r="94" spans="1:19">
      <c r="A94" s="2"/>
      <c r="B94" s="1"/>
      <c r="C94" s="7"/>
      <c r="D94" s="3"/>
      <c r="E94" s="79" t="s">
        <v>152</v>
      </c>
      <c r="F94" s="21"/>
      <c r="G94" s="3"/>
      <c r="H94" s="3"/>
      <c r="I94" s="3" t="s">
        <v>154</v>
      </c>
      <c r="J94" s="3"/>
      <c r="K94" s="3"/>
      <c r="L94" s="3"/>
      <c r="M94" s="3"/>
      <c r="N94" s="3"/>
      <c r="O94" s="3"/>
      <c r="P94" s="3"/>
      <c r="Q94" s="8"/>
      <c r="R94" s="1"/>
      <c r="S94" s="2"/>
    </row>
    <row r="95" spans="1:19">
      <c r="A95" s="2"/>
      <c r="B95" s="1"/>
      <c r="C95" s="7"/>
      <c r="D95" s="3"/>
      <c r="E95" s="79"/>
      <c r="F95" s="3" t="s">
        <v>195</v>
      </c>
      <c r="G95" s="3"/>
      <c r="H95" s="80" t="s">
        <v>186</v>
      </c>
      <c r="I95" s="3" t="s">
        <v>155</v>
      </c>
      <c r="J95" s="3"/>
      <c r="K95" s="80" t="s">
        <v>186</v>
      </c>
      <c r="L95" s="31">
        <f>21*30000000</f>
        <v>630000000</v>
      </c>
      <c r="M95" s="3"/>
      <c r="N95" s="3"/>
      <c r="O95" s="3"/>
      <c r="P95" s="3"/>
      <c r="Q95" s="8"/>
      <c r="R95" s="1"/>
      <c r="S95" s="2"/>
    </row>
    <row r="96" spans="1:19">
      <c r="A96" s="2"/>
      <c r="B96" s="1"/>
      <c r="C96" s="7"/>
      <c r="D96" s="3"/>
      <c r="E96" s="79"/>
      <c r="F96" s="3" t="s">
        <v>196</v>
      </c>
      <c r="G96" s="3"/>
      <c r="H96" s="80" t="s">
        <v>186</v>
      </c>
      <c r="I96" s="3" t="s">
        <v>156</v>
      </c>
      <c r="J96" s="3"/>
      <c r="K96" s="80" t="s">
        <v>186</v>
      </c>
      <c r="L96" s="31">
        <f>8*75000000</f>
        <v>600000000</v>
      </c>
      <c r="M96" s="3"/>
      <c r="N96" s="3"/>
      <c r="O96" s="3"/>
      <c r="P96" s="3"/>
      <c r="Q96" s="8"/>
      <c r="R96" s="1"/>
      <c r="S96" s="2"/>
    </row>
    <row r="97" spans="1:19" ht="15">
      <c r="A97" s="2"/>
      <c r="B97" s="1"/>
      <c r="C97" s="7"/>
      <c r="D97" s="3"/>
      <c r="E97" s="79"/>
      <c r="F97" s="3" t="s">
        <v>197</v>
      </c>
      <c r="G97" s="3"/>
      <c r="H97" s="80" t="s">
        <v>186</v>
      </c>
      <c r="I97" s="3" t="s">
        <v>157</v>
      </c>
      <c r="J97" s="3"/>
      <c r="K97" s="80" t="s">
        <v>186</v>
      </c>
      <c r="L97" s="89">
        <f>3*45000000</f>
        <v>135000000</v>
      </c>
      <c r="M97" s="3"/>
      <c r="N97" s="3"/>
      <c r="O97" s="3"/>
      <c r="P97" s="3"/>
      <c r="Q97" s="8"/>
      <c r="R97" s="1"/>
      <c r="S97" s="2"/>
    </row>
    <row r="98" spans="1:19">
      <c r="A98" s="2"/>
      <c r="B98" s="1"/>
      <c r="C98" s="7"/>
      <c r="D98" s="3"/>
      <c r="E98" s="79"/>
      <c r="F98" s="3" t="s">
        <v>63</v>
      </c>
      <c r="G98" s="3"/>
      <c r="H98" s="80" t="s">
        <v>186</v>
      </c>
      <c r="I98" s="3"/>
      <c r="J98" s="3"/>
      <c r="K98" s="3"/>
      <c r="L98" s="43">
        <f>SUM(L95:L97)</f>
        <v>1365000000</v>
      </c>
      <c r="M98" s="3" t="s">
        <v>158</v>
      </c>
      <c r="N98" s="3"/>
      <c r="O98" s="3"/>
      <c r="P98" s="3"/>
      <c r="Q98" s="8"/>
      <c r="R98" s="1"/>
      <c r="S98" s="2"/>
    </row>
    <row r="99" spans="1:19">
      <c r="A99" s="2"/>
      <c r="B99" s="1"/>
      <c r="C99" s="7"/>
      <c r="D99" s="3"/>
      <c r="E99" s="79"/>
      <c r="F99" s="3"/>
      <c r="G99" s="3"/>
      <c r="H99" s="3"/>
      <c r="I99" s="3"/>
      <c r="J99" s="3"/>
      <c r="K99" s="3"/>
      <c r="L99" s="3"/>
      <c r="M99" s="3"/>
      <c r="N99" s="3"/>
      <c r="O99" s="3"/>
      <c r="P99" s="3"/>
      <c r="Q99" s="8"/>
      <c r="R99" s="1"/>
      <c r="S99" s="2"/>
    </row>
    <row r="100" spans="1:19">
      <c r="A100" s="2"/>
      <c r="B100" s="1"/>
      <c r="C100" s="7"/>
      <c r="D100" s="3"/>
      <c r="E100" s="79" t="s">
        <v>153</v>
      </c>
      <c r="F100" s="3"/>
      <c r="G100" s="3"/>
      <c r="H100" s="3"/>
      <c r="I100" s="3" t="s">
        <v>159</v>
      </c>
      <c r="J100" s="3"/>
      <c r="K100" s="3"/>
      <c r="L100" s="3"/>
      <c r="M100" s="3"/>
      <c r="N100" s="3"/>
      <c r="O100" s="3"/>
      <c r="P100" s="3"/>
      <c r="Q100" s="8"/>
      <c r="R100" s="1"/>
      <c r="S100" s="2"/>
    </row>
    <row r="101" spans="1:19">
      <c r="A101" s="2"/>
      <c r="B101" s="1"/>
      <c r="C101" s="7"/>
      <c r="D101" s="3"/>
      <c r="E101" s="79"/>
      <c r="F101" s="3" t="s">
        <v>195</v>
      </c>
      <c r="G101" s="3"/>
      <c r="H101" s="80" t="s">
        <v>186</v>
      </c>
      <c r="I101" s="3" t="s">
        <v>160</v>
      </c>
      <c r="J101" s="3"/>
      <c r="K101" s="80" t="s">
        <v>186</v>
      </c>
      <c r="L101" s="91">
        <f>21*30000000*1.99</f>
        <v>1253700000</v>
      </c>
      <c r="M101" s="3"/>
      <c r="N101" s="3"/>
      <c r="O101" s="3"/>
      <c r="P101" s="3"/>
      <c r="Q101" s="8"/>
      <c r="R101" s="1"/>
      <c r="S101" s="2"/>
    </row>
    <row r="102" spans="1:19">
      <c r="A102" s="2"/>
      <c r="B102" s="1"/>
      <c r="C102" s="7"/>
      <c r="D102" s="3"/>
      <c r="E102" s="79"/>
      <c r="F102" s="3" t="s">
        <v>196</v>
      </c>
      <c r="G102" s="3"/>
      <c r="H102" s="80" t="s">
        <v>186</v>
      </c>
      <c r="I102" s="3" t="s">
        <v>79</v>
      </c>
      <c r="J102" s="3"/>
      <c r="K102" s="80" t="s">
        <v>186</v>
      </c>
      <c r="L102" s="91">
        <f>8*75000000*3.49</f>
        <v>2094000000.0000002</v>
      </c>
      <c r="M102" s="3"/>
      <c r="N102" s="3"/>
      <c r="O102" s="3"/>
      <c r="P102" s="3"/>
      <c r="Q102" s="8"/>
      <c r="R102" s="1"/>
      <c r="S102" s="2"/>
    </row>
    <row r="103" spans="1:19" ht="15">
      <c r="A103" s="2"/>
      <c r="B103" s="1"/>
      <c r="C103" s="7"/>
      <c r="D103" s="3"/>
      <c r="E103" s="79"/>
      <c r="F103" s="3" t="s">
        <v>197</v>
      </c>
      <c r="G103" s="3"/>
      <c r="H103" s="80" t="s">
        <v>186</v>
      </c>
      <c r="I103" s="3" t="s">
        <v>80</v>
      </c>
      <c r="J103" s="3"/>
      <c r="K103" s="80" t="s">
        <v>186</v>
      </c>
      <c r="L103" s="92">
        <f>3*45000000*4.99</f>
        <v>673650000</v>
      </c>
      <c r="M103" s="3"/>
      <c r="N103" s="3"/>
      <c r="O103" s="3"/>
      <c r="P103" s="3"/>
      <c r="Q103" s="8"/>
      <c r="R103" s="1"/>
      <c r="S103" s="2"/>
    </row>
    <row r="104" spans="1:19">
      <c r="A104" s="2"/>
      <c r="B104" s="1"/>
      <c r="C104" s="7"/>
      <c r="D104" s="3"/>
      <c r="E104" s="79"/>
      <c r="F104" s="3" t="s">
        <v>63</v>
      </c>
      <c r="G104" s="3"/>
      <c r="H104" s="80" t="s">
        <v>186</v>
      </c>
      <c r="I104" s="3"/>
      <c r="J104" s="3"/>
      <c r="K104" s="3"/>
      <c r="L104" s="91">
        <f>SUM(L101:L103)</f>
        <v>4021350000</v>
      </c>
      <c r="M104" s="3"/>
      <c r="N104" s="3"/>
      <c r="O104" s="3"/>
      <c r="P104" s="3"/>
      <c r="Q104" s="8"/>
      <c r="R104" s="1"/>
      <c r="S104" s="2"/>
    </row>
    <row r="105" spans="1:19">
      <c r="A105" s="2"/>
      <c r="B105" s="1"/>
      <c r="C105" s="7"/>
      <c r="D105" s="3"/>
      <c r="E105" s="79"/>
      <c r="F105" s="3"/>
      <c r="G105" s="3"/>
      <c r="H105" s="3"/>
      <c r="I105" s="3"/>
      <c r="J105" s="3"/>
      <c r="K105" s="3"/>
      <c r="L105" s="3"/>
      <c r="M105" s="3"/>
      <c r="N105" s="3"/>
      <c r="O105" s="3"/>
      <c r="P105" s="3"/>
      <c r="Q105" s="8"/>
      <c r="R105" s="1"/>
      <c r="S105" s="2"/>
    </row>
    <row r="106" spans="1:19">
      <c r="A106" s="2"/>
      <c r="B106" s="1"/>
      <c r="C106" s="7"/>
      <c r="D106" s="3"/>
      <c r="E106" s="79" t="s">
        <v>318</v>
      </c>
      <c r="F106" s="3"/>
      <c r="G106" s="3"/>
      <c r="H106" s="3"/>
      <c r="I106" s="3"/>
      <c r="J106" s="3"/>
      <c r="K106" s="3"/>
      <c r="L106" s="3"/>
      <c r="M106" s="3"/>
      <c r="N106" s="3"/>
      <c r="O106" s="3"/>
      <c r="P106" s="3"/>
      <c r="Q106" s="8"/>
      <c r="R106" s="1"/>
      <c r="S106" s="2"/>
    </row>
    <row r="107" spans="1:19">
      <c r="A107" s="2"/>
      <c r="B107" s="1"/>
      <c r="C107" s="7"/>
      <c r="D107" s="3"/>
      <c r="E107" s="79"/>
      <c r="F107" s="3"/>
      <c r="G107" s="3"/>
      <c r="H107" s="3"/>
      <c r="I107" s="3"/>
      <c r="J107" s="3"/>
      <c r="K107" s="3"/>
      <c r="L107" s="3"/>
      <c r="M107" s="3"/>
      <c r="N107" s="3"/>
      <c r="O107" s="3"/>
      <c r="P107" s="3"/>
      <c r="Q107" s="8"/>
      <c r="R107" s="1"/>
      <c r="S107" s="2"/>
    </row>
    <row r="108" spans="1:19">
      <c r="A108" s="2"/>
      <c r="B108" s="1"/>
      <c r="C108" s="7"/>
      <c r="D108" s="3"/>
      <c r="E108" s="79" t="s">
        <v>161</v>
      </c>
      <c r="F108" s="21"/>
      <c r="G108" s="3"/>
      <c r="H108" s="3"/>
      <c r="I108" s="3" t="s">
        <v>154</v>
      </c>
      <c r="J108" s="3"/>
      <c r="K108" s="3"/>
      <c r="L108" s="3"/>
      <c r="M108" s="3"/>
      <c r="N108" s="3"/>
      <c r="O108" s="3"/>
      <c r="P108" s="3"/>
      <c r="Q108" s="8"/>
      <c r="R108" s="1"/>
      <c r="S108" s="2"/>
    </row>
    <row r="109" spans="1:19">
      <c r="A109" s="2"/>
      <c r="B109" s="1"/>
      <c r="C109" s="7"/>
      <c r="D109" s="3"/>
      <c r="E109" s="79"/>
      <c r="F109" s="3" t="s">
        <v>195</v>
      </c>
      <c r="G109" s="3"/>
      <c r="H109" s="80" t="s">
        <v>186</v>
      </c>
      <c r="I109" s="3" t="s">
        <v>163</v>
      </c>
      <c r="J109" s="3"/>
      <c r="K109" s="80" t="s">
        <v>186</v>
      </c>
      <c r="L109" s="31">
        <f>21*6000000</f>
        <v>126000000</v>
      </c>
      <c r="M109" s="3"/>
      <c r="N109" s="3"/>
      <c r="O109" s="3"/>
      <c r="P109" s="3"/>
      <c r="Q109" s="8"/>
      <c r="R109" s="1"/>
      <c r="S109" s="2"/>
    </row>
    <row r="110" spans="1:19">
      <c r="A110" s="2"/>
      <c r="B110" s="1"/>
      <c r="C110" s="7"/>
      <c r="D110" s="3"/>
      <c r="E110" s="79"/>
      <c r="F110" s="3" t="s">
        <v>196</v>
      </c>
      <c r="G110" s="3"/>
      <c r="H110" s="80" t="s">
        <v>186</v>
      </c>
      <c r="I110" s="3" t="s">
        <v>164</v>
      </c>
      <c r="J110" s="3"/>
      <c r="K110" s="80" t="s">
        <v>186</v>
      </c>
      <c r="L110" s="31">
        <f>8*13000000</f>
        <v>104000000</v>
      </c>
      <c r="M110" s="3"/>
      <c r="N110" s="3"/>
      <c r="O110" s="3"/>
      <c r="P110" s="3"/>
      <c r="Q110" s="8"/>
      <c r="R110" s="1"/>
      <c r="S110" s="2"/>
    </row>
    <row r="111" spans="1:19" ht="15">
      <c r="A111" s="2"/>
      <c r="B111" s="1"/>
      <c r="C111" s="7"/>
      <c r="D111" s="3"/>
      <c r="E111" s="79"/>
      <c r="F111" s="3" t="s">
        <v>197</v>
      </c>
      <c r="G111" s="3"/>
      <c r="H111" s="80" t="s">
        <v>186</v>
      </c>
      <c r="I111" s="3" t="s">
        <v>165</v>
      </c>
      <c r="J111" s="3"/>
      <c r="K111" s="80" t="s">
        <v>186</v>
      </c>
      <c r="L111" s="89">
        <f>3*1000000</f>
        <v>3000000</v>
      </c>
      <c r="M111" s="3"/>
      <c r="N111" s="3"/>
      <c r="O111" s="3"/>
      <c r="P111" s="3"/>
      <c r="Q111" s="8"/>
      <c r="R111" s="1"/>
      <c r="S111" s="2"/>
    </row>
    <row r="112" spans="1:19">
      <c r="A112" s="2"/>
      <c r="B112" s="1"/>
      <c r="C112" s="7"/>
      <c r="D112" s="3"/>
      <c r="E112" s="79"/>
      <c r="F112" s="3" t="s">
        <v>63</v>
      </c>
      <c r="G112" s="3"/>
      <c r="H112" s="80" t="s">
        <v>186</v>
      </c>
      <c r="I112" s="3"/>
      <c r="J112" s="3"/>
      <c r="K112" s="3"/>
      <c r="L112" s="43">
        <f>SUM(L109:L111)</f>
        <v>233000000</v>
      </c>
      <c r="M112" s="3" t="s">
        <v>158</v>
      </c>
      <c r="N112" s="3"/>
      <c r="O112" s="3"/>
      <c r="P112" s="3"/>
      <c r="Q112" s="8"/>
      <c r="R112" s="1"/>
      <c r="S112" s="2"/>
    </row>
    <row r="113" spans="1:19">
      <c r="A113" s="2"/>
      <c r="B113" s="1"/>
      <c r="C113" s="7"/>
      <c r="D113" s="3"/>
      <c r="E113" s="79"/>
      <c r="F113" s="3"/>
      <c r="G113" s="3"/>
      <c r="H113" s="3"/>
      <c r="I113" s="3"/>
      <c r="J113" s="3"/>
      <c r="K113" s="3"/>
      <c r="L113" s="3"/>
      <c r="M113" s="3"/>
      <c r="N113" s="3"/>
      <c r="O113" s="3"/>
      <c r="P113" s="3"/>
      <c r="Q113" s="8"/>
      <c r="R113" s="1"/>
      <c r="S113" s="2"/>
    </row>
    <row r="114" spans="1:19">
      <c r="A114" s="2"/>
      <c r="B114" s="1"/>
      <c r="C114" s="7"/>
      <c r="D114" s="3"/>
      <c r="E114" s="79" t="s">
        <v>162</v>
      </c>
      <c r="F114" s="3"/>
      <c r="G114" s="3"/>
      <c r="H114" s="3"/>
      <c r="I114" s="3" t="s">
        <v>159</v>
      </c>
      <c r="J114" s="3"/>
      <c r="K114" s="3"/>
      <c r="L114" s="3"/>
      <c r="M114" s="3"/>
      <c r="N114" s="3"/>
      <c r="O114" s="3"/>
      <c r="P114" s="3"/>
      <c r="Q114" s="8"/>
      <c r="R114" s="1"/>
      <c r="S114" s="2"/>
    </row>
    <row r="115" spans="1:19">
      <c r="A115" s="2"/>
      <c r="B115" s="1"/>
      <c r="C115" s="7"/>
      <c r="D115" s="3"/>
      <c r="E115" s="79"/>
      <c r="F115" s="3" t="s">
        <v>195</v>
      </c>
      <c r="G115" s="3"/>
      <c r="H115" s="80" t="s">
        <v>186</v>
      </c>
      <c r="I115" s="3" t="s">
        <v>166</v>
      </c>
      <c r="J115" s="3"/>
      <c r="K115" s="80" t="s">
        <v>186</v>
      </c>
      <c r="L115" s="91">
        <f>21*6000000*1.99</f>
        <v>250740000</v>
      </c>
      <c r="M115" s="3"/>
      <c r="N115" s="3"/>
      <c r="O115" s="3"/>
      <c r="P115" s="3"/>
      <c r="Q115" s="8"/>
      <c r="R115" s="1"/>
      <c r="S115" s="2"/>
    </row>
    <row r="116" spans="1:19">
      <c r="A116" s="2"/>
      <c r="B116" s="1"/>
      <c r="C116" s="7"/>
      <c r="D116" s="3"/>
      <c r="E116" s="79"/>
      <c r="F116" s="3" t="s">
        <v>196</v>
      </c>
      <c r="G116" s="3"/>
      <c r="H116" s="80" t="s">
        <v>186</v>
      </c>
      <c r="I116" s="3" t="s">
        <v>81</v>
      </c>
      <c r="J116" s="3"/>
      <c r="K116" s="80" t="s">
        <v>186</v>
      </c>
      <c r="L116" s="91">
        <f>8*13000000*3.49</f>
        <v>362960000</v>
      </c>
      <c r="M116" s="3"/>
      <c r="N116" s="3"/>
      <c r="O116" s="3"/>
      <c r="P116" s="3"/>
      <c r="Q116" s="8"/>
      <c r="R116" s="1"/>
      <c r="S116" s="2"/>
    </row>
    <row r="117" spans="1:19" ht="15">
      <c r="A117" s="2"/>
      <c r="B117" s="1"/>
      <c r="C117" s="7"/>
      <c r="D117" s="3"/>
      <c r="E117" s="79"/>
      <c r="F117" s="3" t="s">
        <v>197</v>
      </c>
      <c r="G117" s="3"/>
      <c r="H117" s="80" t="s">
        <v>186</v>
      </c>
      <c r="I117" s="3" t="s">
        <v>82</v>
      </c>
      <c r="J117" s="3"/>
      <c r="K117" s="80" t="s">
        <v>186</v>
      </c>
      <c r="L117" s="92">
        <f>3*1000000*4.99</f>
        <v>14970000</v>
      </c>
      <c r="M117" s="3"/>
      <c r="N117" s="3"/>
      <c r="O117" s="3"/>
      <c r="P117" s="3"/>
      <c r="Q117" s="8"/>
      <c r="R117" s="1"/>
      <c r="S117" s="2"/>
    </row>
    <row r="118" spans="1:19">
      <c r="A118" s="2"/>
      <c r="B118" s="1"/>
      <c r="C118" s="7"/>
      <c r="D118" s="3"/>
      <c r="E118" s="79"/>
      <c r="F118" s="3" t="s">
        <v>63</v>
      </c>
      <c r="G118" s="3"/>
      <c r="H118" s="80" t="s">
        <v>186</v>
      </c>
      <c r="I118" s="3"/>
      <c r="J118" s="3"/>
      <c r="K118" s="3"/>
      <c r="L118" s="91">
        <f>SUM(L115:L117)</f>
        <v>628670000</v>
      </c>
      <c r="M118" s="3"/>
      <c r="N118" s="3"/>
      <c r="O118" s="3"/>
      <c r="P118" s="3"/>
      <c r="Q118" s="8"/>
      <c r="R118" s="1"/>
      <c r="S118" s="2"/>
    </row>
    <row r="119" spans="1:19">
      <c r="A119" s="2"/>
      <c r="B119" s="1"/>
      <c r="C119" s="7"/>
      <c r="D119" s="3"/>
      <c r="E119" s="79"/>
      <c r="F119" s="3"/>
      <c r="G119" s="3"/>
      <c r="H119" s="3"/>
      <c r="I119" s="3"/>
      <c r="J119" s="3"/>
      <c r="K119" s="3"/>
      <c r="L119" s="3"/>
      <c r="M119" s="3"/>
      <c r="N119" s="3"/>
      <c r="O119" s="3"/>
      <c r="P119" s="3"/>
      <c r="Q119" s="8"/>
      <c r="R119" s="1"/>
      <c r="S119" s="2"/>
    </row>
    <row r="120" spans="1:19">
      <c r="A120" s="2"/>
      <c r="B120" s="1"/>
      <c r="C120" s="7"/>
      <c r="D120" s="3"/>
      <c r="E120" s="79" t="s">
        <v>83</v>
      </c>
      <c r="F120" s="3"/>
      <c r="G120" s="3"/>
      <c r="H120" s="3"/>
      <c r="I120" s="3"/>
      <c r="J120" s="3"/>
      <c r="K120" s="3"/>
      <c r="L120" s="3"/>
      <c r="M120" s="3"/>
      <c r="N120" s="3"/>
      <c r="O120" s="3"/>
      <c r="P120" s="3"/>
      <c r="Q120" s="8"/>
      <c r="R120" s="1"/>
      <c r="S120" s="2"/>
    </row>
    <row r="121" spans="1:19">
      <c r="A121" s="2"/>
      <c r="B121" s="1"/>
      <c r="C121" s="7"/>
      <c r="D121" s="3"/>
      <c r="E121" s="79"/>
      <c r="F121" s="3"/>
      <c r="G121" s="3"/>
      <c r="H121" s="3"/>
      <c r="I121" s="3"/>
      <c r="J121" s="3"/>
      <c r="K121" s="3"/>
      <c r="L121" s="3"/>
      <c r="M121" s="3"/>
      <c r="N121" s="3"/>
      <c r="O121" s="3"/>
      <c r="P121" s="3"/>
      <c r="Q121" s="8"/>
      <c r="R121" s="1"/>
      <c r="S121" s="2"/>
    </row>
    <row r="122" spans="1:19">
      <c r="A122" s="2"/>
      <c r="B122" s="1"/>
      <c r="C122" s="7"/>
      <c r="D122" s="3"/>
      <c r="E122" s="79" t="s">
        <v>167</v>
      </c>
      <c r="F122" s="3"/>
      <c r="G122" s="3"/>
      <c r="H122" s="3"/>
      <c r="I122" s="3"/>
      <c r="J122" s="3"/>
      <c r="K122" s="3"/>
      <c r="L122" s="3"/>
      <c r="M122" s="3"/>
      <c r="N122" s="3"/>
      <c r="O122" s="3"/>
      <c r="P122" s="3"/>
      <c r="Q122" s="8"/>
      <c r="R122" s="1"/>
      <c r="S122" s="2"/>
    </row>
    <row r="123" spans="1:19">
      <c r="A123" s="2"/>
      <c r="B123" s="1"/>
      <c r="C123" s="7"/>
      <c r="D123" s="3"/>
      <c r="E123" s="79"/>
      <c r="F123" s="3"/>
      <c r="G123" s="3"/>
      <c r="H123" s="3"/>
      <c r="I123" s="3" t="s">
        <v>168</v>
      </c>
      <c r="J123" s="3"/>
      <c r="K123" s="3"/>
      <c r="L123" s="3" t="s">
        <v>169</v>
      </c>
      <c r="M123" s="3"/>
      <c r="N123" s="3"/>
      <c r="O123" s="3"/>
      <c r="P123" s="3"/>
      <c r="Q123" s="8"/>
      <c r="R123" s="1"/>
      <c r="S123" s="2"/>
    </row>
    <row r="124" spans="1:19">
      <c r="A124" s="2"/>
      <c r="B124" s="1"/>
      <c r="C124" s="7"/>
      <c r="D124" s="3"/>
      <c r="E124" s="79"/>
      <c r="F124" s="3"/>
      <c r="G124" s="3"/>
      <c r="H124" s="3"/>
      <c r="I124" s="3"/>
      <c r="J124" s="3"/>
      <c r="K124" s="3"/>
      <c r="L124" s="3"/>
      <c r="M124" s="3"/>
      <c r="N124" s="3"/>
      <c r="O124" s="3"/>
      <c r="P124" s="3"/>
      <c r="Q124" s="8"/>
      <c r="R124" s="1"/>
      <c r="S124" s="2"/>
    </row>
    <row r="125" spans="1:19" ht="15">
      <c r="A125" s="2"/>
      <c r="B125" s="1"/>
      <c r="C125" s="7"/>
      <c r="D125" s="3"/>
      <c r="E125" s="79"/>
      <c r="F125" s="3" t="s">
        <v>195</v>
      </c>
      <c r="G125" s="3"/>
      <c r="H125" s="80" t="s">
        <v>186</v>
      </c>
      <c r="I125" s="86">
        <f>L109</f>
        <v>126000000</v>
      </c>
      <c r="J125" s="83" t="s">
        <v>170</v>
      </c>
      <c r="K125" s="3"/>
      <c r="L125" s="93">
        <f>L115</f>
        <v>250740000</v>
      </c>
      <c r="M125" s="83" t="s">
        <v>170</v>
      </c>
      <c r="N125" s="3"/>
      <c r="O125" s="3"/>
      <c r="P125" s="3"/>
      <c r="Q125" s="8"/>
      <c r="R125" s="1"/>
      <c r="S125" s="2"/>
    </row>
    <row r="126" spans="1:19">
      <c r="A126" s="2"/>
      <c r="B126" s="1"/>
      <c r="C126" s="7"/>
      <c r="D126" s="3"/>
      <c r="E126" s="79"/>
      <c r="F126" s="3"/>
      <c r="G126" s="3"/>
      <c r="H126" s="3"/>
      <c r="I126" s="85">
        <f>L95</f>
        <v>630000000</v>
      </c>
      <c r="J126" s="3"/>
      <c r="K126" s="3"/>
      <c r="L126" s="45">
        <f>L101</f>
        <v>1253700000</v>
      </c>
      <c r="M126" s="3"/>
      <c r="N126" s="3"/>
      <c r="O126" s="3"/>
      <c r="P126" s="3"/>
      <c r="Q126" s="8"/>
      <c r="R126" s="1"/>
      <c r="S126" s="2"/>
    </row>
    <row r="127" spans="1:19">
      <c r="A127" s="2"/>
      <c r="B127" s="1"/>
      <c r="C127" s="7"/>
      <c r="D127" s="3"/>
      <c r="E127" s="79"/>
      <c r="F127" s="3"/>
      <c r="G127" s="3"/>
      <c r="H127" s="3"/>
      <c r="I127" s="3"/>
      <c r="J127" s="3"/>
      <c r="K127" s="3"/>
      <c r="L127" s="3"/>
      <c r="M127" s="3"/>
      <c r="N127" s="3"/>
      <c r="O127" s="3"/>
      <c r="P127" s="3"/>
      <c r="Q127" s="8"/>
      <c r="R127" s="1"/>
      <c r="S127" s="2"/>
    </row>
    <row r="128" spans="1:19" ht="15">
      <c r="A128" s="2"/>
      <c r="B128" s="1"/>
      <c r="C128" s="7"/>
      <c r="D128" s="3"/>
      <c r="E128" s="79"/>
      <c r="F128" s="3" t="s">
        <v>196</v>
      </c>
      <c r="G128" s="3"/>
      <c r="H128" s="80" t="s">
        <v>186</v>
      </c>
      <c r="I128" s="86">
        <f>L110</f>
        <v>104000000</v>
      </c>
      <c r="J128" s="83" t="s">
        <v>171</v>
      </c>
      <c r="K128" s="3"/>
      <c r="L128" s="93">
        <f>L116</f>
        <v>362960000</v>
      </c>
      <c r="M128" s="83" t="s">
        <v>171</v>
      </c>
      <c r="N128" s="3"/>
      <c r="O128" s="3"/>
      <c r="P128" s="3"/>
      <c r="Q128" s="8"/>
      <c r="R128" s="1"/>
      <c r="S128" s="2"/>
    </row>
    <row r="129" spans="1:19">
      <c r="A129" s="2"/>
      <c r="B129" s="1"/>
      <c r="C129" s="7"/>
      <c r="D129" s="3"/>
      <c r="E129" s="79"/>
      <c r="F129" s="3"/>
      <c r="G129" s="3"/>
      <c r="H129" s="3"/>
      <c r="I129" s="85">
        <f>L96</f>
        <v>600000000</v>
      </c>
      <c r="J129" s="3"/>
      <c r="K129" s="3"/>
      <c r="L129" s="45">
        <f>L102</f>
        <v>2094000000.0000002</v>
      </c>
      <c r="M129" s="3"/>
      <c r="N129" s="3"/>
      <c r="O129" s="3"/>
      <c r="P129" s="3"/>
      <c r="Q129" s="8"/>
      <c r="R129" s="1"/>
      <c r="S129" s="2"/>
    </row>
    <row r="130" spans="1:19">
      <c r="A130" s="2"/>
      <c r="B130" s="1"/>
      <c r="C130" s="7"/>
      <c r="D130" s="3"/>
      <c r="E130" s="79"/>
      <c r="F130" s="3"/>
      <c r="G130" s="3"/>
      <c r="H130" s="3"/>
      <c r="I130" s="3"/>
      <c r="J130" s="3"/>
      <c r="K130" s="3"/>
      <c r="L130" s="3"/>
      <c r="M130" s="3"/>
      <c r="N130" s="3"/>
      <c r="O130" s="3"/>
      <c r="P130" s="3"/>
      <c r="Q130" s="8"/>
      <c r="R130" s="1"/>
      <c r="S130" s="2"/>
    </row>
    <row r="131" spans="1:19" ht="15">
      <c r="A131" s="2"/>
      <c r="B131" s="1"/>
      <c r="C131" s="7"/>
      <c r="D131" s="3"/>
      <c r="E131" s="79"/>
      <c r="F131" s="3" t="s">
        <v>197</v>
      </c>
      <c r="G131" s="3"/>
      <c r="H131" s="80" t="s">
        <v>186</v>
      </c>
      <c r="I131" s="86">
        <f>L111</f>
        <v>3000000</v>
      </c>
      <c r="J131" s="83" t="s">
        <v>172</v>
      </c>
      <c r="K131" s="3"/>
      <c r="L131" s="93">
        <f>L117</f>
        <v>14970000</v>
      </c>
      <c r="M131" s="83" t="s">
        <v>172</v>
      </c>
      <c r="N131" s="3"/>
      <c r="O131" s="3"/>
      <c r="P131" s="3"/>
      <c r="Q131" s="8"/>
      <c r="R131" s="1"/>
      <c r="S131" s="2"/>
    </row>
    <row r="132" spans="1:19">
      <c r="A132" s="2"/>
      <c r="B132" s="1"/>
      <c r="C132" s="7"/>
      <c r="D132" s="3"/>
      <c r="E132" s="79"/>
      <c r="F132" s="3"/>
      <c r="G132" s="3"/>
      <c r="H132" s="3"/>
      <c r="I132" s="85">
        <f>L97</f>
        <v>135000000</v>
      </c>
      <c r="J132" s="3"/>
      <c r="K132" s="3"/>
      <c r="L132" s="45">
        <f>L103</f>
        <v>673650000</v>
      </c>
      <c r="M132" s="3"/>
      <c r="N132" s="3"/>
      <c r="O132" s="3"/>
      <c r="P132" s="3"/>
      <c r="Q132" s="8"/>
      <c r="R132" s="1"/>
      <c r="S132" s="2"/>
    </row>
    <row r="133" spans="1:19">
      <c r="A133" s="2"/>
      <c r="B133" s="1"/>
      <c r="C133" s="7"/>
      <c r="D133" s="3"/>
      <c r="E133" s="79"/>
      <c r="F133" s="3"/>
      <c r="G133" s="3"/>
      <c r="H133" s="3"/>
      <c r="I133" s="3"/>
      <c r="J133" s="3"/>
      <c r="K133" s="3"/>
      <c r="L133" s="3"/>
      <c r="M133" s="3"/>
      <c r="N133" s="3"/>
      <c r="O133" s="3"/>
      <c r="P133" s="3"/>
      <c r="Q133" s="8"/>
      <c r="R133" s="1"/>
      <c r="S133" s="2"/>
    </row>
    <row r="134" spans="1:19">
      <c r="A134" s="2"/>
      <c r="B134" s="1"/>
      <c r="C134" s="7"/>
      <c r="D134" s="3"/>
      <c r="E134" s="79" t="s">
        <v>173</v>
      </c>
      <c r="F134" s="3"/>
      <c r="G134" s="3"/>
      <c r="H134" s="3"/>
      <c r="I134" s="3"/>
      <c r="J134" s="3"/>
      <c r="K134" s="3"/>
      <c r="L134" s="3"/>
      <c r="M134" s="3"/>
      <c r="N134" s="3"/>
      <c r="O134" s="3"/>
      <c r="P134" s="3"/>
      <c r="Q134" s="8"/>
      <c r="R134" s="1"/>
      <c r="S134" s="2"/>
    </row>
    <row r="135" spans="1:19">
      <c r="A135" s="2"/>
      <c r="B135" s="1"/>
      <c r="C135" s="7"/>
      <c r="D135" s="3"/>
      <c r="E135" s="79"/>
      <c r="F135" s="3"/>
      <c r="G135" s="3"/>
      <c r="H135" s="3"/>
      <c r="I135" s="3"/>
      <c r="J135" s="3"/>
      <c r="K135" s="3"/>
      <c r="L135" s="3"/>
      <c r="M135" s="3"/>
      <c r="N135" s="3"/>
      <c r="O135" s="3"/>
      <c r="P135" s="3"/>
      <c r="Q135" s="8"/>
      <c r="R135" s="1"/>
      <c r="S135" s="2"/>
    </row>
    <row r="136" spans="1:19">
      <c r="A136" s="2"/>
      <c r="B136" s="1"/>
      <c r="C136" s="7"/>
      <c r="D136" s="3"/>
      <c r="E136" s="79"/>
      <c r="F136" s="3"/>
      <c r="G136" s="3"/>
      <c r="H136" s="3"/>
      <c r="I136" s="3"/>
      <c r="J136" s="3"/>
      <c r="K136" s="3"/>
      <c r="L136" s="3"/>
      <c r="M136" s="3"/>
      <c r="N136" s="3"/>
      <c r="O136" s="3"/>
      <c r="P136" s="3"/>
      <c r="Q136" s="8"/>
      <c r="R136" s="1"/>
      <c r="S136" s="2"/>
    </row>
    <row r="137" spans="1:19">
      <c r="A137" s="2"/>
      <c r="B137" s="1"/>
      <c r="C137" s="7"/>
      <c r="D137" s="3"/>
      <c r="E137" s="79" t="s">
        <v>114</v>
      </c>
      <c r="F137" s="3"/>
      <c r="G137" s="3"/>
      <c r="H137" s="3"/>
      <c r="I137" s="3"/>
      <c r="J137" s="3"/>
      <c r="K137" s="3"/>
      <c r="L137" s="3"/>
      <c r="M137" s="3"/>
      <c r="N137" s="3"/>
      <c r="O137" s="3"/>
      <c r="P137" s="3"/>
      <c r="Q137" s="8"/>
      <c r="R137" s="1"/>
      <c r="S137" s="2"/>
    </row>
    <row r="138" spans="1:19">
      <c r="A138" s="2"/>
      <c r="B138" s="1"/>
      <c r="C138" s="7"/>
      <c r="D138" s="3"/>
      <c r="E138" s="79" t="s">
        <v>177</v>
      </c>
      <c r="F138" s="3"/>
      <c r="G138" s="3"/>
      <c r="H138" s="3"/>
      <c r="I138" s="3"/>
      <c r="J138" s="3"/>
      <c r="K138" s="3"/>
      <c r="L138" s="3"/>
      <c r="M138" s="3"/>
      <c r="N138" s="3"/>
      <c r="O138" s="3"/>
      <c r="P138" s="3"/>
      <c r="Q138" s="8"/>
      <c r="R138" s="1"/>
      <c r="S138" s="2"/>
    </row>
    <row r="139" spans="1:19">
      <c r="A139" s="2"/>
      <c r="B139" s="1"/>
      <c r="C139" s="7"/>
      <c r="D139" s="3"/>
      <c r="E139" s="79" t="s">
        <v>178</v>
      </c>
      <c r="F139" s="3"/>
      <c r="G139" s="3"/>
      <c r="H139" s="3"/>
      <c r="I139" s="3"/>
      <c r="J139" s="3"/>
      <c r="K139" s="3"/>
      <c r="L139" s="3"/>
      <c r="M139" s="3"/>
      <c r="N139" s="3"/>
      <c r="O139" s="3"/>
      <c r="P139" s="3"/>
      <c r="Q139" s="8"/>
      <c r="R139" s="1"/>
      <c r="S139" s="2"/>
    </row>
    <row r="140" spans="1:19">
      <c r="A140" s="2"/>
      <c r="B140" s="1"/>
      <c r="C140" s="7"/>
      <c r="D140" s="3"/>
      <c r="E140" s="79"/>
      <c r="F140" s="3"/>
      <c r="G140" s="3"/>
      <c r="H140" s="3"/>
      <c r="I140" s="3"/>
      <c r="J140" s="3"/>
      <c r="K140" s="3"/>
      <c r="L140" s="3"/>
      <c r="M140" s="3"/>
      <c r="N140" s="3"/>
      <c r="O140" s="3"/>
      <c r="P140" s="3"/>
      <c r="Q140" s="8"/>
      <c r="R140" s="1"/>
      <c r="S140" s="2"/>
    </row>
    <row r="141" spans="1:19" ht="15">
      <c r="A141" s="2"/>
      <c r="B141" s="1"/>
      <c r="C141" s="7"/>
      <c r="D141" s="3"/>
      <c r="E141" s="79"/>
      <c r="F141" s="3" t="s">
        <v>110</v>
      </c>
      <c r="G141" s="3"/>
      <c r="H141" s="80" t="s">
        <v>186</v>
      </c>
      <c r="I141" s="81" t="s">
        <v>111</v>
      </c>
      <c r="J141" s="3"/>
      <c r="K141" s="84" t="s">
        <v>186</v>
      </c>
      <c r="L141" s="94">
        <f>L112</f>
        <v>233000000</v>
      </c>
      <c r="M141" s="84" t="s">
        <v>104</v>
      </c>
      <c r="N141" s="3"/>
      <c r="O141" s="3"/>
      <c r="P141" s="3"/>
      <c r="Q141" s="8"/>
      <c r="R141" s="1"/>
      <c r="S141" s="2"/>
    </row>
    <row r="142" spans="1:19">
      <c r="A142" s="2"/>
      <c r="B142" s="1"/>
      <c r="C142" s="7"/>
      <c r="D142" s="3"/>
      <c r="E142" s="79"/>
      <c r="F142" s="3"/>
      <c r="G142" s="3"/>
      <c r="H142" s="3"/>
      <c r="I142" s="3" t="s">
        <v>112</v>
      </c>
      <c r="J142" s="3"/>
      <c r="K142" s="3"/>
      <c r="L142" s="85">
        <v>20000000</v>
      </c>
      <c r="M142" s="3"/>
      <c r="N142" s="3"/>
      <c r="O142" s="3"/>
      <c r="P142" s="3"/>
      <c r="Q142" s="8"/>
      <c r="R142" s="1"/>
      <c r="S142" s="2"/>
    </row>
    <row r="143" spans="1:19">
      <c r="A143" s="2"/>
      <c r="B143" s="1"/>
      <c r="C143" s="7"/>
      <c r="D143" s="3"/>
      <c r="E143" s="79"/>
      <c r="F143" s="3"/>
      <c r="G143" s="3"/>
      <c r="H143" s="3"/>
      <c r="I143" s="3"/>
      <c r="J143" s="3"/>
      <c r="K143" s="3"/>
      <c r="L143" s="3"/>
      <c r="M143" s="3"/>
      <c r="N143" s="3"/>
      <c r="O143" s="3"/>
      <c r="P143" s="3"/>
      <c r="Q143" s="8"/>
      <c r="R143" s="1"/>
      <c r="S143" s="2"/>
    </row>
    <row r="144" spans="1:19">
      <c r="A144" s="2"/>
      <c r="B144" s="1"/>
      <c r="C144" s="7"/>
      <c r="D144" s="3"/>
      <c r="E144" s="79"/>
      <c r="F144" s="3"/>
      <c r="G144" s="3"/>
      <c r="H144" s="3"/>
      <c r="I144" s="3"/>
      <c r="J144" s="3"/>
      <c r="K144" s="3"/>
      <c r="L144" s="3"/>
      <c r="M144" s="3"/>
      <c r="N144" s="3"/>
      <c r="O144" s="3"/>
      <c r="P144" s="3"/>
      <c r="Q144" s="8"/>
      <c r="R144" s="1"/>
      <c r="S144" s="2"/>
    </row>
    <row r="145" spans="1:19" ht="15">
      <c r="A145" s="2"/>
      <c r="B145" s="1"/>
      <c r="C145" s="7"/>
      <c r="D145" s="3"/>
      <c r="E145" s="79"/>
      <c r="F145" s="3" t="s">
        <v>179</v>
      </c>
      <c r="G145" s="3"/>
      <c r="H145" s="80" t="s">
        <v>186</v>
      </c>
      <c r="I145" s="81" t="s">
        <v>113</v>
      </c>
      <c r="J145" s="3"/>
      <c r="K145" s="84" t="s">
        <v>186</v>
      </c>
      <c r="L145" s="93">
        <f>L118</f>
        <v>628670000</v>
      </c>
      <c r="M145" s="84" t="s">
        <v>105</v>
      </c>
      <c r="N145" s="90"/>
      <c r="O145" s="3"/>
      <c r="P145" s="3"/>
      <c r="Q145" s="8"/>
      <c r="R145" s="1"/>
      <c r="S145" s="2"/>
    </row>
    <row r="146" spans="1:19">
      <c r="A146" s="2"/>
      <c r="B146" s="1"/>
      <c r="C146" s="7"/>
      <c r="D146" s="3"/>
      <c r="E146" s="79"/>
      <c r="F146" s="3"/>
      <c r="G146" s="3"/>
      <c r="H146" s="3"/>
      <c r="I146" s="3" t="s">
        <v>111</v>
      </c>
      <c r="J146" s="3"/>
      <c r="K146" s="3"/>
      <c r="L146" s="43">
        <f>L112</f>
        <v>233000000</v>
      </c>
      <c r="M146" s="3"/>
      <c r="N146" s="3"/>
      <c r="O146" s="3"/>
      <c r="P146" s="3"/>
      <c r="Q146" s="8"/>
      <c r="R146" s="1"/>
      <c r="S146" s="2"/>
    </row>
    <row r="147" spans="1:19">
      <c r="A147" s="2"/>
      <c r="B147" s="1"/>
      <c r="C147" s="7"/>
      <c r="D147" s="3"/>
      <c r="E147" s="79"/>
      <c r="F147" s="3"/>
      <c r="G147" s="3"/>
      <c r="H147" s="3"/>
      <c r="I147" s="3"/>
      <c r="J147" s="3"/>
      <c r="K147" s="3"/>
      <c r="L147" s="3"/>
      <c r="M147" s="3"/>
      <c r="N147" s="3"/>
      <c r="O147" s="3"/>
      <c r="P147" s="3"/>
      <c r="Q147" s="8"/>
      <c r="R147" s="1"/>
      <c r="S147" s="2"/>
    </row>
    <row r="148" spans="1:19">
      <c r="A148" s="2"/>
      <c r="B148" s="1"/>
      <c r="C148" s="7"/>
      <c r="D148" s="3"/>
      <c r="E148" s="79" t="s">
        <v>84</v>
      </c>
      <c r="F148" s="3"/>
      <c r="G148" s="3"/>
      <c r="H148" s="3"/>
      <c r="I148" s="3"/>
      <c r="J148" s="3"/>
      <c r="K148" s="3"/>
      <c r="L148" s="3"/>
      <c r="M148" s="3"/>
      <c r="N148" s="3"/>
      <c r="O148" s="3"/>
      <c r="P148" s="3"/>
      <c r="Q148" s="8"/>
      <c r="R148" s="1"/>
      <c r="S148" s="2"/>
    </row>
    <row r="149" spans="1:19">
      <c r="A149" s="2"/>
      <c r="B149" s="1"/>
      <c r="C149" s="7"/>
      <c r="D149" s="3"/>
      <c r="E149" s="79"/>
      <c r="F149" s="3"/>
      <c r="G149" s="3"/>
      <c r="H149" s="3"/>
      <c r="I149" s="3"/>
      <c r="J149" s="3"/>
      <c r="K149" s="3"/>
      <c r="L149" s="3"/>
      <c r="M149" s="3"/>
      <c r="N149" s="3"/>
      <c r="O149" s="3"/>
      <c r="P149" s="3"/>
      <c r="Q149" s="8"/>
      <c r="R149" s="1"/>
      <c r="S149" s="2"/>
    </row>
    <row r="150" spans="1:19">
      <c r="A150" s="2"/>
      <c r="B150" s="1"/>
      <c r="C150" s="7"/>
      <c r="D150" s="3"/>
      <c r="E150" s="79" t="s">
        <v>123</v>
      </c>
      <c r="F150" s="3"/>
      <c r="G150" s="3"/>
      <c r="H150" s="3"/>
      <c r="I150" s="3"/>
      <c r="J150" s="3"/>
      <c r="K150" s="3"/>
      <c r="L150" s="3"/>
      <c r="M150" s="3"/>
      <c r="N150" s="3"/>
      <c r="O150" s="3"/>
      <c r="P150" s="3"/>
      <c r="Q150" s="8"/>
      <c r="R150" s="1"/>
      <c r="S150" s="2"/>
    </row>
    <row r="151" spans="1:19">
      <c r="A151" s="2"/>
      <c r="B151" s="1"/>
      <c r="C151" s="7"/>
      <c r="D151" s="3"/>
      <c r="E151" s="79" t="s">
        <v>107</v>
      </c>
      <c r="F151" s="3"/>
      <c r="G151" s="3"/>
      <c r="H151" s="3"/>
      <c r="I151" s="3"/>
      <c r="J151" s="3"/>
      <c r="K151" s="3"/>
      <c r="L151" s="3"/>
      <c r="M151" s="3"/>
      <c r="N151" s="3"/>
      <c r="O151" s="3"/>
      <c r="P151" s="3"/>
      <c r="Q151" s="8"/>
      <c r="R151" s="1"/>
      <c r="S151" s="2"/>
    </row>
    <row r="152" spans="1:19">
      <c r="A152" s="2"/>
      <c r="B152" s="1"/>
      <c r="C152" s="7"/>
      <c r="D152" s="3"/>
      <c r="E152" s="79" t="s">
        <v>106</v>
      </c>
      <c r="F152" s="3"/>
      <c r="G152" s="3"/>
      <c r="H152" s="3"/>
      <c r="I152" s="3"/>
      <c r="J152" s="3"/>
      <c r="K152" s="3"/>
      <c r="L152" s="3"/>
      <c r="M152" s="3"/>
      <c r="N152" s="3"/>
      <c r="O152" s="3"/>
      <c r="P152" s="3"/>
      <c r="Q152" s="8"/>
      <c r="R152" s="1"/>
      <c r="S152" s="2"/>
    </row>
    <row r="153" spans="1:19">
      <c r="A153" s="2"/>
      <c r="B153" s="1"/>
      <c r="C153" s="7"/>
      <c r="D153" s="3"/>
      <c r="E153" s="79"/>
      <c r="F153" s="3"/>
      <c r="G153" s="3"/>
      <c r="H153" s="3"/>
      <c r="I153" s="3"/>
      <c r="J153" s="3"/>
      <c r="K153" s="3"/>
      <c r="L153" s="3"/>
      <c r="M153" s="3"/>
      <c r="N153" s="3"/>
      <c r="O153" s="3"/>
      <c r="P153" s="3"/>
      <c r="Q153" s="8"/>
      <c r="R153" s="1"/>
      <c r="S153" s="2"/>
    </row>
    <row r="154" spans="1:19">
      <c r="A154" s="2"/>
      <c r="B154" s="1"/>
      <c r="C154" s="7"/>
      <c r="D154" s="3"/>
      <c r="E154" s="79" t="s">
        <v>124</v>
      </c>
      <c r="F154" s="3"/>
      <c r="G154" s="3"/>
      <c r="H154" s="97" t="s">
        <v>115</v>
      </c>
      <c r="I154" s="97"/>
      <c r="J154" s="97" t="s">
        <v>61</v>
      </c>
      <c r="K154" s="97"/>
      <c r="L154" s="97" t="s">
        <v>62</v>
      </c>
      <c r="M154" s="3"/>
      <c r="N154" s="3"/>
      <c r="O154" s="3"/>
      <c r="P154" s="3"/>
      <c r="Q154" s="8"/>
      <c r="R154" s="1"/>
      <c r="S154" s="2"/>
    </row>
    <row r="155" spans="1:19">
      <c r="A155" s="2"/>
      <c r="B155" s="1"/>
      <c r="C155" s="7"/>
      <c r="D155" s="3"/>
      <c r="E155" s="79"/>
      <c r="F155" s="3"/>
      <c r="G155" s="3"/>
      <c r="H155" s="82"/>
      <c r="I155" s="82"/>
      <c r="J155" s="82"/>
      <c r="K155" s="82"/>
      <c r="L155" s="82"/>
      <c r="M155" s="3"/>
      <c r="N155" s="3"/>
      <c r="O155" s="3"/>
      <c r="P155" s="3"/>
      <c r="Q155" s="8"/>
      <c r="R155" s="1"/>
      <c r="S155" s="2"/>
    </row>
    <row r="156" spans="1:19" ht="15">
      <c r="A156" s="2"/>
      <c r="B156" s="1"/>
      <c r="C156" s="7"/>
      <c r="D156" s="3"/>
      <c r="E156" s="79" t="s">
        <v>195</v>
      </c>
      <c r="F156" s="3"/>
      <c r="G156" s="80" t="s">
        <v>186</v>
      </c>
      <c r="H156" s="95">
        <v>6000000</v>
      </c>
      <c r="I156" s="96" t="s">
        <v>116</v>
      </c>
      <c r="J156" s="94">
        <f>L109</f>
        <v>126000000</v>
      </c>
      <c r="K156" s="80" t="s">
        <v>121</v>
      </c>
      <c r="L156" s="93">
        <f>L115</f>
        <v>250740000</v>
      </c>
      <c r="M156" s="80" t="s">
        <v>85</v>
      </c>
      <c r="N156" s="3"/>
      <c r="O156" s="3"/>
      <c r="P156" s="3"/>
      <c r="Q156" s="8"/>
      <c r="R156" s="1"/>
      <c r="S156" s="2"/>
    </row>
    <row r="157" spans="1:19">
      <c r="A157" s="2"/>
      <c r="B157" s="1"/>
      <c r="C157" s="7"/>
      <c r="D157" s="3"/>
      <c r="E157" s="79"/>
      <c r="F157" s="3"/>
      <c r="G157" s="3"/>
      <c r="H157" s="31">
        <v>20000000</v>
      </c>
      <c r="I157" s="26"/>
      <c r="J157" s="43">
        <f>$L$112</f>
        <v>233000000</v>
      </c>
      <c r="K157" s="1"/>
      <c r="L157" s="45">
        <f>L118</f>
        <v>628670000</v>
      </c>
      <c r="M157" s="1"/>
      <c r="N157" s="3"/>
      <c r="O157" s="3"/>
      <c r="P157" s="3"/>
      <c r="Q157" s="8"/>
      <c r="R157" s="1"/>
      <c r="S157" s="2"/>
    </row>
    <row r="158" spans="1:19">
      <c r="A158" s="2"/>
      <c r="B158" s="1"/>
      <c r="C158" s="7"/>
      <c r="D158" s="3"/>
      <c r="E158" s="79"/>
      <c r="F158" s="3"/>
      <c r="G158" s="3"/>
      <c r="H158" s="31"/>
      <c r="I158" s="26"/>
      <c r="J158" s="3"/>
      <c r="K158" s="3"/>
      <c r="L158" s="3"/>
      <c r="M158" s="3"/>
      <c r="N158" s="3"/>
      <c r="O158" s="3"/>
      <c r="P158" s="3"/>
      <c r="Q158" s="8"/>
      <c r="R158" s="1"/>
      <c r="S158" s="2"/>
    </row>
    <row r="159" spans="1:19" ht="15">
      <c r="A159" s="2"/>
      <c r="B159" s="1"/>
      <c r="C159" s="7"/>
      <c r="D159" s="3"/>
      <c r="E159" s="79" t="s">
        <v>196</v>
      </c>
      <c r="F159" s="3"/>
      <c r="G159" s="80" t="s">
        <v>186</v>
      </c>
      <c r="H159" s="95">
        <v>13000000</v>
      </c>
      <c r="I159" s="96" t="s">
        <v>117</v>
      </c>
      <c r="J159" s="94">
        <f>L110</f>
        <v>104000000</v>
      </c>
      <c r="K159" s="80" t="s">
        <v>120</v>
      </c>
      <c r="L159" s="93">
        <f>L116</f>
        <v>362960000</v>
      </c>
      <c r="M159" s="80" t="s">
        <v>86</v>
      </c>
      <c r="N159" s="3"/>
      <c r="O159" s="3"/>
      <c r="P159" s="3"/>
      <c r="Q159" s="8"/>
      <c r="R159" s="1"/>
      <c r="S159" s="2"/>
    </row>
    <row r="160" spans="1:19">
      <c r="A160" s="2"/>
      <c r="B160" s="1"/>
      <c r="C160" s="7"/>
      <c r="D160" s="3"/>
      <c r="E160" s="79"/>
      <c r="F160" s="3"/>
      <c r="G160" s="3"/>
      <c r="H160" s="31">
        <v>20000000</v>
      </c>
      <c r="I160" s="26"/>
      <c r="J160" s="43">
        <f>$L$112</f>
        <v>233000000</v>
      </c>
      <c r="K160" s="1"/>
      <c r="L160" s="45">
        <f>L118</f>
        <v>628670000</v>
      </c>
      <c r="M160" s="1"/>
      <c r="N160" s="3"/>
      <c r="O160" s="3"/>
      <c r="P160" s="3"/>
      <c r="Q160" s="8"/>
      <c r="R160" s="1"/>
      <c r="S160" s="2"/>
    </row>
    <row r="161" spans="1:19">
      <c r="A161" s="2"/>
      <c r="B161" s="1"/>
      <c r="C161" s="7"/>
      <c r="D161" s="3"/>
      <c r="E161" s="79"/>
      <c r="F161" s="3"/>
      <c r="G161" s="3"/>
      <c r="H161" s="31"/>
      <c r="I161" s="26"/>
      <c r="J161" s="3"/>
      <c r="K161" s="3"/>
      <c r="L161" s="3"/>
      <c r="M161" s="3"/>
      <c r="N161" s="3"/>
      <c r="O161" s="3"/>
      <c r="P161" s="3"/>
      <c r="Q161" s="8"/>
      <c r="R161" s="1"/>
      <c r="S161" s="2"/>
    </row>
    <row r="162" spans="1:19" ht="15">
      <c r="A162" s="2"/>
      <c r="B162" s="1"/>
      <c r="C162" s="7"/>
      <c r="D162" s="3"/>
      <c r="E162" s="79" t="s">
        <v>197</v>
      </c>
      <c r="F162" s="3"/>
      <c r="G162" s="80" t="s">
        <v>186</v>
      </c>
      <c r="H162" s="95">
        <v>1000000</v>
      </c>
      <c r="I162" s="96" t="s">
        <v>118</v>
      </c>
      <c r="J162" s="94">
        <f>L111</f>
        <v>3000000</v>
      </c>
      <c r="K162" s="80" t="s">
        <v>119</v>
      </c>
      <c r="L162" s="93">
        <f>L117</f>
        <v>14970000</v>
      </c>
      <c r="M162" s="80" t="s">
        <v>87</v>
      </c>
      <c r="N162" s="3"/>
      <c r="O162" s="3"/>
      <c r="P162" s="3"/>
      <c r="Q162" s="8"/>
      <c r="R162" s="1"/>
      <c r="S162" s="2"/>
    </row>
    <row r="163" spans="1:19">
      <c r="A163" s="2"/>
      <c r="B163" s="1"/>
      <c r="C163" s="7"/>
      <c r="D163" s="3"/>
      <c r="E163" s="3"/>
      <c r="F163" s="3"/>
      <c r="G163" s="3"/>
      <c r="H163" s="31">
        <v>20000000</v>
      </c>
      <c r="I163" s="1"/>
      <c r="J163" s="43">
        <f>$L$112</f>
        <v>233000000</v>
      </c>
      <c r="K163" s="1"/>
      <c r="L163" s="45">
        <f>L118</f>
        <v>628670000</v>
      </c>
      <c r="M163" s="1"/>
      <c r="N163" s="3"/>
      <c r="O163" s="3"/>
      <c r="P163" s="3"/>
      <c r="Q163" s="8"/>
      <c r="R163" s="1"/>
      <c r="S163" s="2"/>
    </row>
    <row r="164" spans="1:19">
      <c r="A164" s="2"/>
      <c r="B164" s="1"/>
      <c r="C164" s="7"/>
      <c r="D164" s="3"/>
      <c r="E164" s="79"/>
      <c r="F164" s="3"/>
      <c r="G164" s="3"/>
      <c r="H164" s="3"/>
      <c r="I164" s="3"/>
      <c r="J164" s="3"/>
      <c r="K164" s="3"/>
      <c r="L164" s="3"/>
      <c r="M164" s="3"/>
      <c r="N164" s="3"/>
      <c r="O164" s="3"/>
      <c r="P164" s="3"/>
      <c r="Q164" s="8"/>
      <c r="R164" s="1"/>
      <c r="S164" s="2"/>
    </row>
    <row r="165" spans="1:19">
      <c r="A165" s="2"/>
      <c r="B165" s="1"/>
      <c r="C165" s="7"/>
      <c r="D165" s="3"/>
      <c r="E165" s="79" t="s">
        <v>88</v>
      </c>
      <c r="F165" s="3"/>
      <c r="G165" s="3"/>
      <c r="H165" s="3"/>
      <c r="I165" s="3"/>
      <c r="J165" s="3"/>
      <c r="K165" s="3"/>
      <c r="L165" s="3"/>
      <c r="M165" s="3"/>
      <c r="N165" s="3"/>
      <c r="O165" s="3"/>
      <c r="P165" s="3"/>
      <c r="Q165" s="8"/>
      <c r="R165" s="1"/>
      <c r="S165" s="2"/>
    </row>
    <row r="166" spans="1:19">
      <c r="A166" s="2"/>
      <c r="B166" s="1"/>
      <c r="C166" s="7"/>
      <c r="D166" s="3"/>
      <c r="E166" s="79" t="s">
        <v>122</v>
      </c>
      <c r="F166" s="3"/>
      <c r="G166" s="3"/>
      <c r="H166" s="3"/>
      <c r="I166" s="3"/>
      <c r="J166" s="3"/>
      <c r="K166" s="3"/>
      <c r="L166" s="3"/>
      <c r="M166" s="3"/>
      <c r="N166" s="3"/>
      <c r="O166" s="3"/>
      <c r="P166" s="3"/>
      <c r="Q166" s="8"/>
      <c r="R166" s="1"/>
      <c r="S166" s="2"/>
    </row>
    <row r="167" spans="1:19">
      <c r="A167" s="2"/>
      <c r="B167" s="1"/>
      <c r="C167" s="7"/>
      <c r="D167" s="3"/>
      <c r="E167" s="79" t="s">
        <v>89</v>
      </c>
      <c r="F167" s="3"/>
      <c r="G167" s="3"/>
      <c r="H167" s="3"/>
      <c r="I167" s="3"/>
      <c r="J167" s="3"/>
      <c r="K167" s="3"/>
      <c r="L167" s="3"/>
      <c r="M167" s="3"/>
      <c r="N167" s="3"/>
      <c r="O167" s="3"/>
      <c r="P167" s="3"/>
      <c r="Q167" s="8"/>
      <c r="R167" s="1"/>
      <c r="S167" s="2"/>
    </row>
    <row r="168" spans="1:19">
      <c r="A168" s="2"/>
      <c r="B168" s="1"/>
      <c r="C168" s="7"/>
      <c r="D168" s="3"/>
      <c r="E168" s="79" t="s">
        <v>90</v>
      </c>
      <c r="F168" s="3"/>
      <c r="G168" s="3"/>
      <c r="H168" s="3"/>
      <c r="I168" s="3"/>
      <c r="J168" s="3"/>
      <c r="K168" s="3"/>
      <c r="L168" s="3"/>
      <c r="M168" s="3"/>
      <c r="N168" s="3"/>
      <c r="O168" s="3"/>
      <c r="P168" s="3"/>
      <c r="Q168" s="8"/>
      <c r="R168" s="1"/>
      <c r="S168" s="2"/>
    </row>
    <row r="169" spans="1:19">
      <c r="A169" s="2"/>
      <c r="B169" s="1"/>
      <c r="C169" s="7"/>
      <c r="D169" s="3"/>
      <c r="E169" s="79"/>
      <c r="F169" s="3"/>
      <c r="G169" s="3"/>
      <c r="H169" s="3"/>
      <c r="I169" s="3"/>
      <c r="J169" s="3"/>
      <c r="K169" s="3"/>
      <c r="L169" s="3"/>
      <c r="M169" s="3"/>
      <c r="N169" s="3"/>
      <c r="O169" s="3"/>
      <c r="P169" s="3"/>
      <c r="Q169" s="8"/>
      <c r="R169" s="1"/>
      <c r="S169" s="2"/>
    </row>
    <row r="170" spans="1:19">
      <c r="A170" s="2"/>
      <c r="B170" s="1"/>
      <c r="C170" s="7"/>
      <c r="D170" s="3"/>
      <c r="E170" s="79"/>
      <c r="F170" s="3"/>
      <c r="G170" s="3"/>
      <c r="H170" s="3"/>
      <c r="I170" s="3"/>
      <c r="J170" s="3"/>
      <c r="K170" s="3"/>
      <c r="L170" s="3"/>
      <c r="M170" s="3"/>
      <c r="N170" s="3"/>
      <c r="O170" s="3"/>
      <c r="P170" s="3"/>
      <c r="Q170" s="8"/>
      <c r="R170" s="1"/>
      <c r="S170" s="2"/>
    </row>
    <row r="171" spans="1:19">
      <c r="A171" s="2"/>
      <c r="B171" s="1"/>
      <c r="C171" s="7"/>
      <c r="D171" s="3"/>
      <c r="E171" s="79" t="s">
        <v>78</v>
      </c>
      <c r="F171" s="3"/>
      <c r="G171" s="3"/>
      <c r="H171" s="3"/>
      <c r="I171" s="3"/>
      <c r="J171" s="3"/>
      <c r="K171" s="3"/>
      <c r="L171" s="3"/>
      <c r="M171" s="3"/>
      <c r="N171" s="3"/>
      <c r="O171" s="3"/>
      <c r="P171" s="3"/>
      <c r="Q171" s="8"/>
      <c r="R171" s="1"/>
      <c r="S171" s="2"/>
    </row>
    <row r="172" spans="1:19">
      <c r="A172" s="2"/>
      <c r="B172" s="1"/>
      <c r="C172" s="7"/>
      <c r="D172" s="3"/>
      <c r="E172" s="79" t="s">
        <v>125</v>
      </c>
      <c r="F172" s="3"/>
      <c r="G172" s="3"/>
      <c r="H172" s="3"/>
      <c r="I172" s="3"/>
      <c r="J172" s="3"/>
      <c r="K172" s="3"/>
      <c r="L172" s="3"/>
      <c r="M172" s="3"/>
      <c r="N172" s="3"/>
      <c r="O172" s="3"/>
      <c r="P172" s="3"/>
      <c r="Q172" s="8"/>
      <c r="R172" s="1"/>
      <c r="S172" s="2"/>
    </row>
    <row r="173" spans="1:19">
      <c r="A173" s="2"/>
      <c r="B173" s="1"/>
      <c r="C173" s="7"/>
      <c r="D173" s="3"/>
      <c r="E173" s="79"/>
      <c r="F173" s="3"/>
      <c r="G173" s="3"/>
      <c r="H173" s="3"/>
      <c r="I173" s="3"/>
      <c r="J173" s="3"/>
      <c r="K173" s="3"/>
      <c r="L173" s="3"/>
      <c r="M173" s="3"/>
      <c r="N173" s="3"/>
      <c r="O173" s="3"/>
      <c r="P173" s="3"/>
      <c r="Q173" s="8"/>
      <c r="R173" s="1"/>
      <c r="S173" s="2"/>
    </row>
    <row r="174" spans="1:19">
      <c r="A174" s="2"/>
      <c r="B174" s="1"/>
      <c r="C174" s="7"/>
      <c r="D174" s="3"/>
      <c r="E174" s="79" t="s">
        <v>124</v>
      </c>
      <c r="F174" s="3"/>
      <c r="G174" s="3"/>
      <c r="H174" s="97" t="s">
        <v>115</v>
      </c>
      <c r="I174" s="97"/>
      <c r="J174" s="97" t="s">
        <v>61</v>
      </c>
      <c r="K174" s="97"/>
      <c r="L174" s="97" t="s">
        <v>62</v>
      </c>
      <c r="M174" s="3"/>
      <c r="N174" s="3"/>
      <c r="O174" s="3"/>
      <c r="P174" s="3"/>
      <c r="Q174" s="8"/>
      <c r="R174" s="1"/>
      <c r="S174" s="2"/>
    </row>
    <row r="175" spans="1:19">
      <c r="A175" s="2"/>
      <c r="B175" s="1"/>
      <c r="C175" s="7"/>
      <c r="D175" s="3"/>
      <c r="E175" s="79"/>
      <c r="F175" s="3"/>
      <c r="G175" s="3"/>
      <c r="H175" s="82"/>
      <c r="I175" s="82"/>
      <c r="J175" s="82"/>
      <c r="K175" s="82"/>
      <c r="L175" s="82"/>
      <c r="M175" s="3"/>
      <c r="N175" s="3"/>
      <c r="O175" s="3"/>
      <c r="P175" s="3"/>
      <c r="Q175" s="8"/>
      <c r="R175" s="1"/>
      <c r="S175" s="2"/>
    </row>
    <row r="176" spans="1:19" ht="15">
      <c r="A176" s="2"/>
      <c r="B176" s="1"/>
      <c r="C176" s="7"/>
      <c r="D176" s="3"/>
      <c r="E176" s="79" t="s">
        <v>126</v>
      </c>
      <c r="F176" s="3"/>
      <c r="G176" s="80" t="s">
        <v>186</v>
      </c>
      <c r="H176" s="95">
        <v>10000000</v>
      </c>
      <c r="I176" s="96" t="s">
        <v>130</v>
      </c>
      <c r="J176" s="94">
        <v>90000000</v>
      </c>
      <c r="K176" s="80" t="s">
        <v>132</v>
      </c>
      <c r="L176" s="93">
        <v>429000000</v>
      </c>
      <c r="M176" s="80" t="s">
        <v>91</v>
      </c>
      <c r="N176" s="45"/>
      <c r="O176" s="3"/>
      <c r="P176" s="3"/>
      <c r="Q176" s="8"/>
      <c r="R176" s="1"/>
      <c r="S176" s="2"/>
    </row>
    <row r="177" spans="1:19">
      <c r="A177" s="2"/>
      <c r="B177" s="1"/>
      <c r="C177" s="7"/>
      <c r="D177" s="3"/>
      <c r="E177" s="79"/>
      <c r="F177" s="3"/>
      <c r="G177" s="3"/>
      <c r="H177" s="31">
        <v>20000000</v>
      </c>
      <c r="I177" s="26"/>
      <c r="J177" s="43">
        <f>$L$112</f>
        <v>233000000</v>
      </c>
      <c r="K177" s="26"/>
      <c r="L177" s="45">
        <v>629000000</v>
      </c>
      <c r="M177" s="26"/>
      <c r="N177" s="3"/>
      <c r="O177" s="3"/>
      <c r="P177" s="3"/>
      <c r="Q177" s="8"/>
      <c r="R177" s="1"/>
      <c r="S177" s="2"/>
    </row>
    <row r="178" spans="1:19">
      <c r="A178" s="2"/>
      <c r="B178" s="1"/>
      <c r="C178" s="7"/>
      <c r="D178" s="3"/>
      <c r="E178" s="79"/>
      <c r="F178" s="3"/>
      <c r="G178" s="3"/>
      <c r="H178" s="31"/>
      <c r="I178" s="26"/>
      <c r="J178" s="3"/>
      <c r="K178" s="3"/>
      <c r="L178" s="3"/>
      <c r="M178" s="3"/>
      <c r="N178" s="3"/>
      <c r="O178" s="3"/>
      <c r="P178" s="3"/>
      <c r="Q178" s="8"/>
      <c r="R178" s="1"/>
      <c r="S178" s="2"/>
    </row>
    <row r="179" spans="1:19" ht="15">
      <c r="A179" s="2"/>
      <c r="B179" s="1"/>
      <c r="C179" s="7"/>
      <c r="D179" s="3"/>
      <c r="E179" s="79" t="s">
        <v>127</v>
      </c>
      <c r="F179" s="3"/>
      <c r="G179" s="80" t="s">
        <v>186</v>
      </c>
      <c r="H179" s="95">
        <v>6000000</v>
      </c>
      <c r="I179" s="96" t="s">
        <v>116</v>
      </c>
      <c r="J179" s="94">
        <v>63000000</v>
      </c>
      <c r="K179" s="80" t="s">
        <v>133</v>
      </c>
      <c r="L179" s="93">
        <v>125000000</v>
      </c>
      <c r="M179" s="80" t="s">
        <v>131</v>
      </c>
      <c r="N179" s="3"/>
      <c r="O179" s="3"/>
      <c r="P179" s="3"/>
      <c r="Q179" s="8"/>
      <c r="R179" s="1"/>
      <c r="S179" s="2"/>
    </row>
    <row r="180" spans="1:19">
      <c r="A180" s="2"/>
      <c r="B180" s="1"/>
      <c r="C180" s="7"/>
      <c r="D180" s="3"/>
      <c r="E180" s="79"/>
      <c r="F180" s="3"/>
      <c r="G180" s="3"/>
      <c r="H180" s="31">
        <v>20000000</v>
      </c>
      <c r="I180" s="26"/>
      <c r="J180" s="43">
        <f>$L$112</f>
        <v>233000000</v>
      </c>
      <c r="K180" s="26"/>
      <c r="L180" s="45">
        <v>629000000</v>
      </c>
      <c r="M180" s="26"/>
      <c r="N180" s="3"/>
      <c r="O180" s="3"/>
      <c r="P180" s="3"/>
      <c r="Q180" s="8"/>
      <c r="R180" s="1"/>
      <c r="S180" s="2"/>
    </row>
    <row r="181" spans="1:19">
      <c r="A181" s="2"/>
      <c r="B181" s="1"/>
      <c r="C181" s="7"/>
      <c r="D181" s="3"/>
      <c r="E181" s="79"/>
      <c r="F181" s="3"/>
      <c r="G181" s="3"/>
      <c r="H181" s="31"/>
      <c r="I181" s="26"/>
      <c r="J181" s="3"/>
      <c r="K181" s="3"/>
      <c r="L181" s="3"/>
      <c r="M181" s="3"/>
      <c r="N181" s="3"/>
      <c r="O181" s="3"/>
      <c r="P181" s="3"/>
      <c r="Q181" s="8"/>
      <c r="R181" s="1"/>
      <c r="S181" s="2"/>
    </row>
    <row r="182" spans="1:19" ht="15">
      <c r="A182" s="2"/>
      <c r="B182" s="1"/>
      <c r="C182" s="7"/>
      <c r="D182" s="3"/>
      <c r="E182" s="79" t="s">
        <v>128</v>
      </c>
      <c r="F182" s="3"/>
      <c r="G182" s="80" t="s">
        <v>186</v>
      </c>
      <c r="H182" s="95">
        <v>4000000</v>
      </c>
      <c r="I182" s="96" t="s">
        <v>131</v>
      </c>
      <c r="J182" s="94">
        <v>80000000</v>
      </c>
      <c r="K182" s="80" t="s">
        <v>134</v>
      </c>
      <c r="L182" s="93">
        <v>75000000</v>
      </c>
      <c r="M182" s="80" t="s">
        <v>92</v>
      </c>
      <c r="N182" s="3"/>
      <c r="O182" s="3"/>
      <c r="P182" s="3"/>
      <c r="Q182" s="8"/>
      <c r="R182" s="1"/>
      <c r="S182" s="2"/>
    </row>
    <row r="183" spans="1:19">
      <c r="A183" s="2"/>
      <c r="B183" s="1"/>
      <c r="C183" s="7"/>
      <c r="D183" s="3"/>
      <c r="E183" s="3"/>
      <c r="F183" s="3"/>
      <c r="G183" s="3"/>
      <c r="H183" s="31">
        <v>20000000</v>
      </c>
      <c r="I183" s="26"/>
      <c r="J183" s="43">
        <f>$L$112</f>
        <v>233000000</v>
      </c>
      <c r="K183" s="26"/>
      <c r="L183" s="45">
        <v>629000000</v>
      </c>
      <c r="M183" s="26"/>
      <c r="N183" s="3"/>
      <c r="O183" s="3"/>
      <c r="P183" s="3"/>
      <c r="Q183" s="8"/>
      <c r="R183" s="1"/>
      <c r="S183" s="2"/>
    </row>
    <row r="184" spans="1:19">
      <c r="A184" s="2"/>
      <c r="B184" s="1"/>
      <c r="C184" s="7"/>
      <c r="D184" s="3"/>
      <c r="E184" s="79"/>
      <c r="F184" s="3"/>
      <c r="G184" s="3"/>
      <c r="H184" s="3"/>
      <c r="I184" s="3"/>
      <c r="J184" s="3"/>
      <c r="K184" s="3"/>
      <c r="L184" s="3"/>
      <c r="M184" s="3"/>
      <c r="N184" s="3"/>
      <c r="O184" s="3"/>
      <c r="P184" s="3"/>
      <c r="Q184" s="8"/>
      <c r="R184" s="1"/>
      <c r="S184" s="2"/>
    </row>
    <row r="185" spans="1:19">
      <c r="A185" s="2"/>
      <c r="B185" s="1"/>
      <c r="C185" s="7"/>
      <c r="D185" s="3"/>
      <c r="E185" s="79" t="s">
        <v>95</v>
      </c>
      <c r="F185" s="3"/>
      <c r="G185" s="3"/>
      <c r="H185" s="3"/>
      <c r="I185" s="3"/>
      <c r="J185" s="43"/>
      <c r="K185" s="3"/>
      <c r="L185" s="43"/>
      <c r="M185" s="3"/>
      <c r="N185" s="3"/>
      <c r="O185" s="3"/>
      <c r="P185" s="3"/>
      <c r="Q185" s="8"/>
      <c r="R185" s="1"/>
      <c r="S185" s="2"/>
    </row>
    <row r="186" spans="1:19">
      <c r="A186" s="2"/>
      <c r="B186" s="1"/>
      <c r="C186" s="7"/>
      <c r="D186" s="3"/>
      <c r="E186" s="79" t="s">
        <v>135</v>
      </c>
      <c r="F186" s="3"/>
      <c r="G186" s="3"/>
      <c r="H186" s="3"/>
      <c r="I186" s="3"/>
      <c r="J186" s="3"/>
      <c r="K186" s="3"/>
      <c r="L186" s="3"/>
      <c r="M186" s="3"/>
      <c r="N186" s="3"/>
      <c r="O186" s="3"/>
      <c r="P186" s="3"/>
      <c r="Q186" s="8"/>
      <c r="R186" s="1"/>
      <c r="S186" s="2"/>
    </row>
    <row r="187" spans="1:19">
      <c r="A187" s="2"/>
      <c r="B187" s="1"/>
      <c r="C187" s="7"/>
      <c r="D187" s="3"/>
      <c r="E187" s="79" t="s">
        <v>136</v>
      </c>
      <c r="F187" s="3"/>
      <c r="G187" s="3"/>
      <c r="H187" s="3"/>
      <c r="I187" s="3"/>
      <c r="J187" s="3"/>
      <c r="K187" s="3"/>
      <c r="L187" s="3"/>
      <c r="M187" s="3"/>
      <c r="N187" s="3"/>
      <c r="O187" s="3"/>
      <c r="P187" s="3"/>
      <c r="Q187" s="8"/>
      <c r="R187" s="1"/>
      <c r="S187" s="2"/>
    </row>
    <row r="188" spans="1:19">
      <c r="A188" s="2"/>
      <c r="B188" s="1"/>
      <c r="C188" s="7"/>
      <c r="D188" s="3"/>
      <c r="E188" s="79" t="s">
        <v>142</v>
      </c>
      <c r="F188" s="3"/>
      <c r="G188" s="3"/>
      <c r="H188" s="3"/>
      <c r="I188" s="3"/>
      <c r="J188" s="3"/>
      <c r="K188" s="3"/>
      <c r="L188" s="3"/>
      <c r="M188" s="3"/>
      <c r="N188" s="3"/>
      <c r="O188" s="3"/>
      <c r="P188" s="3"/>
      <c r="Q188" s="8"/>
      <c r="R188" s="1"/>
      <c r="S188" s="2"/>
    </row>
    <row r="189" spans="1:19">
      <c r="A189" s="2"/>
      <c r="B189" s="1"/>
      <c r="C189" s="7"/>
      <c r="D189" s="3"/>
      <c r="E189" s="79" t="s">
        <v>143</v>
      </c>
      <c r="F189" s="3"/>
      <c r="G189" s="3"/>
      <c r="H189" s="3"/>
      <c r="I189" s="3"/>
      <c r="J189" s="3"/>
      <c r="K189" s="3"/>
      <c r="L189" s="3"/>
      <c r="M189" s="3"/>
      <c r="N189" s="3"/>
      <c r="O189" s="3"/>
      <c r="P189" s="3"/>
      <c r="Q189" s="8"/>
      <c r="R189" s="1"/>
      <c r="S189" s="2"/>
    </row>
    <row r="190" spans="1:19">
      <c r="A190" s="2"/>
      <c r="B190" s="1"/>
      <c r="C190" s="7"/>
      <c r="D190" s="3"/>
      <c r="E190" s="79"/>
      <c r="F190" s="3"/>
      <c r="G190" s="3"/>
      <c r="H190" s="3"/>
      <c r="I190" s="3"/>
      <c r="J190" s="3"/>
      <c r="K190" s="3"/>
      <c r="L190" s="3"/>
      <c r="M190" s="3"/>
      <c r="N190" s="3"/>
      <c r="O190" s="3"/>
      <c r="P190" s="3"/>
      <c r="Q190" s="8"/>
      <c r="R190" s="1"/>
      <c r="S190" s="2"/>
    </row>
    <row r="191" spans="1:19">
      <c r="A191" s="2"/>
      <c r="B191" s="1"/>
      <c r="C191" s="7"/>
      <c r="D191" s="3"/>
      <c r="E191" s="79" t="s">
        <v>96</v>
      </c>
      <c r="F191" s="3"/>
      <c r="G191" s="3"/>
      <c r="H191" s="3"/>
      <c r="I191" s="3"/>
      <c r="J191" s="3"/>
      <c r="K191" s="3"/>
      <c r="L191" s="3"/>
      <c r="M191" s="3"/>
      <c r="N191" s="3"/>
      <c r="O191" s="3"/>
      <c r="P191" s="3"/>
      <c r="Q191" s="8"/>
      <c r="R191" s="1"/>
      <c r="S191" s="2"/>
    </row>
    <row r="192" spans="1:19">
      <c r="A192" s="2"/>
      <c r="B192" s="1"/>
      <c r="C192" s="7"/>
      <c r="D192" s="3"/>
      <c r="E192" s="79" t="s">
        <v>137</v>
      </c>
      <c r="F192" s="3"/>
      <c r="G192" s="3"/>
      <c r="H192" s="3"/>
      <c r="I192" s="3"/>
      <c r="J192" s="3"/>
      <c r="K192" s="3"/>
      <c r="L192" s="3"/>
      <c r="M192" s="3"/>
      <c r="N192" s="3"/>
      <c r="O192" s="3"/>
      <c r="P192" s="3"/>
      <c r="Q192" s="8"/>
      <c r="R192" s="1"/>
      <c r="S192" s="2"/>
    </row>
    <row r="193" spans="1:19">
      <c r="A193" s="2"/>
      <c r="B193" s="1"/>
      <c r="C193" s="7"/>
      <c r="D193" s="3"/>
      <c r="E193" s="79"/>
      <c r="F193" s="3"/>
      <c r="G193" s="3"/>
      <c r="H193" s="3"/>
      <c r="I193" s="3"/>
      <c r="J193" s="3"/>
      <c r="K193" s="3"/>
      <c r="L193" s="3"/>
      <c r="M193" s="3"/>
      <c r="N193" s="3"/>
      <c r="O193" s="3"/>
      <c r="P193" s="3"/>
      <c r="Q193" s="8"/>
      <c r="R193" s="1"/>
      <c r="S193" s="2"/>
    </row>
    <row r="194" spans="1:19">
      <c r="A194" s="2"/>
      <c r="B194" s="1"/>
      <c r="C194" s="7"/>
      <c r="D194" s="3"/>
      <c r="E194" s="79" t="s">
        <v>319</v>
      </c>
      <c r="F194" s="3"/>
      <c r="G194" s="3"/>
      <c r="H194" s="3"/>
      <c r="I194" s="3"/>
      <c r="J194" s="3"/>
      <c r="K194" s="3"/>
      <c r="L194" s="3"/>
      <c r="M194" s="3"/>
      <c r="N194" s="3"/>
      <c r="O194" s="3"/>
      <c r="P194" s="3"/>
      <c r="Q194" s="8"/>
      <c r="R194" s="1"/>
      <c r="S194" s="2"/>
    </row>
    <row r="195" spans="1:19">
      <c r="A195" s="2"/>
      <c r="B195" s="1"/>
      <c r="C195" s="7"/>
      <c r="D195" s="3"/>
      <c r="E195" s="79" t="s">
        <v>138</v>
      </c>
      <c r="F195" s="3"/>
      <c r="G195" s="3"/>
      <c r="H195" s="3"/>
      <c r="I195" s="3"/>
      <c r="J195" s="3"/>
      <c r="K195" s="3"/>
      <c r="L195" s="3"/>
      <c r="M195" s="3"/>
      <c r="N195" s="3"/>
      <c r="O195" s="3"/>
      <c r="P195" s="3"/>
      <c r="Q195" s="8"/>
      <c r="R195" s="1"/>
      <c r="S195" s="2"/>
    </row>
    <row r="196" spans="1:19">
      <c r="A196" s="2"/>
      <c r="B196" s="1"/>
      <c r="C196" s="7"/>
      <c r="D196" s="3"/>
      <c r="E196" s="79" t="s">
        <v>139</v>
      </c>
      <c r="F196" s="3"/>
      <c r="G196" s="3"/>
      <c r="H196" s="3"/>
      <c r="I196" s="3"/>
      <c r="J196" s="3"/>
      <c r="K196" s="3"/>
      <c r="L196" s="3"/>
      <c r="M196" s="3"/>
      <c r="N196" s="3"/>
      <c r="O196" s="3"/>
      <c r="P196" s="3"/>
      <c r="Q196" s="8"/>
      <c r="R196" s="1"/>
      <c r="S196" s="2"/>
    </row>
    <row r="197" spans="1:19">
      <c r="A197" s="2"/>
      <c r="B197" s="1"/>
      <c r="C197" s="7"/>
      <c r="D197" s="3"/>
      <c r="E197" s="79"/>
      <c r="F197" s="3"/>
      <c r="G197" s="3"/>
      <c r="H197" s="3"/>
      <c r="I197" s="3"/>
      <c r="J197" s="3"/>
      <c r="K197" s="3"/>
      <c r="L197" s="3"/>
      <c r="M197" s="3"/>
      <c r="N197" s="3"/>
      <c r="O197" s="3"/>
      <c r="P197" s="3"/>
      <c r="Q197" s="8"/>
      <c r="R197" s="1"/>
      <c r="S197" s="2"/>
    </row>
    <row r="198" spans="1:19">
      <c r="A198" s="2"/>
      <c r="B198" s="1"/>
      <c r="C198" s="7"/>
      <c r="D198" s="3"/>
      <c r="E198" s="79" t="s">
        <v>140</v>
      </c>
      <c r="F198" s="3"/>
      <c r="G198" s="3"/>
      <c r="H198" s="3"/>
      <c r="I198" s="3"/>
      <c r="J198" s="3"/>
      <c r="K198" s="3"/>
      <c r="L198" s="3"/>
      <c r="M198" s="3"/>
      <c r="N198" s="3"/>
      <c r="O198" s="3"/>
      <c r="P198" s="3"/>
      <c r="Q198" s="8"/>
      <c r="R198" s="1"/>
      <c r="S198" s="2"/>
    </row>
    <row r="199" spans="1:19">
      <c r="A199" s="2"/>
      <c r="B199" s="1"/>
      <c r="C199" s="7"/>
      <c r="D199" s="3"/>
      <c r="E199" s="79" t="s">
        <v>141</v>
      </c>
      <c r="F199" s="3"/>
      <c r="G199" s="3"/>
      <c r="H199" s="3"/>
      <c r="I199" s="3"/>
      <c r="J199" s="3"/>
      <c r="K199" s="3"/>
      <c r="L199" s="3"/>
      <c r="M199" s="3"/>
      <c r="N199" s="3"/>
      <c r="O199" s="3"/>
      <c r="P199" s="3"/>
      <c r="Q199" s="8"/>
      <c r="R199" s="1"/>
      <c r="S199" s="2"/>
    </row>
    <row r="200" spans="1:19">
      <c r="A200" s="2"/>
      <c r="B200" s="1"/>
      <c r="C200" s="7"/>
      <c r="D200" s="3"/>
      <c r="E200" s="79"/>
      <c r="F200" s="3"/>
      <c r="G200" s="3"/>
      <c r="H200" s="3"/>
      <c r="I200" s="3"/>
      <c r="J200" s="3"/>
      <c r="K200" s="3"/>
      <c r="L200" s="3"/>
      <c r="M200" s="3"/>
      <c r="N200" s="3"/>
      <c r="O200" s="3"/>
      <c r="P200" s="3"/>
      <c r="Q200" s="8"/>
      <c r="R200" s="1"/>
      <c r="S200" s="2"/>
    </row>
    <row r="201" spans="1:19">
      <c r="A201" s="2"/>
      <c r="B201" s="1"/>
      <c r="C201" s="7"/>
      <c r="D201" s="3"/>
      <c r="E201" s="79" t="s">
        <v>100</v>
      </c>
      <c r="F201" s="3"/>
      <c r="G201" s="3"/>
      <c r="H201" s="3"/>
      <c r="I201" s="3"/>
      <c r="J201" s="3"/>
      <c r="K201" s="3"/>
      <c r="L201" s="3"/>
      <c r="M201" s="3"/>
      <c r="N201" s="3"/>
      <c r="O201" s="3"/>
      <c r="P201" s="3"/>
      <c r="Q201" s="8"/>
      <c r="R201" s="1"/>
      <c r="S201" s="2"/>
    </row>
    <row r="202" spans="1:19">
      <c r="A202" s="2"/>
      <c r="B202" s="1"/>
      <c r="C202" s="7"/>
      <c r="D202" s="3"/>
      <c r="E202" s="79" t="s">
        <v>98</v>
      </c>
      <c r="F202" s="3"/>
      <c r="G202" s="3"/>
      <c r="H202" s="3"/>
      <c r="I202" s="3"/>
      <c r="J202" s="3"/>
      <c r="K202" s="3"/>
      <c r="L202" s="3"/>
      <c r="M202" s="3"/>
      <c r="N202" s="3"/>
      <c r="O202" s="3"/>
      <c r="P202" s="3"/>
      <c r="Q202" s="8"/>
      <c r="R202" s="1"/>
      <c r="S202" s="2"/>
    </row>
    <row r="203" spans="1:19">
      <c r="A203" s="2"/>
      <c r="B203" s="1"/>
      <c r="C203" s="7"/>
      <c r="D203" s="3"/>
      <c r="E203" s="79"/>
      <c r="F203" s="3"/>
      <c r="G203" s="3"/>
      <c r="H203" s="3"/>
      <c r="I203" s="3"/>
      <c r="J203" s="3"/>
      <c r="K203" s="3"/>
      <c r="L203" s="3"/>
      <c r="M203" s="3"/>
      <c r="N203" s="3"/>
      <c r="O203" s="3"/>
      <c r="P203" s="3"/>
      <c r="Q203" s="8"/>
      <c r="R203" s="1"/>
      <c r="S203" s="2"/>
    </row>
    <row r="204" spans="1:19" ht="15">
      <c r="A204" s="2"/>
      <c r="B204" s="1"/>
      <c r="C204" s="7"/>
      <c r="D204" s="3"/>
      <c r="E204" s="79"/>
      <c r="F204" s="3" t="s">
        <v>126</v>
      </c>
      <c r="G204" s="80" t="s">
        <v>186</v>
      </c>
      <c r="H204" s="89">
        <f>J176</f>
        <v>90000000</v>
      </c>
      <c r="I204" s="84" t="s">
        <v>186</v>
      </c>
      <c r="J204" s="31">
        <f>H204/H205</f>
        <v>9</v>
      </c>
      <c r="K204" s="3" t="s">
        <v>101</v>
      </c>
      <c r="L204" s="3"/>
      <c r="M204" s="3"/>
      <c r="N204" s="3"/>
      <c r="O204" s="3"/>
      <c r="P204" s="3"/>
      <c r="Q204" s="8"/>
      <c r="R204" s="1"/>
      <c r="S204" s="2"/>
    </row>
    <row r="205" spans="1:19">
      <c r="A205" s="2"/>
      <c r="B205" s="1"/>
      <c r="C205" s="7"/>
      <c r="D205" s="3"/>
      <c r="E205" s="79"/>
      <c r="F205" s="3"/>
      <c r="G205" s="3"/>
      <c r="H205" s="43">
        <f>H176</f>
        <v>10000000</v>
      </c>
      <c r="I205" s="3"/>
      <c r="J205" s="31"/>
      <c r="K205" s="3"/>
      <c r="L205" s="3"/>
      <c r="M205" s="3"/>
      <c r="N205" s="3"/>
      <c r="O205" s="3"/>
      <c r="P205" s="3"/>
      <c r="Q205" s="8"/>
      <c r="R205" s="1"/>
      <c r="S205" s="2"/>
    </row>
    <row r="206" spans="1:19">
      <c r="A206" s="2"/>
      <c r="B206" s="1"/>
      <c r="C206" s="7"/>
      <c r="D206" s="3"/>
      <c r="E206" s="79"/>
      <c r="F206" s="3"/>
      <c r="G206" s="3"/>
      <c r="H206" s="3"/>
      <c r="I206" s="3"/>
      <c r="J206" s="31"/>
      <c r="K206" s="3"/>
      <c r="L206" s="3"/>
      <c r="M206" s="3"/>
      <c r="N206" s="3"/>
      <c r="O206" s="3"/>
      <c r="P206" s="3"/>
      <c r="Q206" s="8"/>
      <c r="R206" s="1"/>
      <c r="S206" s="2"/>
    </row>
    <row r="207" spans="1:19" ht="15">
      <c r="A207" s="2"/>
      <c r="B207" s="1"/>
      <c r="C207" s="7"/>
      <c r="D207" s="3"/>
      <c r="E207" s="79"/>
      <c r="F207" s="3" t="s">
        <v>99</v>
      </c>
      <c r="G207" s="80" t="s">
        <v>186</v>
      </c>
      <c r="H207" s="89">
        <f>J179</f>
        <v>63000000</v>
      </c>
      <c r="I207" s="84" t="s">
        <v>186</v>
      </c>
      <c r="J207" s="31">
        <f>H207/H208</f>
        <v>10.5</v>
      </c>
      <c r="K207" s="3" t="s">
        <v>101</v>
      </c>
      <c r="L207" s="3"/>
      <c r="M207" s="3"/>
      <c r="N207" s="3"/>
      <c r="O207" s="3"/>
      <c r="P207" s="3"/>
      <c r="Q207" s="8"/>
      <c r="R207" s="1"/>
      <c r="S207" s="2"/>
    </row>
    <row r="208" spans="1:19">
      <c r="A208" s="2"/>
      <c r="B208" s="1"/>
      <c r="C208" s="7"/>
      <c r="D208" s="3"/>
      <c r="E208" s="79"/>
      <c r="F208" s="3"/>
      <c r="G208" s="3"/>
      <c r="H208" s="43">
        <f>H179</f>
        <v>6000000</v>
      </c>
      <c r="I208" s="3"/>
      <c r="J208" s="31"/>
      <c r="K208" s="3"/>
      <c r="L208" s="3"/>
      <c r="M208" s="3"/>
      <c r="N208" s="3"/>
      <c r="O208" s="3"/>
      <c r="P208" s="3"/>
      <c r="Q208" s="8"/>
      <c r="R208" s="1"/>
      <c r="S208" s="2"/>
    </row>
    <row r="209" spans="1:19">
      <c r="A209" s="2"/>
      <c r="B209" s="1"/>
      <c r="C209" s="7"/>
      <c r="D209" s="3"/>
      <c r="E209" s="79"/>
      <c r="F209" s="3"/>
      <c r="G209" s="3"/>
      <c r="H209" s="3"/>
      <c r="I209" s="3"/>
      <c r="J209" s="31"/>
      <c r="K209" s="3"/>
      <c r="L209" s="3"/>
      <c r="M209" s="3"/>
      <c r="N209" s="3"/>
      <c r="O209" s="3"/>
      <c r="P209" s="3"/>
      <c r="Q209" s="8"/>
      <c r="R209" s="1"/>
      <c r="S209" s="2"/>
    </row>
    <row r="210" spans="1:19" ht="15">
      <c r="A210" s="2"/>
      <c r="B210" s="1"/>
      <c r="C210" s="7"/>
      <c r="D210" s="3"/>
      <c r="E210" s="79"/>
      <c r="F210" s="3" t="s">
        <v>128</v>
      </c>
      <c r="G210" s="80" t="s">
        <v>186</v>
      </c>
      <c r="H210" s="89">
        <f>J182</f>
        <v>80000000</v>
      </c>
      <c r="I210" s="84" t="s">
        <v>186</v>
      </c>
      <c r="J210" s="31">
        <f>H210/H211</f>
        <v>20</v>
      </c>
      <c r="K210" s="3" t="s">
        <v>101</v>
      </c>
      <c r="L210" s="3"/>
      <c r="M210" s="3"/>
      <c r="N210" s="3"/>
      <c r="O210" s="3"/>
      <c r="P210" s="3"/>
      <c r="Q210" s="8"/>
      <c r="R210" s="1"/>
      <c r="S210" s="2"/>
    </row>
    <row r="211" spans="1:19">
      <c r="A211" s="2"/>
      <c r="B211" s="1"/>
      <c r="C211" s="7"/>
      <c r="D211" s="3"/>
      <c r="E211" s="79"/>
      <c r="F211" s="3"/>
      <c r="G211" s="3"/>
      <c r="H211" s="43">
        <f>H182</f>
        <v>4000000</v>
      </c>
      <c r="I211" s="3"/>
      <c r="J211" s="3"/>
      <c r="K211" s="3"/>
      <c r="L211" s="3"/>
      <c r="M211" s="3"/>
      <c r="N211" s="3"/>
      <c r="O211" s="3"/>
      <c r="P211" s="3"/>
      <c r="Q211" s="8"/>
      <c r="R211" s="1"/>
      <c r="S211" s="2"/>
    </row>
    <row r="212" spans="1:19">
      <c r="A212" s="2"/>
      <c r="B212" s="1"/>
      <c r="C212" s="7"/>
      <c r="D212" s="3"/>
      <c r="E212" s="79"/>
      <c r="F212" s="3"/>
      <c r="G212" s="3"/>
      <c r="H212" s="43"/>
      <c r="I212" s="3"/>
      <c r="J212" s="3"/>
      <c r="K212" s="3"/>
      <c r="L212" s="3"/>
      <c r="M212" s="3"/>
      <c r="N212" s="3"/>
      <c r="O212" s="3"/>
      <c r="P212" s="3"/>
      <c r="Q212" s="8"/>
      <c r="R212" s="1"/>
      <c r="S212" s="2"/>
    </row>
    <row r="213" spans="1:19">
      <c r="A213" s="2"/>
      <c r="B213" s="1"/>
      <c r="C213" s="7"/>
      <c r="D213" s="3"/>
      <c r="E213" s="79" t="s">
        <v>97</v>
      </c>
      <c r="F213" s="3"/>
      <c r="G213" s="3"/>
      <c r="H213" s="3"/>
      <c r="I213" s="3"/>
      <c r="J213" s="3"/>
      <c r="K213" s="3"/>
      <c r="L213" s="3"/>
      <c r="M213" s="3"/>
      <c r="N213" s="3"/>
      <c r="O213" s="3"/>
      <c r="P213" s="3"/>
      <c r="Q213" s="8"/>
      <c r="R213" s="1"/>
      <c r="S213" s="2"/>
    </row>
    <row r="214" spans="1:19">
      <c r="A214" s="2"/>
      <c r="B214" s="1"/>
      <c r="C214" s="7"/>
      <c r="D214" s="3"/>
      <c r="E214" s="79" t="s">
        <v>98</v>
      </c>
      <c r="F214" s="3"/>
      <c r="G214" s="3"/>
      <c r="H214" s="3"/>
      <c r="I214" s="3"/>
      <c r="J214" s="3"/>
      <c r="K214" s="3"/>
      <c r="L214" s="3"/>
      <c r="M214" s="3"/>
      <c r="N214" s="3"/>
      <c r="O214" s="3"/>
      <c r="P214" s="3"/>
      <c r="Q214" s="8"/>
      <c r="R214" s="1"/>
      <c r="S214" s="2"/>
    </row>
    <row r="215" spans="1:19">
      <c r="A215" s="2"/>
      <c r="B215" s="1"/>
      <c r="C215" s="7"/>
      <c r="D215" s="3"/>
      <c r="E215" s="79"/>
      <c r="F215" s="3"/>
      <c r="G215" s="3"/>
      <c r="H215" s="3"/>
      <c r="I215" s="3"/>
      <c r="J215" s="3"/>
      <c r="K215" s="3"/>
      <c r="L215" s="3"/>
      <c r="M215" s="3"/>
      <c r="N215" s="3"/>
      <c r="O215" s="3"/>
      <c r="P215" s="3"/>
      <c r="Q215" s="8"/>
      <c r="R215" s="1"/>
      <c r="S215" s="2"/>
    </row>
    <row r="216" spans="1:19" ht="15">
      <c r="A216" s="2"/>
      <c r="B216" s="1"/>
      <c r="C216" s="7"/>
      <c r="D216" s="3"/>
      <c r="E216" s="79"/>
      <c r="F216" s="3" t="s">
        <v>126</v>
      </c>
      <c r="G216" s="80" t="s">
        <v>186</v>
      </c>
      <c r="H216" s="93">
        <f>L176</f>
        <v>429000000</v>
      </c>
      <c r="I216" s="84" t="s">
        <v>186</v>
      </c>
      <c r="J216" s="90">
        <f>H216/H217</f>
        <v>4.7666666666666666</v>
      </c>
      <c r="K216" s="3" t="s">
        <v>102</v>
      </c>
      <c r="L216" s="3"/>
      <c r="M216" s="3"/>
      <c r="N216" s="3"/>
      <c r="O216" s="3"/>
      <c r="P216" s="3"/>
      <c r="Q216" s="8"/>
      <c r="R216" s="1"/>
      <c r="S216" s="2"/>
    </row>
    <row r="217" spans="1:19">
      <c r="A217" s="2"/>
      <c r="B217" s="1"/>
      <c r="C217" s="7"/>
      <c r="D217" s="3"/>
      <c r="E217" s="79"/>
      <c r="F217" s="3"/>
      <c r="G217" s="3"/>
      <c r="H217" s="43">
        <f>J176</f>
        <v>90000000</v>
      </c>
      <c r="I217" s="3"/>
      <c r="J217" s="3"/>
      <c r="K217" s="3"/>
      <c r="L217" s="3"/>
      <c r="M217" s="3"/>
      <c r="N217" s="3"/>
      <c r="O217" s="3"/>
      <c r="P217" s="3"/>
      <c r="Q217" s="8"/>
      <c r="R217" s="1"/>
      <c r="S217" s="2"/>
    </row>
    <row r="218" spans="1:19">
      <c r="A218" s="2"/>
      <c r="B218" s="1"/>
      <c r="C218" s="7"/>
      <c r="D218" s="3"/>
      <c r="E218" s="79"/>
      <c r="F218" s="3"/>
      <c r="G218" s="3"/>
      <c r="H218" s="3"/>
      <c r="I218" s="3"/>
      <c r="J218" s="3"/>
      <c r="K218" s="3"/>
      <c r="L218" s="3"/>
      <c r="M218" s="3"/>
      <c r="N218" s="3"/>
      <c r="O218" s="3"/>
      <c r="P218" s="3"/>
      <c r="Q218" s="8"/>
      <c r="R218" s="1"/>
      <c r="S218" s="2"/>
    </row>
    <row r="219" spans="1:19" ht="15">
      <c r="A219" s="2"/>
      <c r="B219" s="1"/>
      <c r="C219" s="7"/>
      <c r="D219" s="3"/>
      <c r="E219" s="79"/>
      <c r="F219" s="3" t="s">
        <v>99</v>
      </c>
      <c r="G219" s="80" t="s">
        <v>186</v>
      </c>
      <c r="H219" s="93">
        <f>L179</f>
        <v>125000000</v>
      </c>
      <c r="I219" s="84" t="s">
        <v>186</v>
      </c>
      <c r="J219" s="90">
        <f>H219/H220</f>
        <v>1.9841269841269842</v>
      </c>
      <c r="K219" s="3" t="s">
        <v>102</v>
      </c>
      <c r="L219" s="3"/>
      <c r="M219" s="3"/>
      <c r="N219" s="3"/>
      <c r="O219" s="3"/>
      <c r="P219" s="3"/>
      <c r="Q219" s="8"/>
      <c r="R219" s="1"/>
      <c r="S219" s="2"/>
    </row>
    <row r="220" spans="1:19">
      <c r="A220" s="2"/>
      <c r="B220" s="1"/>
      <c r="C220" s="7"/>
      <c r="D220" s="3"/>
      <c r="E220" s="79"/>
      <c r="F220" s="3"/>
      <c r="G220" s="3"/>
      <c r="H220" s="43">
        <f>J179</f>
        <v>63000000</v>
      </c>
      <c r="I220" s="3"/>
      <c r="J220" s="3"/>
      <c r="K220" s="3"/>
      <c r="L220" s="3"/>
      <c r="M220" s="3"/>
      <c r="N220" s="3"/>
      <c r="O220" s="3"/>
      <c r="P220" s="3"/>
      <c r="Q220" s="8"/>
      <c r="R220" s="1"/>
      <c r="S220" s="2"/>
    </row>
    <row r="221" spans="1:19">
      <c r="A221" s="2"/>
      <c r="B221" s="1"/>
      <c r="C221" s="7"/>
      <c r="D221" s="3"/>
      <c r="E221" s="79"/>
      <c r="F221" s="3"/>
      <c r="G221" s="3"/>
      <c r="H221" s="3"/>
      <c r="I221" s="3"/>
      <c r="J221" s="3"/>
      <c r="K221" s="3"/>
      <c r="L221" s="3"/>
      <c r="M221" s="3"/>
      <c r="N221" s="3"/>
      <c r="O221" s="3"/>
      <c r="P221" s="3"/>
      <c r="Q221" s="8"/>
      <c r="R221" s="1"/>
      <c r="S221" s="2"/>
    </row>
    <row r="222" spans="1:19" ht="15">
      <c r="A222" s="2"/>
      <c r="B222" s="1"/>
      <c r="C222" s="7"/>
      <c r="D222" s="3"/>
      <c r="E222" s="79"/>
      <c r="F222" s="3" t="s">
        <v>128</v>
      </c>
      <c r="G222" s="80" t="s">
        <v>186</v>
      </c>
      <c r="H222" s="93">
        <f>L182</f>
        <v>75000000</v>
      </c>
      <c r="I222" s="84" t="s">
        <v>186</v>
      </c>
      <c r="J222" s="90">
        <f>H222/H223</f>
        <v>0.9375</v>
      </c>
      <c r="K222" s="3" t="s">
        <v>102</v>
      </c>
      <c r="L222" s="3"/>
      <c r="M222" s="3"/>
      <c r="N222" s="3"/>
      <c r="O222" s="3"/>
      <c r="P222" s="3"/>
      <c r="Q222" s="8"/>
      <c r="R222" s="1"/>
      <c r="S222" s="2"/>
    </row>
    <row r="223" spans="1:19">
      <c r="A223" s="2"/>
      <c r="B223" s="1"/>
      <c r="C223" s="7"/>
      <c r="D223" s="3"/>
      <c r="E223" s="79"/>
      <c r="F223" s="3"/>
      <c r="G223" s="3"/>
      <c r="H223" s="43">
        <f>J182</f>
        <v>80000000</v>
      </c>
      <c r="I223" s="3"/>
      <c r="J223" s="3"/>
      <c r="K223" s="3"/>
      <c r="L223" s="3"/>
      <c r="M223" s="3"/>
      <c r="N223" s="3"/>
      <c r="O223" s="3"/>
      <c r="P223" s="3"/>
      <c r="Q223" s="8"/>
      <c r="R223" s="1"/>
      <c r="S223" s="2"/>
    </row>
    <row r="224" spans="1:19">
      <c r="A224" s="2"/>
      <c r="B224" s="1"/>
      <c r="C224" s="7"/>
      <c r="D224" s="3"/>
      <c r="E224" s="79"/>
      <c r="F224" s="3"/>
      <c r="G224" s="3"/>
      <c r="H224" s="3"/>
      <c r="I224" s="3"/>
      <c r="J224" s="3"/>
      <c r="K224" s="3"/>
      <c r="L224" s="3"/>
      <c r="M224" s="3"/>
      <c r="N224" s="3"/>
      <c r="O224" s="3"/>
      <c r="P224" s="3"/>
      <c r="Q224" s="8"/>
      <c r="R224" s="1"/>
      <c r="S224" s="2"/>
    </row>
    <row r="225" spans="1:19">
      <c r="A225" s="2"/>
      <c r="B225" s="1"/>
      <c r="C225" s="7"/>
      <c r="D225" s="3"/>
      <c r="E225" s="79"/>
      <c r="F225" s="3"/>
      <c r="G225" s="3"/>
      <c r="H225" s="3"/>
      <c r="I225" s="3"/>
      <c r="J225" s="3"/>
      <c r="K225" s="3"/>
      <c r="L225" s="3"/>
      <c r="M225" s="3"/>
      <c r="N225" s="3"/>
      <c r="O225" s="3"/>
      <c r="P225" s="3"/>
      <c r="Q225" s="8"/>
      <c r="R225" s="1"/>
      <c r="S225" s="2"/>
    </row>
    <row r="226" spans="1:19">
      <c r="A226" s="2"/>
      <c r="B226" s="1"/>
      <c r="C226" s="7"/>
      <c r="D226" s="3"/>
      <c r="E226" s="79"/>
      <c r="F226" s="3"/>
      <c r="G226" s="3"/>
      <c r="H226" s="3"/>
      <c r="I226" s="3"/>
      <c r="J226" s="3"/>
      <c r="K226" s="3"/>
      <c r="L226" s="3"/>
      <c r="M226" s="3"/>
      <c r="N226" s="3"/>
      <c r="O226" s="3"/>
      <c r="P226" s="3"/>
      <c r="Q226" s="8"/>
      <c r="R226" s="1"/>
      <c r="S226" s="2"/>
    </row>
    <row r="227" spans="1:19">
      <c r="A227" s="2"/>
      <c r="B227" s="1"/>
      <c r="C227" s="7"/>
      <c r="D227" s="3"/>
      <c r="E227" s="19" t="s">
        <v>77</v>
      </c>
      <c r="F227" s="3"/>
      <c r="G227" s="3"/>
      <c r="H227" s="3"/>
      <c r="I227" s="3"/>
      <c r="J227" s="3"/>
      <c r="K227" s="3"/>
      <c r="L227" s="3"/>
      <c r="M227" s="3"/>
      <c r="N227" s="3"/>
      <c r="O227" s="3"/>
      <c r="P227" s="3"/>
      <c r="Q227" s="8"/>
      <c r="R227" s="1"/>
      <c r="S227" s="2"/>
    </row>
    <row r="228" spans="1:19">
      <c r="A228" s="2"/>
      <c r="B228" s="1"/>
      <c r="C228" s="7"/>
      <c r="D228" s="3"/>
      <c r="E228" s="79" t="s">
        <v>144</v>
      </c>
      <c r="F228" s="3"/>
      <c r="G228" s="3"/>
      <c r="H228" s="3"/>
      <c r="I228" s="3"/>
      <c r="J228" s="3"/>
      <c r="K228" s="3"/>
      <c r="L228" s="3"/>
      <c r="M228" s="3"/>
      <c r="N228" s="3"/>
      <c r="O228" s="3"/>
      <c r="P228" s="3"/>
      <c r="Q228" s="8"/>
      <c r="R228" s="1"/>
      <c r="S228" s="2"/>
    </row>
    <row r="229" spans="1:19">
      <c r="A229" s="2"/>
      <c r="B229" s="1"/>
      <c r="C229" s="7"/>
      <c r="D229" s="3"/>
      <c r="E229" s="79"/>
      <c r="F229" s="3"/>
      <c r="G229" s="3"/>
      <c r="H229" s="3"/>
      <c r="I229" s="3"/>
      <c r="J229" s="3"/>
      <c r="K229" s="3"/>
      <c r="L229" s="3"/>
      <c r="M229" s="3"/>
      <c r="N229" s="3"/>
      <c r="O229" s="3"/>
      <c r="P229" s="3"/>
      <c r="Q229" s="8"/>
      <c r="R229" s="1"/>
      <c r="S229" s="2"/>
    </row>
    <row r="230" spans="1:19">
      <c r="A230" s="2"/>
      <c r="B230" s="1"/>
      <c r="C230" s="7"/>
      <c r="D230" s="3"/>
      <c r="E230" s="79"/>
      <c r="F230" s="3"/>
      <c r="G230" s="3"/>
      <c r="H230" s="3"/>
      <c r="I230" s="3"/>
      <c r="J230" s="3"/>
      <c r="K230" s="3"/>
      <c r="L230" s="3"/>
      <c r="M230" s="3"/>
      <c r="N230" s="3"/>
      <c r="O230" s="3"/>
      <c r="P230" s="3"/>
      <c r="Q230" s="8"/>
      <c r="R230" s="1"/>
      <c r="S230" s="2"/>
    </row>
    <row r="231" spans="1:19">
      <c r="A231" s="2"/>
      <c r="B231" s="1"/>
      <c r="C231" s="7"/>
      <c r="D231" s="3"/>
      <c r="E231" s="79"/>
      <c r="F231" s="3"/>
      <c r="G231" s="3"/>
      <c r="H231" s="3"/>
      <c r="I231" s="3"/>
      <c r="J231" s="3"/>
      <c r="K231" s="3"/>
      <c r="L231" s="3"/>
      <c r="M231" s="3"/>
      <c r="N231" s="3"/>
      <c r="O231" s="3"/>
      <c r="P231" s="3"/>
      <c r="Q231" s="8"/>
      <c r="R231" s="1"/>
      <c r="S231" s="2"/>
    </row>
    <row r="232" spans="1:19">
      <c r="A232" s="2"/>
      <c r="B232" s="1"/>
      <c r="C232" s="7"/>
      <c r="D232" s="3"/>
      <c r="E232" s="79"/>
      <c r="F232" s="3"/>
      <c r="G232" s="3"/>
      <c r="H232" s="3"/>
      <c r="I232" s="3"/>
      <c r="J232" s="3"/>
      <c r="K232" s="3"/>
      <c r="L232" s="3"/>
      <c r="M232" s="3"/>
      <c r="N232" s="3"/>
      <c r="O232" s="3"/>
      <c r="P232" s="3"/>
      <c r="Q232" s="8"/>
      <c r="R232" s="1"/>
      <c r="S232" s="2"/>
    </row>
    <row r="233" spans="1:19">
      <c r="A233" s="2"/>
      <c r="B233" s="1"/>
      <c r="C233" s="7"/>
      <c r="D233" s="3"/>
      <c r="E233" s="79"/>
      <c r="F233" s="3"/>
      <c r="G233" s="3"/>
      <c r="H233" s="3"/>
      <c r="I233" s="3"/>
      <c r="J233" s="3"/>
      <c r="K233" s="3"/>
      <c r="L233" s="3"/>
      <c r="M233" s="3"/>
      <c r="N233" s="3"/>
      <c r="O233" s="3"/>
      <c r="P233" s="3"/>
      <c r="Q233" s="8"/>
      <c r="R233" s="1"/>
      <c r="S233" s="2"/>
    </row>
    <row r="234" spans="1:19">
      <c r="A234" s="2"/>
      <c r="B234" s="1"/>
      <c r="C234" s="7"/>
      <c r="D234" s="3"/>
      <c r="E234" s="79"/>
      <c r="F234" s="3"/>
      <c r="G234" s="3"/>
      <c r="H234" s="3"/>
      <c r="I234" s="3"/>
      <c r="J234" s="3"/>
      <c r="K234" s="3"/>
      <c r="L234" s="3"/>
      <c r="M234" s="3"/>
      <c r="N234" s="3"/>
      <c r="O234" s="3"/>
      <c r="P234" s="3"/>
      <c r="Q234" s="8"/>
      <c r="R234" s="1"/>
      <c r="S234" s="2"/>
    </row>
    <row r="235" spans="1:19">
      <c r="A235" s="2"/>
      <c r="B235" s="1"/>
      <c r="C235" s="7"/>
      <c r="D235" s="3"/>
      <c r="E235" s="79"/>
      <c r="F235" s="3"/>
      <c r="G235" s="3"/>
      <c r="H235" s="3"/>
      <c r="I235" s="3"/>
      <c r="J235" s="3"/>
      <c r="K235" s="3"/>
      <c r="L235" s="3"/>
      <c r="M235" s="3"/>
      <c r="N235" s="3"/>
      <c r="O235" s="3"/>
      <c r="P235" s="3"/>
      <c r="Q235" s="8"/>
      <c r="R235" s="1"/>
      <c r="S235" s="2"/>
    </row>
    <row r="236" spans="1:19">
      <c r="A236" s="2"/>
      <c r="B236" s="1"/>
      <c r="C236" s="7"/>
      <c r="D236" s="3"/>
      <c r="E236" s="79"/>
      <c r="F236" s="3"/>
      <c r="G236" s="3"/>
      <c r="H236" s="3"/>
      <c r="I236" s="3"/>
      <c r="J236" s="3"/>
      <c r="K236" s="3"/>
      <c r="L236" s="3"/>
      <c r="M236" s="3"/>
      <c r="N236" s="3"/>
      <c r="O236" s="3"/>
      <c r="P236" s="3"/>
      <c r="Q236" s="8"/>
      <c r="R236" s="1"/>
      <c r="S236" s="2"/>
    </row>
    <row r="237" spans="1:19">
      <c r="A237" s="2"/>
      <c r="B237" s="1"/>
      <c r="C237" s="7"/>
      <c r="D237" s="3"/>
      <c r="E237" s="79"/>
      <c r="F237" s="3"/>
      <c r="G237" s="3"/>
      <c r="H237" s="3"/>
      <c r="I237" s="3"/>
      <c r="J237" s="3"/>
      <c r="K237" s="3"/>
      <c r="L237" s="3"/>
      <c r="M237" s="3"/>
      <c r="N237" s="3"/>
      <c r="O237" s="3"/>
      <c r="P237" s="3"/>
      <c r="Q237" s="8"/>
      <c r="R237" s="1"/>
      <c r="S237" s="2"/>
    </row>
    <row r="238" spans="1:19">
      <c r="A238" s="2"/>
      <c r="B238" s="1"/>
      <c r="C238" s="7"/>
      <c r="D238" s="3"/>
      <c r="E238" s="79"/>
      <c r="F238" s="3"/>
      <c r="G238" s="3"/>
      <c r="H238" s="3"/>
      <c r="I238" s="3"/>
      <c r="J238" s="3"/>
      <c r="K238" s="3"/>
      <c r="L238" s="3"/>
      <c r="M238" s="3"/>
      <c r="N238" s="3"/>
      <c r="O238" s="3"/>
      <c r="P238" s="3"/>
      <c r="Q238" s="8"/>
      <c r="R238" s="1"/>
      <c r="S238" s="2"/>
    </row>
    <row r="239" spans="1:19">
      <c r="A239" s="2"/>
      <c r="B239" s="1"/>
      <c r="C239" s="7"/>
      <c r="D239" s="3"/>
      <c r="E239" s="79"/>
      <c r="F239" s="3"/>
      <c r="G239" s="3"/>
      <c r="H239" s="3"/>
      <c r="I239" s="3"/>
      <c r="J239" s="3"/>
      <c r="K239" s="3"/>
      <c r="L239" s="3"/>
      <c r="M239" s="3"/>
      <c r="N239" s="3"/>
      <c r="O239" s="3"/>
      <c r="P239" s="3"/>
      <c r="Q239" s="8"/>
      <c r="R239" s="1"/>
      <c r="S239" s="2"/>
    </row>
    <row r="240" spans="1:19">
      <c r="A240" s="2"/>
      <c r="B240" s="1"/>
      <c r="C240" s="7"/>
      <c r="D240" s="3"/>
      <c r="E240" s="79"/>
      <c r="F240" s="3"/>
      <c r="G240" s="3"/>
      <c r="H240" s="3"/>
      <c r="I240" s="3"/>
      <c r="J240" s="3"/>
      <c r="K240" s="3"/>
      <c r="L240" s="3"/>
      <c r="M240" s="3"/>
      <c r="N240" s="3"/>
      <c r="O240" s="3"/>
      <c r="P240" s="3"/>
      <c r="Q240" s="8"/>
      <c r="R240" s="1"/>
      <c r="S240" s="2"/>
    </row>
    <row r="241" spans="1:19">
      <c r="A241" s="2"/>
      <c r="B241" s="1"/>
      <c r="C241" s="7"/>
      <c r="D241" s="3"/>
      <c r="E241" s="79"/>
      <c r="F241" s="3"/>
      <c r="G241" s="3"/>
      <c r="H241" s="3"/>
      <c r="I241" s="3"/>
      <c r="J241" s="3"/>
      <c r="K241" s="3"/>
      <c r="L241" s="3"/>
      <c r="M241" s="3"/>
      <c r="N241" s="3"/>
      <c r="O241" s="3"/>
      <c r="P241" s="3"/>
      <c r="Q241" s="8"/>
      <c r="R241" s="1"/>
      <c r="S241" s="2"/>
    </row>
    <row r="242" spans="1:19">
      <c r="A242" s="2"/>
      <c r="B242" s="1"/>
      <c r="C242" s="7"/>
      <c r="D242" s="3"/>
      <c r="E242" s="79"/>
      <c r="F242" s="3"/>
      <c r="G242" s="3"/>
      <c r="H242" s="3"/>
      <c r="I242" s="3"/>
      <c r="J242" s="3"/>
      <c r="K242" s="3"/>
      <c r="L242" s="3"/>
      <c r="M242" s="3"/>
      <c r="N242" s="3"/>
      <c r="O242" s="3"/>
      <c r="P242" s="3"/>
      <c r="Q242" s="8"/>
      <c r="R242" s="1"/>
      <c r="S242" s="2"/>
    </row>
    <row r="243" spans="1:19">
      <c r="A243" s="2"/>
      <c r="B243" s="1"/>
      <c r="C243" s="7"/>
      <c r="D243" s="3"/>
      <c r="E243" s="79"/>
      <c r="F243" s="3"/>
      <c r="G243" s="3"/>
      <c r="H243" s="3"/>
      <c r="I243" s="3"/>
      <c r="J243" s="3"/>
      <c r="K243" s="3"/>
      <c r="L243" s="3"/>
      <c r="M243" s="3"/>
      <c r="N243" s="3"/>
      <c r="O243" s="3"/>
      <c r="P243" s="3"/>
      <c r="Q243" s="8"/>
      <c r="R243" s="1"/>
      <c r="S243" s="2"/>
    </row>
    <row r="244" spans="1:19">
      <c r="A244" s="2"/>
      <c r="B244" s="1"/>
      <c r="C244" s="7"/>
      <c r="D244" s="3"/>
      <c r="E244" s="79"/>
      <c r="F244" s="3"/>
      <c r="G244" s="3"/>
      <c r="H244" s="3"/>
      <c r="I244" s="3"/>
      <c r="J244" s="3"/>
      <c r="K244" s="3"/>
      <c r="L244" s="3"/>
      <c r="M244" s="3"/>
      <c r="N244" s="3"/>
      <c r="O244" s="3"/>
      <c r="P244" s="3"/>
      <c r="Q244" s="8"/>
      <c r="R244" s="1"/>
      <c r="S244" s="2"/>
    </row>
    <row r="245" spans="1:19">
      <c r="A245" s="2"/>
      <c r="B245" s="1"/>
      <c r="C245" s="7"/>
      <c r="D245" s="3"/>
      <c r="E245" s="79"/>
      <c r="F245" s="3"/>
      <c r="G245" s="3"/>
      <c r="H245" s="3"/>
      <c r="I245" s="3"/>
      <c r="J245" s="3"/>
      <c r="K245" s="3"/>
      <c r="L245" s="3"/>
      <c r="M245" s="3"/>
      <c r="N245" s="3"/>
      <c r="O245" s="3"/>
      <c r="P245" s="3"/>
      <c r="Q245" s="8"/>
      <c r="R245" s="1"/>
      <c r="S245" s="2"/>
    </row>
    <row r="246" spans="1:19">
      <c r="A246" s="2"/>
      <c r="B246" s="1"/>
      <c r="C246" s="7"/>
      <c r="D246" s="3"/>
      <c r="E246" s="79"/>
      <c r="F246" s="3"/>
      <c r="G246" s="3"/>
      <c r="H246" s="3"/>
      <c r="I246" s="3"/>
      <c r="J246" s="3"/>
      <c r="K246" s="3"/>
      <c r="L246" s="3"/>
      <c r="M246" s="3"/>
      <c r="N246" s="3"/>
      <c r="O246" s="3"/>
      <c r="P246" s="3"/>
      <c r="Q246" s="8"/>
      <c r="R246" s="1"/>
      <c r="S246" s="2"/>
    </row>
    <row r="247" spans="1:19">
      <c r="A247" s="2"/>
      <c r="B247" s="1"/>
      <c r="C247" s="7"/>
      <c r="D247" s="3"/>
      <c r="E247" s="79"/>
      <c r="F247" s="3"/>
      <c r="G247" s="3"/>
      <c r="H247" s="3"/>
      <c r="I247" s="3"/>
      <c r="J247" s="3"/>
      <c r="K247" s="3"/>
      <c r="L247" s="3"/>
      <c r="M247" s="3"/>
      <c r="N247" s="3"/>
      <c r="O247" s="3"/>
      <c r="P247" s="3"/>
      <c r="Q247" s="8"/>
      <c r="R247" s="1"/>
      <c r="S247" s="2"/>
    </row>
    <row r="248" spans="1:19">
      <c r="A248" s="2"/>
      <c r="B248" s="1"/>
      <c r="C248" s="7"/>
      <c r="D248" s="3"/>
      <c r="E248" s="79"/>
      <c r="F248" s="3"/>
      <c r="G248" s="3"/>
      <c r="H248" s="3"/>
      <c r="I248" s="3"/>
      <c r="J248" s="3"/>
      <c r="K248" s="3"/>
      <c r="L248" s="3"/>
      <c r="M248" s="3"/>
      <c r="N248" s="3"/>
      <c r="O248" s="3"/>
      <c r="P248" s="3"/>
      <c r="Q248" s="8"/>
      <c r="R248" s="1"/>
      <c r="S248" s="2"/>
    </row>
    <row r="249" spans="1:19">
      <c r="A249" s="2"/>
      <c r="B249" s="1"/>
      <c r="C249" s="7"/>
      <c r="D249" s="3"/>
      <c r="E249" s="79"/>
      <c r="F249" s="3"/>
      <c r="G249" s="3"/>
      <c r="H249" s="3"/>
      <c r="I249" s="3"/>
      <c r="J249" s="3"/>
      <c r="K249" s="3"/>
      <c r="L249" s="3"/>
      <c r="M249" s="3"/>
      <c r="N249" s="3"/>
      <c r="O249" s="3"/>
      <c r="P249" s="3"/>
      <c r="Q249" s="8"/>
      <c r="R249" s="1"/>
      <c r="S249" s="2"/>
    </row>
    <row r="250" spans="1:19">
      <c r="A250" s="2"/>
      <c r="B250" s="1"/>
      <c r="C250" s="7"/>
      <c r="D250" s="3"/>
      <c r="E250" s="79"/>
      <c r="F250" s="3"/>
      <c r="G250" s="3"/>
      <c r="H250" s="3"/>
      <c r="I250" s="3"/>
      <c r="J250" s="3"/>
      <c r="K250" s="3"/>
      <c r="L250" s="3"/>
      <c r="M250" s="3"/>
      <c r="N250" s="3"/>
      <c r="O250" s="3"/>
      <c r="P250" s="3"/>
      <c r="Q250" s="8"/>
      <c r="R250" s="1"/>
      <c r="S250" s="2"/>
    </row>
    <row r="251" spans="1:19">
      <c r="A251" s="2"/>
      <c r="B251" s="1"/>
      <c r="C251" s="7"/>
      <c r="D251" s="3"/>
      <c r="E251" s="79"/>
      <c r="F251" s="3"/>
      <c r="G251" s="3"/>
      <c r="H251" s="3"/>
      <c r="I251" s="3"/>
      <c r="J251" s="3"/>
      <c r="K251" s="3"/>
      <c r="L251" s="3"/>
      <c r="M251" s="3"/>
      <c r="N251" s="3"/>
      <c r="O251" s="3"/>
      <c r="P251" s="3"/>
      <c r="Q251" s="8"/>
      <c r="R251" s="1"/>
      <c r="S251" s="2"/>
    </row>
    <row r="252" spans="1:19">
      <c r="A252" s="2"/>
      <c r="B252" s="1"/>
      <c r="C252" s="7"/>
      <c r="D252" s="3"/>
      <c r="E252" s="79"/>
      <c r="F252" s="3"/>
      <c r="G252" s="3"/>
      <c r="H252" s="3"/>
      <c r="I252" s="3"/>
      <c r="J252" s="3"/>
      <c r="K252" s="3"/>
      <c r="L252" s="3"/>
      <c r="M252" s="3"/>
      <c r="N252" s="3"/>
      <c r="O252" s="3"/>
      <c r="P252" s="3"/>
      <c r="Q252" s="8"/>
      <c r="R252" s="1"/>
      <c r="S252" s="2"/>
    </row>
    <row r="253" spans="1:19">
      <c r="A253" s="2"/>
      <c r="B253" s="1"/>
      <c r="C253" s="7"/>
      <c r="D253" s="3"/>
      <c r="E253" s="79"/>
      <c r="F253" s="3"/>
      <c r="G253" s="3"/>
      <c r="H253" s="3"/>
      <c r="I253" s="3"/>
      <c r="J253" s="3"/>
      <c r="K253" s="3"/>
      <c r="L253" s="3"/>
      <c r="M253" s="3"/>
      <c r="N253" s="3"/>
      <c r="O253" s="3"/>
      <c r="P253" s="3"/>
      <c r="Q253" s="8"/>
      <c r="R253" s="1"/>
      <c r="S253" s="2"/>
    </row>
    <row r="254" spans="1:19">
      <c r="A254" s="2"/>
      <c r="B254" s="1"/>
      <c r="C254" s="7"/>
      <c r="D254" s="3"/>
      <c r="E254" s="79"/>
      <c r="F254" s="3"/>
      <c r="G254" s="3"/>
      <c r="H254" s="3"/>
      <c r="I254" s="3"/>
      <c r="J254" s="3"/>
      <c r="K254" s="3"/>
      <c r="L254" s="3"/>
      <c r="M254" s="3"/>
      <c r="N254" s="3"/>
      <c r="O254" s="3"/>
      <c r="P254" s="3"/>
      <c r="Q254" s="8"/>
      <c r="R254" s="1"/>
      <c r="S254" s="2"/>
    </row>
    <row r="255" spans="1:19">
      <c r="A255" s="2"/>
      <c r="B255" s="1"/>
      <c r="C255" s="7"/>
      <c r="D255" s="3"/>
      <c r="E255" s="79"/>
      <c r="F255" s="3"/>
      <c r="G255" s="3"/>
      <c r="H255" s="3"/>
      <c r="I255" s="3"/>
      <c r="J255" s="3"/>
      <c r="K255" s="3"/>
      <c r="L255" s="3"/>
      <c r="M255" s="3"/>
      <c r="N255" s="3"/>
      <c r="O255" s="3"/>
      <c r="P255" s="3"/>
      <c r="Q255" s="8"/>
      <c r="R255" s="1"/>
      <c r="S255" s="2"/>
    </row>
    <row r="256" spans="1:19">
      <c r="A256" s="2"/>
      <c r="B256" s="1"/>
      <c r="C256" s="7"/>
      <c r="D256" s="3"/>
      <c r="E256" s="79"/>
      <c r="F256" s="3"/>
      <c r="G256" s="3"/>
      <c r="H256" s="3"/>
      <c r="I256" s="3"/>
      <c r="J256" s="3"/>
      <c r="K256" s="3"/>
      <c r="L256" s="3"/>
      <c r="M256" s="3"/>
      <c r="N256" s="3"/>
      <c r="O256" s="3"/>
      <c r="P256" s="3"/>
      <c r="Q256" s="8"/>
      <c r="R256" s="1"/>
      <c r="S256" s="2"/>
    </row>
    <row r="257" spans="1:19">
      <c r="A257" s="2"/>
      <c r="B257" s="1"/>
      <c r="C257" s="7"/>
      <c r="D257" s="3"/>
      <c r="E257" s="79"/>
      <c r="F257" s="3"/>
      <c r="G257" s="3"/>
      <c r="H257" s="3"/>
      <c r="I257" s="3"/>
      <c r="J257" s="3"/>
      <c r="K257" s="3"/>
      <c r="L257" s="3"/>
      <c r="M257" s="3"/>
      <c r="N257" s="3"/>
      <c r="O257" s="3"/>
      <c r="P257" s="3"/>
      <c r="Q257" s="8"/>
      <c r="R257" s="1"/>
      <c r="S257" s="2"/>
    </row>
    <row r="258" spans="1:19">
      <c r="A258" s="2"/>
      <c r="B258" s="1"/>
      <c r="C258" s="7"/>
      <c r="D258" s="3"/>
      <c r="E258" s="79"/>
      <c r="F258" s="3"/>
      <c r="G258" s="3"/>
      <c r="H258" s="3"/>
      <c r="I258" s="3"/>
      <c r="J258" s="3"/>
      <c r="K258" s="3"/>
      <c r="L258" s="3"/>
      <c r="M258" s="3"/>
      <c r="N258" s="3"/>
      <c r="O258" s="3"/>
      <c r="P258" s="3"/>
      <c r="Q258" s="8"/>
      <c r="R258" s="1"/>
      <c r="S258" s="2"/>
    </row>
    <row r="259" spans="1:19">
      <c r="A259" s="2"/>
      <c r="B259" s="1"/>
      <c r="C259" s="7"/>
      <c r="D259" s="3"/>
      <c r="E259" s="79"/>
      <c r="F259" s="3"/>
      <c r="G259" s="3"/>
      <c r="H259" s="3"/>
      <c r="I259" s="3"/>
      <c r="J259" s="3"/>
      <c r="K259" s="3"/>
      <c r="L259" s="3"/>
      <c r="M259" s="3"/>
      <c r="N259" s="3"/>
      <c r="O259" s="3"/>
      <c r="P259" s="3"/>
      <c r="Q259" s="8"/>
      <c r="R259" s="1"/>
      <c r="S259" s="2"/>
    </row>
    <row r="260" spans="1:19">
      <c r="A260" s="2"/>
      <c r="B260" s="1"/>
      <c r="C260" s="7"/>
      <c r="D260" s="3"/>
      <c r="E260" s="79"/>
      <c r="F260" s="3"/>
      <c r="G260" s="3"/>
      <c r="H260" s="3"/>
      <c r="I260" s="3"/>
      <c r="J260" s="3"/>
      <c r="K260" s="3"/>
      <c r="L260" s="3"/>
      <c r="M260" s="3"/>
      <c r="N260" s="3"/>
      <c r="O260" s="3"/>
      <c r="P260" s="3"/>
      <c r="Q260" s="8"/>
      <c r="R260" s="1"/>
      <c r="S260" s="2"/>
    </row>
    <row r="261" spans="1:19">
      <c r="A261" s="2"/>
      <c r="B261" s="1"/>
      <c r="C261" s="7"/>
      <c r="D261" s="3"/>
      <c r="E261" s="79"/>
      <c r="F261" s="3"/>
      <c r="G261" s="3"/>
      <c r="H261" s="3"/>
      <c r="I261" s="3"/>
      <c r="J261" s="3"/>
      <c r="K261" s="3"/>
      <c r="L261" s="3"/>
      <c r="M261" s="3"/>
      <c r="N261" s="3"/>
      <c r="O261" s="3"/>
      <c r="P261" s="3"/>
      <c r="Q261" s="8"/>
      <c r="R261" s="1"/>
      <c r="S261" s="2"/>
    </row>
    <row r="262" spans="1:19">
      <c r="A262" s="2"/>
      <c r="B262" s="1"/>
      <c r="C262" s="7"/>
      <c r="D262" s="3"/>
      <c r="E262" s="79"/>
      <c r="F262" s="3"/>
      <c r="G262" s="3"/>
      <c r="H262" s="3"/>
      <c r="I262" s="3"/>
      <c r="J262" s="3"/>
      <c r="K262" s="3"/>
      <c r="L262" s="3"/>
      <c r="M262" s="3"/>
      <c r="N262" s="3"/>
      <c r="O262" s="3"/>
      <c r="P262" s="3"/>
      <c r="Q262" s="8"/>
      <c r="R262" s="1"/>
      <c r="S262" s="2"/>
    </row>
    <row r="263" spans="1:19">
      <c r="A263" s="2"/>
      <c r="B263" s="1"/>
      <c r="C263" s="7"/>
      <c r="D263" s="3"/>
      <c r="E263" s="79"/>
      <c r="F263" s="3"/>
      <c r="G263" s="3"/>
      <c r="H263" s="3"/>
      <c r="I263" s="3"/>
      <c r="J263" s="3"/>
      <c r="K263" s="3"/>
      <c r="L263" s="3"/>
      <c r="M263" s="3"/>
      <c r="N263" s="3"/>
      <c r="O263" s="3"/>
      <c r="P263" s="3"/>
      <c r="Q263" s="8"/>
      <c r="R263" s="1"/>
      <c r="S263" s="2"/>
    </row>
    <row r="264" spans="1:19">
      <c r="A264" s="2"/>
      <c r="B264" s="1"/>
      <c r="C264" s="7"/>
      <c r="D264" s="3"/>
      <c r="E264" s="79"/>
      <c r="F264" s="3"/>
      <c r="G264" s="3"/>
      <c r="H264" s="3"/>
      <c r="I264" s="3"/>
      <c r="J264" s="3"/>
      <c r="K264" s="3"/>
      <c r="L264" s="3"/>
      <c r="M264" s="3"/>
      <c r="N264" s="3"/>
      <c r="O264" s="3"/>
      <c r="P264" s="3"/>
      <c r="Q264" s="8"/>
      <c r="R264" s="1"/>
      <c r="S264" s="2"/>
    </row>
    <row r="265" spans="1:19">
      <c r="A265" s="2"/>
      <c r="B265" s="1"/>
      <c r="C265" s="7"/>
      <c r="D265" s="3"/>
      <c r="E265" s="79"/>
      <c r="F265" s="3"/>
      <c r="G265" s="3"/>
      <c r="H265" s="3"/>
      <c r="I265" s="3"/>
      <c r="J265" s="3"/>
      <c r="K265" s="3"/>
      <c r="L265" s="3"/>
      <c r="M265" s="3"/>
      <c r="N265" s="3"/>
      <c r="O265" s="3"/>
      <c r="P265" s="3"/>
      <c r="Q265" s="8"/>
      <c r="R265" s="1"/>
      <c r="S265" s="2"/>
    </row>
    <row r="266" spans="1:19">
      <c r="A266" s="2"/>
      <c r="B266" s="1"/>
      <c r="C266" s="7"/>
      <c r="D266" s="3"/>
      <c r="E266" s="79"/>
      <c r="F266" s="3"/>
      <c r="G266" s="3"/>
      <c r="H266" s="3"/>
      <c r="I266" s="3"/>
      <c r="J266" s="3"/>
      <c r="K266" s="3"/>
      <c r="L266" s="3"/>
      <c r="M266" s="3"/>
      <c r="N266" s="3"/>
      <c r="O266" s="3"/>
      <c r="P266" s="3"/>
      <c r="Q266" s="8"/>
      <c r="R266" s="1"/>
      <c r="S266" s="2"/>
    </row>
    <row r="267" spans="1:19">
      <c r="A267" s="2"/>
      <c r="B267" s="1"/>
      <c r="C267" s="7"/>
      <c r="D267" s="3"/>
      <c r="E267" s="79"/>
      <c r="F267" s="3"/>
      <c r="G267" s="3"/>
      <c r="H267" s="3"/>
      <c r="I267" s="3"/>
      <c r="J267" s="3"/>
      <c r="K267" s="3"/>
      <c r="L267" s="3"/>
      <c r="M267" s="3"/>
      <c r="N267" s="3"/>
      <c r="O267" s="3"/>
      <c r="P267" s="3"/>
      <c r="Q267" s="8"/>
      <c r="R267" s="1"/>
      <c r="S267" s="2"/>
    </row>
    <row r="268" spans="1:19">
      <c r="A268" s="2"/>
      <c r="B268" s="1"/>
      <c r="C268" s="7"/>
      <c r="D268" s="3"/>
      <c r="E268" s="79"/>
      <c r="F268" s="3"/>
      <c r="G268" s="3"/>
      <c r="H268" s="3"/>
      <c r="I268" s="3"/>
      <c r="J268" s="3"/>
      <c r="K268" s="3"/>
      <c r="L268" s="3"/>
      <c r="M268" s="3"/>
      <c r="N268" s="3"/>
      <c r="O268" s="3"/>
      <c r="P268" s="3"/>
      <c r="Q268" s="8"/>
      <c r="R268" s="1"/>
      <c r="S268" s="2"/>
    </row>
    <row r="269" spans="1:19">
      <c r="A269" s="2"/>
      <c r="B269" s="1"/>
      <c r="C269" s="7"/>
      <c r="D269" s="3"/>
      <c r="E269" s="79"/>
      <c r="F269" s="3"/>
      <c r="G269" s="3"/>
      <c r="H269" s="3"/>
      <c r="I269" s="3"/>
      <c r="J269" s="3"/>
      <c r="K269" s="3"/>
      <c r="L269" s="3"/>
      <c r="M269" s="3"/>
      <c r="N269" s="3"/>
      <c r="O269" s="3"/>
      <c r="P269" s="3"/>
      <c r="Q269" s="8"/>
      <c r="R269" s="1"/>
      <c r="S269" s="2"/>
    </row>
    <row r="270" spans="1:19">
      <c r="A270" s="2"/>
      <c r="B270" s="1"/>
      <c r="C270" s="7"/>
      <c r="D270" s="3"/>
      <c r="E270" s="79"/>
      <c r="F270" s="3"/>
      <c r="G270" s="3"/>
      <c r="H270" s="3"/>
      <c r="I270" s="3"/>
      <c r="J270" s="3"/>
      <c r="K270" s="3"/>
      <c r="L270" s="3"/>
      <c r="M270" s="3"/>
      <c r="N270" s="3"/>
      <c r="O270" s="3"/>
      <c r="P270" s="3"/>
      <c r="Q270" s="8"/>
      <c r="R270" s="1"/>
      <c r="S270" s="2"/>
    </row>
    <row r="271" spans="1:19">
      <c r="A271" s="2"/>
      <c r="B271" s="1"/>
      <c r="C271" s="7"/>
      <c r="D271" s="3"/>
      <c r="E271" s="79"/>
      <c r="F271" s="3"/>
      <c r="G271" s="3"/>
      <c r="H271" s="3"/>
      <c r="I271" s="3"/>
      <c r="J271" s="3"/>
      <c r="K271" s="3"/>
      <c r="L271" s="3"/>
      <c r="M271" s="3"/>
      <c r="N271" s="3"/>
      <c r="O271" s="3"/>
      <c r="P271" s="3"/>
      <c r="Q271" s="8"/>
      <c r="R271" s="1"/>
      <c r="S271" s="2"/>
    </row>
    <row r="272" spans="1:19">
      <c r="A272" s="2"/>
      <c r="B272" s="1"/>
      <c r="C272" s="7"/>
      <c r="D272" s="3"/>
      <c r="E272" s="79"/>
      <c r="F272" s="3"/>
      <c r="G272" s="3"/>
      <c r="H272" s="3"/>
      <c r="I272" s="3"/>
      <c r="J272" s="3"/>
      <c r="K272" s="3"/>
      <c r="L272" s="3"/>
      <c r="M272" s="3"/>
      <c r="N272" s="3"/>
      <c r="O272" s="3"/>
      <c r="P272" s="3"/>
      <c r="Q272" s="8"/>
      <c r="R272" s="1"/>
      <c r="S272" s="2"/>
    </row>
    <row r="273" spans="1:19">
      <c r="A273" s="2"/>
      <c r="B273" s="1"/>
      <c r="C273" s="7"/>
      <c r="D273" s="3"/>
      <c r="E273" s="79"/>
      <c r="F273" s="3"/>
      <c r="G273" s="3"/>
      <c r="H273" s="3"/>
      <c r="I273" s="3"/>
      <c r="J273" s="3"/>
      <c r="K273" s="3"/>
      <c r="L273" s="3"/>
      <c r="M273" s="3"/>
      <c r="N273" s="3"/>
      <c r="O273" s="3"/>
      <c r="P273" s="3"/>
      <c r="Q273" s="8"/>
      <c r="R273" s="1"/>
      <c r="S273" s="2"/>
    </row>
    <row r="274" spans="1:19">
      <c r="A274" s="2"/>
      <c r="B274" s="1"/>
      <c r="C274" s="7"/>
      <c r="D274" s="3"/>
      <c r="E274" s="79"/>
      <c r="F274" s="3"/>
      <c r="G274" s="3"/>
      <c r="H274" s="3"/>
      <c r="I274" s="3"/>
      <c r="J274" s="3"/>
      <c r="K274" s="3"/>
      <c r="L274" s="3"/>
      <c r="M274" s="3"/>
      <c r="N274" s="3"/>
      <c r="O274" s="3"/>
      <c r="P274" s="3"/>
      <c r="Q274" s="8"/>
      <c r="R274" s="1"/>
      <c r="S274" s="2"/>
    </row>
    <row r="275" spans="1:19">
      <c r="A275" s="2"/>
      <c r="B275" s="1"/>
      <c r="C275" s="7"/>
      <c r="D275" s="3"/>
      <c r="E275" s="79"/>
      <c r="F275" s="3"/>
      <c r="G275" s="3"/>
      <c r="H275" s="3"/>
      <c r="I275" s="3"/>
      <c r="J275" s="3"/>
      <c r="K275" s="3"/>
      <c r="L275" s="3"/>
      <c r="M275" s="3"/>
      <c r="N275" s="3"/>
      <c r="O275" s="3"/>
      <c r="P275" s="3"/>
      <c r="Q275" s="8"/>
      <c r="R275" s="1"/>
      <c r="S275" s="2"/>
    </row>
    <row r="276" spans="1:19">
      <c r="A276" s="2"/>
      <c r="B276" s="1"/>
      <c r="C276" s="7"/>
      <c r="D276" s="3"/>
      <c r="E276" s="79"/>
      <c r="F276" s="3"/>
      <c r="G276" s="3"/>
      <c r="H276" s="3"/>
      <c r="I276" s="3"/>
      <c r="J276" s="3"/>
      <c r="K276" s="3"/>
      <c r="L276" s="3"/>
      <c r="M276" s="3"/>
      <c r="N276" s="3"/>
      <c r="O276" s="3"/>
      <c r="P276" s="3"/>
      <c r="Q276" s="8"/>
      <c r="R276" s="1"/>
      <c r="S276" s="2"/>
    </row>
    <row r="277" spans="1:19">
      <c r="A277" s="2"/>
      <c r="B277" s="1"/>
      <c r="C277" s="7"/>
      <c r="D277" s="3"/>
      <c r="E277" s="79"/>
      <c r="F277" s="3"/>
      <c r="G277" s="3"/>
      <c r="H277" s="3"/>
      <c r="I277" s="3"/>
      <c r="J277" s="3"/>
      <c r="K277" s="3"/>
      <c r="L277" s="3"/>
      <c r="M277" s="3"/>
      <c r="N277" s="3"/>
      <c r="O277" s="3"/>
      <c r="P277" s="3"/>
      <c r="Q277" s="8"/>
      <c r="R277" s="1"/>
      <c r="S277" s="2"/>
    </row>
    <row r="278" spans="1:19">
      <c r="A278" s="2"/>
      <c r="B278" s="1"/>
      <c r="C278" s="7"/>
      <c r="D278" s="3"/>
      <c r="E278" s="79"/>
      <c r="F278" s="3"/>
      <c r="G278" s="3"/>
      <c r="H278" s="3"/>
      <c r="I278" s="3"/>
      <c r="J278" s="3"/>
      <c r="K278" s="3"/>
      <c r="L278" s="3"/>
      <c r="M278" s="3"/>
      <c r="N278" s="3"/>
      <c r="O278" s="3"/>
      <c r="P278" s="3"/>
      <c r="Q278" s="8"/>
      <c r="R278" s="1"/>
      <c r="S278" s="2"/>
    </row>
    <row r="279" spans="1:19">
      <c r="A279" s="2"/>
      <c r="B279" s="1"/>
      <c r="C279" s="7"/>
      <c r="D279" s="3"/>
      <c r="E279" s="79"/>
      <c r="F279" s="3"/>
      <c r="G279" s="3"/>
      <c r="H279" s="3"/>
      <c r="I279" s="3"/>
      <c r="J279" s="3"/>
      <c r="K279" s="3"/>
      <c r="L279" s="3"/>
      <c r="M279" s="3"/>
      <c r="N279" s="3"/>
      <c r="O279" s="3"/>
      <c r="P279" s="3"/>
      <c r="Q279" s="8"/>
      <c r="R279" s="1"/>
      <c r="S279" s="2"/>
    </row>
    <row r="280" spans="1:19">
      <c r="A280" s="2"/>
      <c r="B280" s="1"/>
      <c r="C280" s="7"/>
      <c r="D280" s="3"/>
      <c r="E280" s="79"/>
      <c r="F280" s="3"/>
      <c r="G280" s="3"/>
      <c r="H280" s="3"/>
      <c r="I280" s="3"/>
      <c r="J280" s="3"/>
      <c r="K280" s="3"/>
      <c r="L280" s="3"/>
      <c r="M280" s="3"/>
      <c r="N280" s="3"/>
      <c r="O280" s="3"/>
      <c r="P280" s="3"/>
      <c r="Q280" s="8"/>
      <c r="R280" s="1"/>
      <c r="S280" s="2"/>
    </row>
    <row r="281" spans="1:19">
      <c r="A281" s="2"/>
      <c r="B281" s="1"/>
      <c r="C281" s="7"/>
      <c r="D281" s="3"/>
      <c r="E281" s="79"/>
      <c r="F281" s="3"/>
      <c r="G281" s="3"/>
      <c r="H281" s="3"/>
      <c r="I281" s="3"/>
      <c r="J281" s="3"/>
      <c r="K281" s="3"/>
      <c r="L281" s="3"/>
      <c r="M281" s="3"/>
      <c r="N281" s="3"/>
      <c r="O281" s="3"/>
      <c r="P281" s="3"/>
      <c r="Q281" s="8"/>
      <c r="R281" s="1"/>
      <c r="S281" s="2"/>
    </row>
    <row r="282" spans="1:19">
      <c r="A282" s="2"/>
      <c r="B282" s="1"/>
      <c r="C282" s="7"/>
      <c r="D282" s="3"/>
      <c r="E282" s="79"/>
      <c r="F282" s="3"/>
      <c r="G282" s="3"/>
      <c r="H282" s="3"/>
      <c r="I282" s="3"/>
      <c r="J282" s="3"/>
      <c r="K282" s="3"/>
      <c r="L282" s="3"/>
      <c r="M282" s="3"/>
      <c r="N282" s="3"/>
      <c r="O282" s="3"/>
      <c r="P282" s="3"/>
      <c r="Q282" s="8"/>
      <c r="R282" s="1"/>
      <c r="S282" s="2"/>
    </row>
    <row r="283" spans="1:19">
      <c r="A283" s="2"/>
      <c r="B283" s="1"/>
      <c r="C283" s="7"/>
      <c r="D283" s="3"/>
      <c r="E283" s="79"/>
      <c r="F283" s="3"/>
      <c r="G283" s="3"/>
      <c r="H283" s="3"/>
      <c r="I283" s="3"/>
      <c r="J283" s="3"/>
      <c r="K283" s="3"/>
      <c r="L283" s="3"/>
      <c r="M283" s="3"/>
      <c r="N283" s="3"/>
      <c r="O283" s="3"/>
      <c r="P283" s="3"/>
      <c r="Q283" s="8"/>
      <c r="R283" s="1"/>
      <c r="S283" s="2"/>
    </row>
    <row r="284" spans="1:19">
      <c r="A284" s="2"/>
      <c r="B284" s="1"/>
      <c r="C284" s="7"/>
      <c r="D284" s="3"/>
      <c r="E284" s="79"/>
      <c r="F284" s="3"/>
      <c r="G284" s="3"/>
      <c r="H284" s="3"/>
      <c r="I284" s="3"/>
      <c r="J284" s="3"/>
      <c r="K284" s="3"/>
      <c r="L284" s="3"/>
      <c r="M284" s="3"/>
      <c r="N284" s="3"/>
      <c r="O284" s="3"/>
      <c r="P284" s="3"/>
      <c r="Q284" s="8"/>
      <c r="R284" s="1"/>
      <c r="S284" s="2"/>
    </row>
    <row r="285" spans="1:19">
      <c r="A285" s="2"/>
      <c r="B285" s="1"/>
      <c r="C285" s="7"/>
      <c r="D285" s="3"/>
      <c r="E285" s="79"/>
      <c r="F285" s="3"/>
      <c r="G285" s="3"/>
      <c r="H285" s="3"/>
      <c r="I285" s="3"/>
      <c r="J285" s="3"/>
      <c r="K285" s="3"/>
      <c r="L285" s="3"/>
      <c r="M285" s="3"/>
      <c r="N285" s="3"/>
      <c r="O285" s="3"/>
      <c r="P285" s="3"/>
      <c r="Q285" s="8"/>
      <c r="R285" s="1"/>
      <c r="S285" s="2"/>
    </row>
    <row r="286" spans="1:19">
      <c r="A286" s="2"/>
      <c r="B286" s="1"/>
      <c r="C286" s="7"/>
      <c r="D286" s="3"/>
      <c r="E286" s="79"/>
      <c r="F286" s="3"/>
      <c r="G286" s="3"/>
      <c r="H286" s="3"/>
      <c r="I286" s="3"/>
      <c r="J286" s="3"/>
      <c r="K286" s="3"/>
      <c r="L286" s="3"/>
      <c r="M286" s="3"/>
      <c r="N286" s="3"/>
      <c r="O286" s="3"/>
      <c r="P286" s="3"/>
      <c r="Q286" s="8"/>
      <c r="R286" s="1"/>
      <c r="S286" s="2"/>
    </row>
    <row r="287" spans="1:19">
      <c r="A287" s="2"/>
      <c r="B287" s="1"/>
      <c r="C287" s="7"/>
      <c r="D287" s="3"/>
      <c r="E287" s="79"/>
      <c r="F287" s="3"/>
      <c r="G287" s="3"/>
      <c r="H287" s="3"/>
      <c r="I287" s="3"/>
      <c r="J287" s="3"/>
      <c r="K287" s="3"/>
      <c r="L287" s="3"/>
      <c r="M287" s="3"/>
      <c r="N287" s="3"/>
      <c r="O287" s="3"/>
      <c r="P287" s="3"/>
      <c r="Q287" s="8"/>
      <c r="R287" s="1"/>
      <c r="S287" s="2"/>
    </row>
    <row r="288" spans="1:19">
      <c r="A288" s="2"/>
      <c r="B288" s="1"/>
      <c r="C288" s="7"/>
      <c r="D288" s="3"/>
      <c r="E288" s="79"/>
      <c r="F288" s="3"/>
      <c r="G288" s="3"/>
      <c r="H288" s="3"/>
      <c r="I288" s="3"/>
      <c r="J288" s="3"/>
      <c r="K288" s="3"/>
      <c r="L288" s="3"/>
      <c r="M288" s="3"/>
      <c r="N288" s="3"/>
      <c r="O288" s="3"/>
      <c r="P288" s="3"/>
      <c r="Q288" s="8"/>
      <c r="R288" s="1"/>
      <c r="S288" s="2"/>
    </row>
    <row r="289" spans="1:19">
      <c r="A289" s="2"/>
      <c r="B289" s="1"/>
      <c r="C289" s="7"/>
      <c r="D289" s="3"/>
      <c r="E289" s="79"/>
      <c r="F289" s="3"/>
      <c r="G289" s="3"/>
      <c r="H289" s="3"/>
      <c r="I289" s="3"/>
      <c r="J289" s="3"/>
      <c r="K289" s="3"/>
      <c r="L289" s="3"/>
      <c r="M289" s="3"/>
      <c r="N289" s="3"/>
      <c r="O289" s="3"/>
      <c r="P289" s="3"/>
      <c r="Q289" s="8"/>
      <c r="R289" s="1"/>
      <c r="S289" s="2"/>
    </row>
    <row r="290" spans="1:19">
      <c r="A290" s="2"/>
      <c r="B290" s="1"/>
      <c r="C290" s="7"/>
      <c r="D290" s="3"/>
      <c r="E290" s="79"/>
      <c r="F290" s="3"/>
      <c r="G290" s="3"/>
      <c r="H290" s="3"/>
      <c r="I290" s="3"/>
      <c r="J290" s="3"/>
      <c r="K290" s="3"/>
      <c r="L290" s="3"/>
      <c r="M290" s="3"/>
      <c r="N290" s="3"/>
      <c r="O290" s="3"/>
      <c r="P290" s="3"/>
      <c r="Q290" s="8"/>
      <c r="R290" s="1"/>
      <c r="S290" s="2"/>
    </row>
    <row r="291" spans="1:19">
      <c r="A291" s="2"/>
      <c r="B291" s="1"/>
      <c r="C291" s="7"/>
      <c r="D291" s="3"/>
      <c r="E291" s="79"/>
      <c r="F291" s="3"/>
      <c r="G291" s="3"/>
      <c r="H291" s="3"/>
      <c r="I291" s="3"/>
      <c r="J291" s="3"/>
      <c r="K291" s="3"/>
      <c r="L291" s="3"/>
      <c r="M291" s="3"/>
      <c r="N291" s="3"/>
      <c r="O291" s="3"/>
      <c r="P291" s="3"/>
      <c r="Q291" s="8"/>
      <c r="R291" s="1"/>
      <c r="S291" s="2"/>
    </row>
    <row r="292" spans="1:19">
      <c r="A292" s="2"/>
      <c r="B292" s="1"/>
      <c r="C292" s="7"/>
      <c r="D292" s="3"/>
      <c r="E292" s="79"/>
      <c r="F292" s="3"/>
      <c r="G292" s="3"/>
      <c r="H292" s="3"/>
      <c r="I292" s="3"/>
      <c r="J292" s="3"/>
      <c r="K292" s="3"/>
      <c r="L292" s="3"/>
      <c r="M292" s="3"/>
      <c r="N292" s="3"/>
      <c r="O292" s="3"/>
      <c r="P292" s="3"/>
      <c r="Q292" s="8"/>
      <c r="R292" s="1"/>
      <c r="S292" s="2"/>
    </row>
    <row r="293" spans="1:19">
      <c r="A293" s="2"/>
      <c r="B293" s="1"/>
      <c r="C293" s="7"/>
      <c r="D293" s="3"/>
      <c r="E293" s="79"/>
      <c r="F293" s="3"/>
      <c r="G293" s="3"/>
      <c r="H293" s="3"/>
      <c r="I293" s="3"/>
      <c r="J293" s="3"/>
      <c r="K293" s="3"/>
      <c r="L293" s="3"/>
      <c r="M293" s="3"/>
      <c r="N293" s="3"/>
      <c r="O293" s="3"/>
      <c r="P293" s="3"/>
      <c r="Q293" s="8"/>
      <c r="R293" s="1"/>
      <c r="S293" s="2"/>
    </row>
    <row r="294" spans="1:19">
      <c r="A294" s="2"/>
      <c r="B294" s="1"/>
      <c r="C294" s="7"/>
      <c r="D294" s="3"/>
      <c r="E294" s="79"/>
      <c r="F294" s="3"/>
      <c r="G294" s="3"/>
      <c r="H294" s="3"/>
      <c r="I294" s="3"/>
      <c r="J294" s="3"/>
      <c r="K294" s="3"/>
      <c r="L294" s="3"/>
      <c r="M294" s="3"/>
      <c r="N294" s="3"/>
      <c r="O294" s="3"/>
      <c r="P294" s="3"/>
      <c r="Q294" s="8"/>
      <c r="R294" s="1"/>
      <c r="S294" s="2"/>
    </row>
    <row r="295" spans="1:19">
      <c r="A295" s="2"/>
      <c r="B295" s="1"/>
      <c r="C295" s="7"/>
      <c r="D295" s="3"/>
      <c r="E295" s="79"/>
      <c r="F295" s="3"/>
      <c r="G295" s="3"/>
      <c r="H295" s="3"/>
      <c r="I295" s="3"/>
      <c r="J295" s="3"/>
      <c r="K295" s="3"/>
      <c r="L295" s="3"/>
      <c r="M295" s="3"/>
      <c r="N295" s="3"/>
      <c r="O295" s="3"/>
      <c r="P295" s="3"/>
      <c r="Q295" s="8"/>
      <c r="R295" s="1"/>
      <c r="S295" s="2"/>
    </row>
    <row r="296" spans="1:19">
      <c r="A296" s="2"/>
      <c r="B296" s="1"/>
      <c r="C296" s="7"/>
      <c r="D296" s="3"/>
      <c r="E296" s="79"/>
      <c r="F296" s="3"/>
      <c r="G296" s="3"/>
      <c r="H296" s="3"/>
      <c r="I296" s="3"/>
      <c r="J296" s="3"/>
      <c r="K296" s="3"/>
      <c r="L296" s="3"/>
      <c r="M296" s="3"/>
      <c r="N296" s="3"/>
      <c r="O296" s="3"/>
      <c r="P296" s="3"/>
      <c r="Q296" s="8"/>
      <c r="R296" s="1"/>
      <c r="S296" s="2"/>
    </row>
    <row r="297" spans="1:19">
      <c r="A297" s="2"/>
      <c r="B297" s="1"/>
      <c r="C297" s="7"/>
      <c r="D297" s="3"/>
      <c r="E297" s="79"/>
      <c r="F297" s="3"/>
      <c r="G297" s="3"/>
      <c r="H297" s="3"/>
      <c r="I297" s="3"/>
      <c r="J297" s="3"/>
      <c r="K297" s="3"/>
      <c r="L297" s="3"/>
      <c r="M297" s="3"/>
      <c r="N297" s="3"/>
      <c r="O297" s="3"/>
      <c r="P297" s="3"/>
      <c r="Q297" s="8"/>
      <c r="R297" s="1"/>
      <c r="S297" s="2"/>
    </row>
    <row r="298" spans="1:19">
      <c r="A298" s="2"/>
      <c r="B298" s="1"/>
      <c r="C298" s="7"/>
      <c r="D298" s="3"/>
      <c r="E298" s="79"/>
      <c r="F298" s="3"/>
      <c r="G298" s="3"/>
      <c r="H298" s="3"/>
      <c r="I298" s="3"/>
      <c r="J298" s="3"/>
      <c r="K298" s="3"/>
      <c r="L298" s="3"/>
      <c r="M298" s="3"/>
      <c r="N298" s="3"/>
      <c r="O298" s="3"/>
      <c r="P298" s="3"/>
      <c r="Q298" s="8"/>
      <c r="R298" s="1"/>
      <c r="S298" s="2"/>
    </row>
    <row r="299" spans="1:19">
      <c r="A299" s="2"/>
      <c r="B299" s="1"/>
      <c r="C299" s="7"/>
      <c r="D299" s="3"/>
      <c r="E299" s="79"/>
      <c r="F299" s="3"/>
      <c r="G299" s="3"/>
      <c r="H299" s="3"/>
      <c r="I299" s="3"/>
      <c r="J299" s="3"/>
      <c r="K299" s="3"/>
      <c r="L299" s="3"/>
      <c r="M299" s="3"/>
      <c r="N299" s="3"/>
      <c r="O299" s="3"/>
      <c r="P299" s="3"/>
      <c r="Q299" s="8"/>
      <c r="R299" s="1"/>
      <c r="S299" s="2"/>
    </row>
    <row r="300" spans="1:19">
      <c r="A300" s="2"/>
      <c r="B300" s="1"/>
      <c r="C300" s="7"/>
      <c r="D300" s="3"/>
      <c r="E300" s="79"/>
      <c r="F300" s="3"/>
      <c r="G300" s="3"/>
      <c r="H300" s="3"/>
      <c r="I300" s="3"/>
      <c r="J300" s="3"/>
      <c r="K300" s="3"/>
      <c r="L300" s="3"/>
      <c r="M300" s="3"/>
      <c r="N300" s="3"/>
      <c r="O300" s="3"/>
      <c r="P300" s="3"/>
      <c r="Q300" s="8"/>
      <c r="R300" s="1"/>
      <c r="S300" s="2"/>
    </row>
    <row r="301" spans="1:19">
      <c r="A301" s="2"/>
      <c r="B301" s="1"/>
      <c r="C301" s="7"/>
      <c r="D301" s="3"/>
      <c r="E301" s="79"/>
      <c r="F301" s="3"/>
      <c r="G301" s="3"/>
      <c r="H301" s="3"/>
      <c r="I301" s="3"/>
      <c r="J301" s="3"/>
      <c r="K301" s="3"/>
      <c r="L301" s="3"/>
      <c r="M301" s="3"/>
      <c r="N301" s="3"/>
      <c r="O301" s="3"/>
      <c r="P301" s="3"/>
      <c r="Q301" s="8"/>
      <c r="R301" s="1"/>
      <c r="S301" s="2"/>
    </row>
    <row r="302" spans="1:19">
      <c r="A302" s="2"/>
      <c r="B302" s="1"/>
      <c r="C302" s="7"/>
      <c r="D302" s="3"/>
      <c r="E302" s="79"/>
      <c r="F302" s="3"/>
      <c r="G302" s="3"/>
      <c r="H302" s="3"/>
      <c r="I302" s="3"/>
      <c r="J302" s="3"/>
      <c r="K302" s="3"/>
      <c r="L302" s="3"/>
      <c r="M302" s="3"/>
      <c r="N302" s="3"/>
      <c r="O302" s="3"/>
      <c r="P302" s="3"/>
      <c r="Q302" s="8"/>
      <c r="R302" s="1"/>
      <c r="S302" s="2"/>
    </row>
    <row r="303" spans="1:19">
      <c r="A303" s="2"/>
      <c r="B303" s="1"/>
      <c r="C303" s="7"/>
      <c r="D303" s="3"/>
      <c r="E303" s="79"/>
      <c r="F303" s="3"/>
      <c r="G303" s="3"/>
      <c r="H303" s="3"/>
      <c r="I303" s="3"/>
      <c r="J303" s="3"/>
      <c r="K303" s="3"/>
      <c r="L303" s="3"/>
      <c r="M303" s="3"/>
      <c r="N303" s="3"/>
      <c r="O303" s="3"/>
      <c r="P303" s="3"/>
      <c r="Q303" s="8"/>
      <c r="R303" s="1"/>
      <c r="S303" s="2"/>
    </row>
    <row r="304" spans="1:19">
      <c r="A304" s="2"/>
      <c r="B304" s="1"/>
      <c r="C304" s="7"/>
      <c r="D304" s="3"/>
      <c r="E304" s="79"/>
      <c r="F304" s="3"/>
      <c r="G304" s="3"/>
      <c r="H304" s="3"/>
      <c r="I304" s="3"/>
      <c r="J304" s="3"/>
      <c r="K304" s="3"/>
      <c r="L304" s="3"/>
      <c r="M304" s="3"/>
      <c r="N304" s="3"/>
      <c r="O304" s="3"/>
      <c r="P304" s="3"/>
      <c r="Q304" s="8"/>
      <c r="R304" s="1"/>
      <c r="S304" s="2"/>
    </row>
    <row r="305" spans="1:19">
      <c r="A305" s="2"/>
      <c r="B305" s="1"/>
      <c r="C305" s="7"/>
      <c r="D305" s="3"/>
      <c r="E305" s="79"/>
      <c r="F305" s="3"/>
      <c r="G305" s="3"/>
      <c r="H305" s="3"/>
      <c r="I305" s="3"/>
      <c r="J305" s="3"/>
      <c r="K305" s="3"/>
      <c r="L305" s="3"/>
      <c r="M305" s="3"/>
      <c r="N305" s="3"/>
      <c r="O305" s="3"/>
      <c r="P305" s="3"/>
      <c r="Q305" s="8"/>
      <c r="R305" s="1"/>
      <c r="S305" s="2"/>
    </row>
    <row r="306" spans="1:19">
      <c r="A306" s="2"/>
      <c r="B306" s="1"/>
      <c r="C306" s="7"/>
      <c r="D306" s="3"/>
      <c r="E306" s="79"/>
      <c r="F306" s="3"/>
      <c r="G306" s="3"/>
      <c r="H306" s="3"/>
      <c r="I306" s="3"/>
      <c r="J306" s="3"/>
      <c r="K306" s="3"/>
      <c r="L306" s="3"/>
      <c r="M306" s="3"/>
      <c r="N306" s="3"/>
      <c r="O306" s="3"/>
      <c r="P306" s="3"/>
      <c r="Q306" s="8"/>
      <c r="R306" s="1"/>
      <c r="S306" s="2"/>
    </row>
    <row r="307" spans="1:19">
      <c r="A307" s="2"/>
      <c r="B307" s="1"/>
      <c r="C307" s="7"/>
      <c r="D307" s="3"/>
      <c r="E307" s="79"/>
      <c r="F307" s="3"/>
      <c r="G307" s="3"/>
      <c r="H307" s="3"/>
      <c r="I307" s="3"/>
      <c r="J307" s="3"/>
      <c r="K307" s="3"/>
      <c r="L307" s="3"/>
      <c r="M307" s="3"/>
      <c r="N307" s="3"/>
      <c r="O307" s="3"/>
      <c r="P307" s="3"/>
      <c r="Q307" s="8"/>
      <c r="R307" s="1"/>
      <c r="S307" s="2"/>
    </row>
    <row r="308" spans="1:19">
      <c r="A308" s="2"/>
      <c r="B308" s="1"/>
      <c r="C308" s="7"/>
      <c r="D308" s="3"/>
      <c r="E308" s="79"/>
      <c r="F308" s="3"/>
      <c r="G308" s="3"/>
      <c r="H308" s="3"/>
      <c r="I308" s="3"/>
      <c r="J308" s="3"/>
      <c r="K308" s="3"/>
      <c r="L308" s="3"/>
      <c r="M308" s="3"/>
      <c r="N308" s="3"/>
      <c r="O308" s="3"/>
      <c r="P308" s="3"/>
      <c r="Q308" s="8"/>
      <c r="R308" s="1"/>
      <c r="S308" s="2"/>
    </row>
    <row r="309" spans="1:19">
      <c r="A309" s="2"/>
      <c r="B309" s="1"/>
      <c r="C309" s="7"/>
      <c r="D309" s="3"/>
      <c r="E309" s="79"/>
      <c r="F309" s="3"/>
      <c r="G309" s="3"/>
      <c r="H309" s="3"/>
      <c r="I309" s="3"/>
      <c r="J309" s="3"/>
      <c r="K309" s="3"/>
      <c r="L309" s="3"/>
      <c r="M309" s="3"/>
      <c r="N309" s="3"/>
      <c r="O309" s="3"/>
      <c r="P309" s="3"/>
      <c r="Q309" s="8"/>
      <c r="R309" s="1"/>
      <c r="S309" s="2"/>
    </row>
    <row r="310" spans="1:19">
      <c r="A310" s="2"/>
      <c r="B310" s="1"/>
      <c r="C310" s="7"/>
      <c r="D310" s="3"/>
      <c r="E310" s="79"/>
      <c r="F310" s="3"/>
      <c r="G310" s="3"/>
      <c r="H310" s="3"/>
      <c r="I310" s="3"/>
      <c r="J310" s="3"/>
      <c r="K310" s="3"/>
      <c r="L310" s="3"/>
      <c r="M310" s="3"/>
      <c r="N310" s="3"/>
      <c r="O310" s="3"/>
      <c r="P310" s="3"/>
      <c r="Q310" s="8"/>
      <c r="R310" s="1"/>
      <c r="S310" s="2"/>
    </row>
    <row r="311" spans="1:19">
      <c r="A311" s="2"/>
      <c r="B311" s="1"/>
      <c r="C311" s="7"/>
      <c r="D311" s="3"/>
      <c r="E311" s="79"/>
      <c r="F311" s="3"/>
      <c r="G311" s="3"/>
      <c r="H311" s="3"/>
      <c r="I311" s="3"/>
      <c r="J311" s="3"/>
      <c r="K311" s="3"/>
      <c r="L311" s="3"/>
      <c r="M311" s="3"/>
      <c r="N311" s="3"/>
      <c r="O311" s="3"/>
      <c r="P311" s="3"/>
      <c r="Q311" s="8"/>
      <c r="R311" s="1"/>
      <c r="S311" s="2"/>
    </row>
    <row r="312" spans="1:19">
      <c r="A312" s="2"/>
      <c r="B312" s="1"/>
      <c r="C312" s="7"/>
      <c r="D312" s="3"/>
      <c r="E312" s="79"/>
      <c r="F312" s="3"/>
      <c r="G312" s="3"/>
      <c r="H312" s="3"/>
      <c r="I312" s="3"/>
      <c r="J312" s="3"/>
      <c r="K312" s="3"/>
      <c r="L312" s="3"/>
      <c r="M312" s="3"/>
      <c r="N312" s="3"/>
      <c r="O312" s="3"/>
      <c r="P312" s="3"/>
      <c r="Q312" s="8"/>
      <c r="R312" s="1"/>
      <c r="S312" s="2"/>
    </row>
    <row r="313" spans="1:19">
      <c r="A313" s="2"/>
      <c r="B313" s="1"/>
      <c r="C313" s="7"/>
      <c r="D313" s="3"/>
      <c r="E313" s="79"/>
      <c r="F313" s="3"/>
      <c r="G313" s="3"/>
      <c r="H313" s="3"/>
      <c r="I313" s="3"/>
      <c r="J313" s="3"/>
      <c r="K313" s="3"/>
      <c r="L313" s="3"/>
      <c r="M313" s="3"/>
      <c r="N313" s="3"/>
      <c r="O313" s="3"/>
      <c r="P313" s="3"/>
      <c r="Q313" s="8"/>
      <c r="R313" s="1"/>
      <c r="S313" s="2"/>
    </row>
    <row r="314" spans="1:19">
      <c r="A314" s="2"/>
      <c r="B314" s="1"/>
      <c r="C314" s="7"/>
      <c r="D314" s="3"/>
      <c r="E314" s="79"/>
      <c r="F314" s="3"/>
      <c r="G314" s="3"/>
      <c r="H314" s="3"/>
      <c r="I314" s="3"/>
      <c r="J314" s="3"/>
      <c r="K314" s="3"/>
      <c r="L314" s="3"/>
      <c r="M314" s="3"/>
      <c r="N314" s="3"/>
      <c r="O314" s="3"/>
      <c r="P314" s="3"/>
      <c r="Q314" s="8"/>
      <c r="R314" s="1"/>
      <c r="S314" s="2"/>
    </row>
    <row r="315" spans="1:19">
      <c r="A315" s="2"/>
      <c r="B315" s="1"/>
      <c r="C315" s="7"/>
      <c r="D315" s="3"/>
      <c r="E315" s="79"/>
      <c r="F315" s="3"/>
      <c r="G315" s="3"/>
      <c r="H315" s="3"/>
      <c r="I315" s="3"/>
      <c r="J315" s="3"/>
      <c r="K315" s="3"/>
      <c r="L315" s="3"/>
      <c r="M315" s="3"/>
      <c r="N315" s="3"/>
      <c r="O315" s="3"/>
      <c r="P315" s="3"/>
      <c r="Q315" s="8"/>
      <c r="R315" s="1"/>
      <c r="S315" s="2"/>
    </row>
    <row r="316" spans="1:19">
      <c r="A316" s="2"/>
      <c r="B316" s="1"/>
      <c r="C316" s="7"/>
      <c r="D316" s="3"/>
      <c r="E316" s="79"/>
      <c r="F316" s="3"/>
      <c r="G316" s="3"/>
      <c r="H316" s="3"/>
      <c r="I316" s="3"/>
      <c r="J316" s="3"/>
      <c r="K316" s="3"/>
      <c r="L316" s="3"/>
      <c r="M316" s="3"/>
      <c r="N316" s="3"/>
      <c r="O316" s="3"/>
      <c r="P316" s="3"/>
      <c r="Q316" s="8"/>
      <c r="R316" s="1"/>
      <c r="S316" s="2"/>
    </row>
    <row r="317" spans="1:19">
      <c r="A317" s="2"/>
      <c r="B317" s="1"/>
      <c r="C317" s="7"/>
      <c r="D317" s="3"/>
      <c r="E317" s="79"/>
      <c r="F317" s="3"/>
      <c r="G317" s="3"/>
      <c r="H317" s="3"/>
      <c r="I317" s="3"/>
      <c r="J317" s="3"/>
      <c r="K317" s="3"/>
      <c r="L317" s="3"/>
      <c r="M317" s="3"/>
      <c r="N317" s="3"/>
      <c r="O317" s="3"/>
      <c r="P317" s="3"/>
      <c r="Q317" s="8"/>
      <c r="R317" s="1"/>
      <c r="S317" s="2"/>
    </row>
    <row r="318" spans="1:19">
      <c r="A318" s="2"/>
      <c r="B318" s="1"/>
      <c r="C318" s="7"/>
      <c r="D318" s="3"/>
      <c r="E318" s="79"/>
      <c r="F318" s="3"/>
      <c r="G318" s="3"/>
      <c r="H318" s="3"/>
      <c r="I318" s="3"/>
      <c r="J318" s="3"/>
      <c r="K318" s="3"/>
      <c r="L318" s="3"/>
      <c r="M318" s="3"/>
      <c r="N318" s="3"/>
      <c r="O318" s="3"/>
      <c r="P318" s="3"/>
      <c r="Q318" s="8"/>
      <c r="R318" s="1"/>
      <c r="S318" s="2"/>
    </row>
    <row r="319" spans="1:19">
      <c r="A319" s="2"/>
      <c r="B319" s="1"/>
      <c r="C319" s="7"/>
      <c r="D319" s="3"/>
      <c r="E319" s="79"/>
      <c r="F319" s="3"/>
      <c r="G319" s="3"/>
      <c r="H319" s="3"/>
      <c r="I319" s="3"/>
      <c r="J319" s="3"/>
      <c r="K319" s="3"/>
      <c r="L319" s="3"/>
      <c r="M319" s="3"/>
      <c r="N319" s="3"/>
      <c r="O319" s="3"/>
      <c r="P319" s="3"/>
      <c r="Q319" s="8"/>
      <c r="R319" s="1"/>
      <c r="S319" s="2"/>
    </row>
    <row r="320" spans="1:19">
      <c r="A320" s="2"/>
      <c r="B320" s="1"/>
      <c r="C320" s="7"/>
      <c r="D320" s="3"/>
      <c r="E320" s="79"/>
      <c r="F320" s="3"/>
      <c r="G320" s="3"/>
      <c r="H320" s="3"/>
      <c r="I320" s="3"/>
      <c r="J320" s="3"/>
      <c r="K320" s="3"/>
      <c r="L320" s="3"/>
      <c r="M320" s="3"/>
      <c r="N320" s="3"/>
      <c r="O320" s="3"/>
      <c r="P320" s="3"/>
      <c r="Q320" s="8"/>
      <c r="R320" s="1"/>
      <c r="S320" s="2"/>
    </row>
    <row r="321" spans="1:19">
      <c r="A321" s="2"/>
      <c r="B321" s="1"/>
      <c r="C321" s="7"/>
      <c r="D321" s="3"/>
      <c r="E321" s="79"/>
      <c r="F321" s="3"/>
      <c r="G321" s="3"/>
      <c r="H321" s="3"/>
      <c r="I321" s="3"/>
      <c r="J321" s="3"/>
      <c r="K321" s="3"/>
      <c r="L321" s="3"/>
      <c r="M321" s="3"/>
      <c r="N321" s="3"/>
      <c r="O321" s="3"/>
      <c r="P321" s="3"/>
      <c r="Q321" s="8"/>
      <c r="R321" s="1"/>
      <c r="S321" s="2"/>
    </row>
    <row r="322" spans="1:19">
      <c r="A322" s="2"/>
      <c r="B322" s="1"/>
      <c r="C322" s="7"/>
      <c r="D322" s="3"/>
      <c r="E322" s="79"/>
      <c r="F322" s="3"/>
      <c r="G322" s="3"/>
      <c r="H322" s="3"/>
      <c r="I322" s="3"/>
      <c r="J322" s="3"/>
      <c r="K322" s="3"/>
      <c r="L322" s="3"/>
      <c r="M322" s="3"/>
      <c r="N322" s="3"/>
      <c r="O322" s="3"/>
      <c r="P322" s="3"/>
      <c r="Q322" s="8"/>
      <c r="R322" s="1"/>
      <c r="S322" s="2"/>
    </row>
    <row r="323" spans="1:19">
      <c r="A323" s="2"/>
      <c r="B323" s="1"/>
      <c r="C323" s="7"/>
      <c r="D323" s="3"/>
      <c r="E323" s="79"/>
      <c r="F323" s="3"/>
      <c r="G323" s="3"/>
      <c r="H323" s="3"/>
      <c r="I323" s="3"/>
      <c r="J323" s="3"/>
      <c r="K323" s="3"/>
      <c r="L323" s="3"/>
      <c r="M323" s="3"/>
      <c r="N323" s="3"/>
      <c r="O323" s="3"/>
      <c r="P323" s="3"/>
      <c r="Q323" s="8"/>
      <c r="R323" s="1"/>
      <c r="S323" s="2"/>
    </row>
    <row r="324" spans="1:19">
      <c r="A324" s="2"/>
      <c r="B324" s="1"/>
      <c r="C324" s="7"/>
      <c r="D324" s="3"/>
      <c r="E324" s="79"/>
      <c r="F324" s="3"/>
      <c r="G324" s="3"/>
      <c r="H324" s="3"/>
      <c r="I324" s="3"/>
      <c r="J324" s="3"/>
      <c r="K324" s="3"/>
      <c r="L324" s="3"/>
      <c r="M324" s="3"/>
      <c r="N324" s="3"/>
      <c r="O324" s="3"/>
      <c r="P324" s="3"/>
      <c r="Q324" s="8"/>
      <c r="R324" s="1"/>
      <c r="S324" s="2"/>
    </row>
    <row r="325" spans="1:19">
      <c r="A325" s="2"/>
      <c r="B325" s="1"/>
      <c r="C325" s="7"/>
      <c r="D325" s="3"/>
      <c r="E325" s="79"/>
      <c r="F325" s="3"/>
      <c r="G325" s="3"/>
      <c r="H325" s="3"/>
      <c r="I325" s="3"/>
      <c r="J325" s="3"/>
      <c r="K325" s="3"/>
      <c r="L325" s="3"/>
      <c r="M325" s="3"/>
      <c r="N325" s="3"/>
      <c r="O325" s="3"/>
      <c r="P325" s="3"/>
      <c r="Q325" s="8"/>
      <c r="R325" s="1"/>
      <c r="S325" s="2"/>
    </row>
    <row r="326" spans="1:19">
      <c r="A326" s="2"/>
      <c r="B326" s="1"/>
      <c r="C326" s="7"/>
      <c r="D326" s="3"/>
      <c r="E326" s="79"/>
      <c r="F326" s="3"/>
      <c r="G326" s="3"/>
      <c r="H326" s="3"/>
      <c r="I326" s="3"/>
      <c r="J326" s="3"/>
      <c r="K326" s="3"/>
      <c r="L326" s="3"/>
      <c r="M326" s="3"/>
      <c r="N326" s="3"/>
      <c r="O326" s="3"/>
      <c r="P326" s="3"/>
      <c r="Q326" s="8"/>
      <c r="R326" s="1"/>
      <c r="S326" s="2"/>
    </row>
    <row r="327" spans="1:19">
      <c r="A327" s="2"/>
      <c r="B327" s="1"/>
      <c r="C327" s="7"/>
      <c r="D327" s="3"/>
      <c r="E327" s="79"/>
      <c r="F327" s="3"/>
      <c r="G327" s="3"/>
      <c r="H327" s="3"/>
      <c r="I327" s="3"/>
      <c r="J327" s="3"/>
      <c r="K327" s="3"/>
      <c r="L327" s="3"/>
      <c r="M327" s="3"/>
      <c r="N327" s="3"/>
      <c r="O327" s="3"/>
      <c r="P327" s="3"/>
      <c r="Q327" s="8"/>
      <c r="R327" s="1"/>
      <c r="S327" s="2"/>
    </row>
    <row r="328" spans="1:19">
      <c r="A328" s="2"/>
      <c r="B328" s="1"/>
      <c r="C328" s="7"/>
      <c r="D328" s="3"/>
      <c r="E328" s="79"/>
      <c r="F328" s="3"/>
      <c r="G328" s="3"/>
      <c r="H328" s="3"/>
      <c r="I328" s="3"/>
      <c r="J328" s="3"/>
      <c r="K328" s="3"/>
      <c r="L328" s="3"/>
      <c r="M328" s="3"/>
      <c r="N328" s="3"/>
      <c r="O328" s="3"/>
      <c r="P328" s="3"/>
      <c r="Q328" s="8"/>
      <c r="R328" s="1"/>
      <c r="S328" s="2"/>
    </row>
    <row r="329" spans="1:19">
      <c r="A329" s="2"/>
      <c r="B329" s="1"/>
      <c r="C329" s="7"/>
      <c r="D329" s="3"/>
      <c r="E329" s="79"/>
      <c r="F329" s="3"/>
      <c r="G329" s="3"/>
      <c r="H329" s="3"/>
      <c r="I329" s="3"/>
      <c r="J329" s="3"/>
      <c r="K329" s="3"/>
      <c r="L329" s="3"/>
      <c r="M329" s="3"/>
      <c r="N329" s="3"/>
      <c r="O329" s="3"/>
      <c r="P329" s="3"/>
      <c r="Q329" s="8"/>
      <c r="R329" s="1"/>
      <c r="S329" s="2"/>
    </row>
    <row r="330" spans="1:19">
      <c r="A330" s="2"/>
      <c r="B330" s="1"/>
      <c r="C330" s="7"/>
      <c r="D330" s="3"/>
      <c r="E330" s="79"/>
      <c r="F330" s="3"/>
      <c r="G330" s="3"/>
      <c r="H330" s="3"/>
      <c r="I330" s="3"/>
      <c r="J330" s="3"/>
      <c r="K330" s="3"/>
      <c r="L330" s="3"/>
      <c r="M330" s="3"/>
      <c r="N330" s="3"/>
      <c r="O330" s="3"/>
      <c r="P330" s="3"/>
      <c r="Q330" s="8"/>
      <c r="R330" s="1"/>
      <c r="S330" s="2"/>
    </row>
    <row r="331" spans="1:19">
      <c r="A331" s="2"/>
      <c r="B331" s="1"/>
      <c r="C331" s="7"/>
      <c r="D331" s="3"/>
      <c r="E331" s="79"/>
      <c r="F331" s="3"/>
      <c r="G331" s="3"/>
      <c r="H331" s="3"/>
      <c r="I331" s="3"/>
      <c r="J331" s="3"/>
      <c r="K331" s="3"/>
      <c r="L331" s="3"/>
      <c r="M331" s="3"/>
      <c r="N331" s="3"/>
      <c r="O331" s="3"/>
      <c r="P331" s="3"/>
      <c r="Q331" s="8"/>
      <c r="R331" s="1"/>
      <c r="S331" s="2"/>
    </row>
    <row r="332" spans="1:19">
      <c r="A332" s="2"/>
      <c r="B332" s="1"/>
      <c r="C332" s="7"/>
      <c r="D332" s="3"/>
      <c r="E332" s="79"/>
      <c r="F332" s="3"/>
      <c r="G332" s="3"/>
      <c r="H332" s="3"/>
      <c r="I332" s="3"/>
      <c r="J332" s="3"/>
      <c r="K332" s="3"/>
      <c r="L332" s="3"/>
      <c r="M332" s="3"/>
      <c r="N332" s="3"/>
      <c r="O332" s="3"/>
      <c r="P332" s="3"/>
      <c r="Q332" s="8"/>
      <c r="R332" s="1"/>
      <c r="S332" s="2"/>
    </row>
    <row r="333" spans="1:19">
      <c r="A333" s="2"/>
      <c r="B333" s="1"/>
      <c r="C333" s="7"/>
      <c r="D333" s="3"/>
      <c r="E333" s="79"/>
      <c r="F333" s="3"/>
      <c r="G333" s="3"/>
      <c r="H333" s="3"/>
      <c r="I333" s="3"/>
      <c r="J333" s="3"/>
      <c r="K333" s="3"/>
      <c r="L333" s="3"/>
      <c r="M333" s="3"/>
      <c r="N333" s="3"/>
      <c r="O333" s="3"/>
      <c r="P333" s="3"/>
      <c r="Q333" s="8"/>
      <c r="R333" s="1"/>
      <c r="S333" s="2"/>
    </row>
    <row r="334" spans="1:19">
      <c r="A334" s="2"/>
      <c r="B334" s="1"/>
      <c r="C334" s="7"/>
      <c r="D334" s="3"/>
      <c r="E334" s="79"/>
      <c r="F334" s="3"/>
      <c r="G334" s="3"/>
      <c r="H334" s="3"/>
      <c r="I334" s="3"/>
      <c r="J334" s="3"/>
      <c r="K334" s="3"/>
      <c r="L334" s="3"/>
      <c r="M334" s="3"/>
      <c r="N334" s="3"/>
      <c r="O334" s="3"/>
      <c r="P334" s="3"/>
      <c r="Q334" s="8"/>
      <c r="R334" s="1"/>
      <c r="S334" s="2"/>
    </row>
    <row r="335" spans="1:19">
      <c r="A335" s="2"/>
      <c r="B335" s="1"/>
      <c r="C335" s="7"/>
      <c r="D335" s="3"/>
      <c r="E335" s="79"/>
      <c r="F335" s="3"/>
      <c r="G335" s="3"/>
      <c r="H335" s="3"/>
      <c r="I335" s="3"/>
      <c r="J335" s="3"/>
      <c r="K335" s="3"/>
      <c r="L335" s="3"/>
      <c r="M335" s="3"/>
      <c r="N335" s="3"/>
      <c r="O335" s="3"/>
      <c r="P335" s="3"/>
      <c r="Q335" s="8"/>
      <c r="R335" s="1"/>
      <c r="S335" s="2"/>
    </row>
    <row r="336" spans="1:19">
      <c r="A336" s="2"/>
      <c r="B336" s="1"/>
      <c r="C336" s="7"/>
      <c r="D336" s="3"/>
      <c r="E336" s="79"/>
      <c r="F336" s="3"/>
      <c r="G336" s="3"/>
      <c r="H336" s="3"/>
      <c r="I336" s="3"/>
      <c r="J336" s="3"/>
      <c r="K336" s="3"/>
      <c r="L336" s="3"/>
      <c r="M336" s="3"/>
      <c r="N336" s="3"/>
      <c r="O336" s="3"/>
      <c r="P336" s="3"/>
      <c r="Q336" s="8"/>
      <c r="R336" s="1"/>
      <c r="S336" s="2"/>
    </row>
    <row r="337" spans="1:19">
      <c r="A337" s="2"/>
      <c r="B337" s="1"/>
      <c r="C337" s="7"/>
      <c r="D337" s="3"/>
      <c r="E337" s="79"/>
      <c r="F337" s="3"/>
      <c r="G337" s="3"/>
      <c r="H337" s="3"/>
      <c r="I337" s="3"/>
      <c r="J337" s="3"/>
      <c r="K337" s="3"/>
      <c r="L337" s="3"/>
      <c r="M337" s="3"/>
      <c r="N337" s="3"/>
      <c r="O337" s="3"/>
      <c r="P337" s="3"/>
      <c r="Q337" s="8"/>
      <c r="R337" s="1"/>
      <c r="S337" s="2"/>
    </row>
    <row r="338" spans="1:19">
      <c r="A338" s="2"/>
      <c r="B338" s="1"/>
      <c r="C338" s="7"/>
      <c r="D338" s="3"/>
      <c r="E338" s="79"/>
      <c r="F338" s="3"/>
      <c r="G338" s="3"/>
      <c r="H338" s="3"/>
      <c r="I338" s="3"/>
      <c r="J338" s="3"/>
      <c r="K338" s="3"/>
      <c r="L338" s="3"/>
      <c r="M338" s="3"/>
      <c r="N338" s="3"/>
      <c r="O338" s="3"/>
      <c r="P338" s="3"/>
      <c r="Q338" s="8"/>
      <c r="R338" s="1"/>
      <c r="S338" s="2"/>
    </row>
    <row r="339" spans="1:19">
      <c r="A339" s="2"/>
      <c r="B339" s="1"/>
      <c r="C339" s="7"/>
      <c r="D339" s="3"/>
      <c r="E339" s="79"/>
      <c r="F339" s="3"/>
      <c r="G339" s="3"/>
      <c r="H339" s="3"/>
      <c r="I339" s="3"/>
      <c r="J339" s="3"/>
      <c r="K339" s="3"/>
      <c r="L339" s="3"/>
      <c r="M339" s="3"/>
      <c r="N339" s="3"/>
      <c r="O339" s="3"/>
      <c r="P339" s="3"/>
      <c r="Q339" s="8"/>
      <c r="R339" s="1"/>
      <c r="S339" s="2"/>
    </row>
    <row r="340" spans="1:19">
      <c r="A340" s="2"/>
      <c r="B340" s="1"/>
      <c r="C340" s="7"/>
      <c r="D340" s="3"/>
      <c r="E340" s="79"/>
      <c r="F340" s="3"/>
      <c r="G340" s="3"/>
      <c r="H340" s="3"/>
      <c r="I340" s="3"/>
      <c r="J340" s="3"/>
      <c r="K340" s="3"/>
      <c r="L340" s="3"/>
      <c r="M340" s="3"/>
      <c r="N340" s="3"/>
      <c r="O340" s="3"/>
      <c r="P340" s="3"/>
      <c r="Q340" s="8"/>
      <c r="R340" s="1"/>
      <c r="S340" s="2"/>
    </row>
    <row r="341" spans="1:19">
      <c r="A341" s="2"/>
      <c r="B341" s="1"/>
      <c r="C341" s="7"/>
      <c r="D341" s="3"/>
      <c r="E341" s="79"/>
      <c r="F341" s="3"/>
      <c r="G341" s="3"/>
      <c r="H341" s="3"/>
      <c r="I341" s="3"/>
      <c r="J341" s="3"/>
      <c r="K341" s="3"/>
      <c r="L341" s="3"/>
      <c r="M341" s="3"/>
      <c r="N341" s="3"/>
      <c r="O341" s="3"/>
      <c r="P341" s="3"/>
      <c r="Q341" s="8"/>
      <c r="R341" s="1"/>
      <c r="S341" s="2"/>
    </row>
    <row r="342" spans="1:19">
      <c r="A342" s="2"/>
      <c r="B342" s="1"/>
      <c r="C342" s="7"/>
      <c r="D342" s="3"/>
      <c r="E342" s="3"/>
      <c r="F342" s="3"/>
      <c r="G342" s="3"/>
      <c r="H342" s="3"/>
      <c r="I342" s="3"/>
      <c r="J342" s="3"/>
      <c r="K342" s="3"/>
      <c r="L342" s="3"/>
      <c r="M342" s="3"/>
      <c r="N342" s="3"/>
      <c r="O342" s="3"/>
      <c r="P342" s="3"/>
      <c r="Q342" s="8"/>
      <c r="R342" s="1"/>
      <c r="S342" s="2"/>
    </row>
    <row r="343" spans="1:19">
      <c r="A343" s="2"/>
      <c r="B343" s="1"/>
      <c r="C343" s="15"/>
      <c r="D343" s="16"/>
      <c r="E343" s="16"/>
      <c r="F343" s="16"/>
      <c r="G343" s="16"/>
      <c r="H343" s="16"/>
      <c r="I343" s="16"/>
      <c r="J343" s="16"/>
      <c r="K343" s="16"/>
      <c r="L343" s="16"/>
      <c r="M343" s="16"/>
      <c r="N343" s="16"/>
      <c r="O343" s="16"/>
      <c r="P343" s="16"/>
      <c r="Q343" s="17"/>
      <c r="R343" s="1"/>
      <c r="S343" s="2"/>
    </row>
    <row r="344" spans="1:19">
      <c r="A344" s="2"/>
      <c r="B344" s="1"/>
      <c r="C344" s="7"/>
      <c r="D344" s="3"/>
      <c r="E344" s="3"/>
      <c r="F344" s="3"/>
      <c r="G344" s="3"/>
      <c r="H344" s="3"/>
      <c r="I344" s="3"/>
      <c r="J344" s="3"/>
      <c r="K344" s="3"/>
      <c r="L344" s="3"/>
      <c r="M344" s="3"/>
      <c r="N344" s="3"/>
      <c r="O344" s="3"/>
      <c r="P344" s="3"/>
      <c r="Q344" s="8"/>
      <c r="R344" s="1"/>
      <c r="S344" s="2"/>
    </row>
    <row r="345" spans="1:19">
      <c r="A345" s="2"/>
      <c r="B345" s="1"/>
      <c r="C345" s="7"/>
      <c r="D345" s="18" t="s">
        <v>323</v>
      </c>
      <c r="E345" s="3"/>
      <c r="F345" s="3"/>
      <c r="G345" s="3"/>
      <c r="H345" s="3"/>
      <c r="I345" s="3"/>
      <c r="J345" s="3"/>
      <c r="K345" s="3"/>
      <c r="L345" s="3"/>
      <c r="M345" s="3"/>
      <c r="N345" s="3"/>
      <c r="O345" s="3"/>
      <c r="P345" s="3"/>
      <c r="Q345" s="8"/>
      <c r="R345" s="1"/>
      <c r="S345" s="2"/>
    </row>
    <row r="346" spans="1:19">
      <c r="A346" s="2"/>
      <c r="B346" s="1"/>
      <c r="C346" s="7"/>
      <c r="D346" s="18" t="s">
        <v>324</v>
      </c>
      <c r="E346" s="3"/>
      <c r="F346" s="3"/>
      <c r="G346" s="3"/>
      <c r="H346" s="3"/>
      <c r="I346" s="3"/>
      <c r="J346" s="3"/>
      <c r="K346" s="3"/>
      <c r="L346" s="3"/>
      <c r="M346" s="3"/>
      <c r="N346" s="3"/>
      <c r="O346" s="3"/>
      <c r="P346" s="3"/>
      <c r="Q346" s="8"/>
      <c r="R346" s="1"/>
      <c r="S346" s="2"/>
    </row>
    <row r="347" spans="1:19">
      <c r="A347" s="2"/>
      <c r="B347" s="1"/>
      <c r="C347" s="7"/>
      <c r="D347" s="18" t="s">
        <v>325</v>
      </c>
      <c r="E347" s="3"/>
      <c r="F347" s="3"/>
      <c r="G347" s="3"/>
      <c r="H347" s="3"/>
      <c r="I347" s="3"/>
      <c r="J347" s="3"/>
      <c r="K347" s="3"/>
      <c r="L347" s="3"/>
      <c r="M347" s="3"/>
      <c r="N347" s="3"/>
      <c r="O347" s="3"/>
      <c r="P347" s="3"/>
      <c r="Q347" s="8"/>
      <c r="R347" s="1"/>
      <c r="S347" s="2"/>
    </row>
    <row r="348" spans="1:19">
      <c r="A348" s="2"/>
      <c r="B348" s="1"/>
      <c r="C348" s="7"/>
      <c r="D348" s="18"/>
      <c r="E348" s="3"/>
      <c r="F348" s="3"/>
      <c r="G348" s="3"/>
      <c r="H348" s="3"/>
      <c r="I348" s="3"/>
      <c r="J348" s="3"/>
      <c r="K348" s="3"/>
      <c r="L348" s="3"/>
      <c r="M348" s="3"/>
      <c r="N348" s="3"/>
      <c r="O348" s="3"/>
      <c r="P348" s="3"/>
      <c r="Q348" s="8"/>
      <c r="R348" s="1"/>
      <c r="S348" s="2"/>
    </row>
    <row r="349" spans="1:19">
      <c r="A349" s="2"/>
      <c r="B349" s="1"/>
      <c r="C349" s="7"/>
      <c r="D349" s="3" t="s">
        <v>326</v>
      </c>
      <c r="E349" s="3"/>
      <c r="F349" s="3"/>
      <c r="G349" s="3"/>
      <c r="H349" s="3"/>
      <c r="I349" s="3"/>
      <c r="J349" s="3"/>
      <c r="K349" s="3"/>
      <c r="L349" s="3"/>
      <c r="M349" s="3"/>
      <c r="N349" s="3"/>
      <c r="O349" s="3"/>
      <c r="P349" s="3"/>
      <c r="Q349" s="8"/>
      <c r="R349" s="1"/>
      <c r="S349" s="2"/>
    </row>
    <row r="350" spans="1:19">
      <c r="A350" s="2"/>
      <c r="B350" s="1"/>
      <c r="C350" s="7"/>
      <c r="D350" s="18" t="s">
        <v>327</v>
      </c>
      <c r="E350" s="3"/>
      <c r="F350" s="3"/>
      <c r="G350" s="3"/>
      <c r="H350" s="3"/>
      <c r="I350" s="3"/>
      <c r="J350" s="3"/>
      <c r="K350" s="3"/>
      <c r="L350" s="3"/>
      <c r="M350" s="3"/>
      <c r="N350" s="3"/>
      <c r="O350" s="3"/>
      <c r="P350" s="3"/>
      <c r="Q350" s="8"/>
      <c r="R350" s="1"/>
      <c r="S350" s="2"/>
    </row>
    <row r="351" spans="1:19">
      <c r="A351" s="2"/>
      <c r="B351" s="1"/>
      <c r="C351" s="7"/>
      <c r="D351" s="18" t="s">
        <v>328</v>
      </c>
      <c r="E351" s="3"/>
      <c r="F351" s="3"/>
      <c r="G351" s="3"/>
      <c r="H351" s="3"/>
      <c r="I351" s="3"/>
      <c r="J351" s="3"/>
      <c r="K351" s="3"/>
      <c r="L351" s="3"/>
      <c r="M351" s="3"/>
      <c r="N351" s="3"/>
      <c r="O351" s="3"/>
      <c r="P351" s="3"/>
      <c r="Q351" s="8"/>
      <c r="R351" s="1"/>
      <c r="S351" s="2"/>
    </row>
    <row r="352" spans="1:19">
      <c r="A352" s="2"/>
      <c r="B352" s="1"/>
      <c r="C352" s="7"/>
      <c r="D352" s="18" t="s">
        <v>329</v>
      </c>
      <c r="E352" s="3"/>
      <c r="F352" s="3"/>
      <c r="G352" s="3"/>
      <c r="H352" s="3"/>
      <c r="I352" s="3"/>
      <c r="J352" s="3"/>
      <c r="K352" s="3"/>
      <c r="L352" s="3"/>
      <c r="M352" s="3"/>
      <c r="N352" s="3"/>
      <c r="O352" s="3"/>
      <c r="P352" s="3"/>
      <c r="Q352" s="8"/>
      <c r="R352" s="1"/>
      <c r="S352" s="2"/>
    </row>
    <row r="353" spans="1:19">
      <c r="A353" s="2"/>
      <c r="B353" s="1"/>
      <c r="C353" s="7"/>
      <c r="D353" s="18"/>
      <c r="E353" s="3"/>
      <c r="F353" s="3"/>
      <c r="G353" s="3"/>
      <c r="H353" s="3"/>
      <c r="I353" s="3"/>
      <c r="J353" s="3"/>
      <c r="K353" s="3"/>
      <c r="L353" s="3"/>
      <c r="M353" s="3"/>
      <c r="N353" s="3"/>
      <c r="O353" s="3"/>
      <c r="P353" s="3"/>
      <c r="Q353" s="8"/>
      <c r="R353" s="1"/>
      <c r="S353" s="2"/>
    </row>
    <row r="354" spans="1:19" ht="13" thickBot="1">
      <c r="A354" s="2"/>
      <c r="B354" s="1"/>
      <c r="C354" s="9"/>
      <c r="D354" s="10"/>
      <c r="E354" s="10"/>
      <c r="F354" s="10"/>
      <c r="G354" s="10"/>
      <c r="H354" s="10"/>
      <c r="I354" s="10"/>
      <c r="J354" s="10"/>
      <c r="K354" s="10"/>
      <c r="L354" s="10"/>
      <c r="M354" s="10"/>
      <c r="N354" s="10"/>
      <c r="O354" s="10"/>
      <c r="P354" s="10"/>
      <c r="Q354" s="11"/>
      <c r="R354" s="1"/>
      <c r="S354" s="2"/>
    </row>
    <row r="355" spans="1:19" ht="24" customHeight="1" thickTop="1">
      <c r="A355" s="2"/>
      <c r="B355" s="1"/>
      <c r="C355" s="1"/>
      <c r="D355" s="1"/>
      <c r="E355" s="1"/>
      <c r="F355" s="1"/>
      <c r="G355" s="1"/>
      <c r="H355" s="1"/>
      <c r="I355" s="1"/>
      <c r="J355" s="1"/>
      <c r="K355" s="1"/>
      <c r="L355" s="1"/>
      <c r="M355" s="1"/>
      <c r="N355" s="1"/>
      <c r="O355" s="1"/>
      <c r="P355" s="1"/>
      <c r="Q355" s="1"/>
      <c r="R355" s="1"/>
      <c r="S355" s="2"/>
    </row>
    <row r="356" spans="1:19" ht="24" customHeight="1">
      <c r="A356" s="2"/>
      <c r="B356" s="2"/>
      <c r="C356" s="2"/>
      <c r="D356" s="2"/>
      <c r="E356" s="2"/>
      <c r="F356" s="2"/>
      <c r="G356" s="2"/>
      <c r="H356" s="2"/>
      <c r="I356" s="2"/>
      <c r="J356" s="2"/>
      <c r="K356" s="2"/>
      <c r="L356" s="2"/>
      <c r="M356" s="2"/>
      <c r="N356" s="2"/>
      <c r="O356" s="2"/>
      <c r="P356" s="2"/>
      <c r="Q356" s="2"/>
      <c r="R356" s="2"/>
      <c r="S356" s="2"/>
    </row>
  </sheetData>
  <phoneticPr fontId="6"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79"/>
  <sheetViews>
    <sheetView topLeftCell="A113" workbookViewId="0">
      <selection activeCell="C9" sqref="C9"/>
    </sheetView>
  </sheetViews>
  <sheetFormatPr baseColWidth="10" defaultColWidth="8.83203125" defaultRowHeight="12"/>
  <cols>
    <col min="1" max="2" width="5.6640625" customWidth="1"/>
    <col min="11" max="11" width="11.33203125" bestFit="1" customWidth="1"/>
    <col min="12" max="12" width="11" customWidth="1"/>
    <col min="13" max="13" width="11.33203125" bestFit="1" customWidth="1"/>
    <col min="14" max="14" width="13.5" bestFit="1" customWidth="1"/>
    <col min="18" max="19" width="5.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04"/>
      <c r="N4" s="12"/>
      <c r="O4" s="3"/>
      <c r="P4" s="23" t="s">
        <v>262</v>
      </c>
      <c r="Q4" s="8"/>
      <c r="R4" s="1"/>
      <c r="S4" s="2"/>
    </row>
    <row r="5" spans="1:19" ht="21">
      <c r="A5" s="2"/>
      <c r="B5" s="1"/>
      <c r="C5" s="7"/>
      <c r="D5" s="3"/>
      <c r="E5" s="3"/>
      <c r="F5" s="3"/>
      <c r="G5" s="3"/>
      <c r="H5" s="3"/>
      <c r="I5" s="3"/>
      <c r="J5" s="3"/>
      <c r="K5" s="3"/>
      <c r="L5" s="1"/>
      <c r="M5" s="14"/>
      <c r="N5" s="12"/>
      <c r="O5" s="3"/>
      <c r="P5" s="23" t="s">
        <v>263</v>
      </c>
      <c r="Q5" s="8"/>
      <c r="R5" s="1"/>
      <c r="S5" s="2"/>
    </row>
    <row r="6" spans="1:19" ht="21">
      <c r="A6" s="2"/>
      <c r="B6" s="1"/>
      <c r="C6" s="7"/>
      <c r="D6" s="3"/>
      <c r="E6" s="3"/>
      <c r="F6" s="3"/>
      <c r="G6" s="3"/>
      <c r="H6" s="3"/>
      <c r="I6" s="3"/>
      <c r="J6" s="3"/>
      <c r="K6" s="3"/>
      <c r="M6" s="13"/>
      <c r="N6" s="12"/>
      <c r="O6" s="3"/>
      <c r="P6" s="23" t="s">
        <v>9</v>
      </c>
      <c r="Q6" s="8"/>
      <c r="R6" s="1"/>
      <c r="S6" s="2"/>
    </row>
    <row r="7" spans="1:19">
      <c r="A7" s="2"/>
      <c r="B7" s="1"/>
      <c r="C7" s="7"/>
      <c r="D7" s="3"/>
      <c r="E7" s="3"/>
      <c r="F7" s="3"/>
      <c r="G7" s="3"/>
      <c r="H7" s="3"/>
      <c r="I7" s="3"/>
      <c r="J7" s="3"/>
      <c r="K7" s="3"/>
      <c r="L7" s="3"/>
      <c r="M7" s="3"/>
      <c r="N7" s="3"/>
      <c r="O7" s="3"/>
      <c r="P7" s="3"/>
      <c r="Q7" s="8"/>
      <c r="R7" s="1"/>
      <c r="S7" s="2"/>
    </row>
    <row r="8" spans="1:19">
      <c r="A8" s="2"/>
      <c r="B8" s="1"/>
      <c r="C8" s="15"/>
      <c r="D8" s="16"/>
      <c r="E8" s="16"/>
      <c r="F8" s="16"/>
      <c r="G8" s="16"/>
      <c r="H8" s="16"/>
      <c r="I8" s="16"/>
      <c r="J8" s="16"/>
      <c r="K8" s="16"/>
      <c r="L8" s="16"/>
      <c r="M8" s="16"/>
      <c r="N8" s="16"/>
      <c r="O8" s="16"/>
      <c r="P8" s="16"/>
      <c r="Q8" s="17"/>
      <c r="R8" s="1"/>
      <c r="S8" s="2"/>
    </row>
    <row r="9" spans="1:19">
      <c r="A9" s="2"/>
      <c r="B9" s="1"/>
      <c r="C9" s="7"/>
      <c r="D9" s="3"/>
      <c r="E9" s="3"/>
      <c r="F9" s="3"/>
      <c r="G9" s="3"/>
      <c r="H9" s="3"/>
      <c r="I9" s="3"/>
      <c r="J9" s="3"/>
      <c r="K9" s="3"/>
      <c r="L9" s="3"/>
      <c r="M9" s="3"/>
      <c r="N9" s="3"/>
      <c r="O9" s="3"/>
      <c r="P9" s="3"/>
      <c r="Q9" s="8"/>
      <c r="R9" s="1"/>
      <c r="S9" s="2"/>
    </row>
    <row r="10" spans="1:19">
      <c r="A10" s="2"/>
      <c r="B10" s="1"/>
      <c r="C10" s="7"/>
      <c r="D10" s="3"/>
      <c r="E10" s="3"/>
      <c r="F10" s="3"/>
      <c r="G10" s="3"/>
      <c r="H10" s="3"/>
      <c r="I10" s="3"/>
      <c r="J10" s="3"/>
      <c r="K10" s="3"/>
      <c r="L10" s="3"/>
      <c r="M10" s="3"/>
      <c r="N10" s="3"/>
      <c r="O10" s="3"/>
      <c r="P10" s="3"/>
      <c r="Q10" s="8"/>
      <c r="R10" s="1"/>
      <c r="S10" s="2"/>
    </row>
    <row r="11" spans="1:19" ht="15">
      <c r="A11" s="2"/>
      <c r="B11" s="1"/>
      <c r="C11" s="7"/>
      <c r="D11" s="20" t="s">
        <v>268</v>
      </c>
      <c r="E11" s="3"/>
      <c r="F11" s="3"/>
      <c r="G11" s="3"/>
      <c r="H11" s="3"/>
      <c r="I11" s="3"/>
      <c r="J11" s="3"/>
      <c r="K11" s="3"/>
      <c r="L11" s="3"/>
      <c r="M11" s="3"/>
      <c r="N11" s="3"/>
      <c r="O11" s="3"/>
      <c r="P11" s="3"/>
      <c r="Q11" s="8"/>
      <c r="R11" s="1"/>
      <c r="S11" s="2"/>
    </row>
    <row r="12" spans="1:19">
      <c r="A12" s="2"/>
      <c r="B12" s="1"/>
      <c r="C12" s="7"/>
      <c r="D12" s="3"/>
      <c r="E12" s="3" t="s">
        <v>269</v>
      </c>
      <c r="F12" s="3"/>
      <c r="G12" s="3"/>
      <c r="H12" s="3"/>
      <c r="I12" s="3"/>
      <c r="J12" s="3"/>
      <c r="K12" s="3"/>
      <c r="L12" s="3"/>
      <c r="M12" s="3"/>
      <c r="N12" s="3"/>
      <c r="O12" s="3"/>
      <c r="P12" s="3"/>
      <c r="Q12" s="8"/>
      <c r="R12" s="1"/>
      <c r="S12" s="2"/>
    </row>
    <row r="13" spans="1:19">
      <c r="A13" s="2"/>
      <c r="B13" s="1"/>
      <c r="C13" s="7"/>
      <c r="D13" s="3"/>
      <c r="E13" s="3" t="s">
        <v>270</v>
      </c>
      <c r="F13" s="3"/>
      <c r="H13" s="29"/>
      <c r="I13" s="3" t="s">
        <v>271</v>
      </c>
      <c r="J13" s="3"/>
      <c r="K13" s="3"/>
      <c r="L13" s="3"/>
      <c r="M13" s="3"/>
      <c r="N13" s="3"/>
      <c r="O13" s="3"/>
      <c r="P13" s="3"/>
      <c r="Q13" s="8"/>
      <c r="R13" s="1"/>
      <c r="S13" s="2"/>
    </row>
    <row r="14" spans="1:19">
      <c r="A14" s="2"/>
      <c r="B14" s="1"/>
      <c r="C14" s="7"/>
      <c r="D14" s="3"/>
      <c r="E14" s="3" t="s">
        <v>73</v>
      </c>
      <c r="F14" s="3"/>
      <c r="G14" s="3"/>
      <c r="H14" s="3"/>
      <c r="I14" s="3"/>
      <c r="J14" s="3"/>
      <c r="K14" s="3"/>
      <c r="L14" s="3"/>
      <c r="M14" s="3"/>
      <c r="N14" s="3"/>
      <c r="O14" s="3"/>
      <c r="P14" s="3"/>
      <c r="Q14" s="8"/>
      <c r="R14" s="1"/>
      <c r="S14" s="2"/>
    </row>
    <row r="15" spans="1:19">
      <c r="A15" s="2"/>
      <c r="B15" s="1"/>
      <c r="C15" s="7"/>
      <c r="D15" s="3"/>
      <c r="E15" s="3" t="s">
        <v>74</v>
      </c>
      <c r="F15" s="3"/>
      <c r="G15" s="3"/>
      <c r="H15" s="3"/>
      <c r="I15" s="3"/>
      <c r="J15" s="3"/>
      <c r="K15" s="3"/>
      <c r="L15" s="3"/>
      <c r="M15" s="3"/>
      <c r="N15" s="3"/>
      <c r="O15" s="3"/>
      <c r="P15" s="3"/>
      <c r="Q15" s="8"/>
      <c r="R15" s="1"/>
      <c r="S15" s="2"/>
    </row>
    <row r="16" spans="1:19">
      <c r="A16" s="2"/>
      <c r="B16" s="1"/>
      <c r="C16" s="7"/>
      <c r="D16" s="3"/>
      <c r="E16" s="3"/>
      <c r="F16" s="3"/>
      <c r="G16" s="3"/>
      <c r="H16" s="3"/>
      <c r="I16" s="3"/>
      <c r="J16" s="3"/>
      <c r="K16" s="3"/>
      <c r="L16" s="3"/>
      <c r="M16" s="3"/>
      <c r="N16" s="3"/>
      <c r="O16" s="3"/>
      <c r="P16" s="3"/>
      <c r="Q16" s="8"/>
      <c r="R16" s="1"/>
      <c r="S16" s="2"/>
    </row>
    <row r="17" spans="1:19">
      <c r="A17" s="2"/>
      <c r="B17" s="1"/>
      <c r="C17" s="7"/>
      <c r="D17" s="3"/>
      <c r="E17" s="3" t="s">
        <v>250</v>
      </c>
      <c r="F17" s="3"/>
      <c r="G17" s="3"/>
      <c r="H17" s="3"/>
      <c r="I17" s="3"/>
      <c r="J17" s="3"/>
      <c r="K17" s="1"/>
      <c r="L17" s="1"/>
      <c r="M17" s="1"/>
      <c r="N17" s="1"/>
      <c r="O17" s="1"/>
      <c r="P17" s="1"/>
      <c r="Q17" s="8"/>
      <c r="R17" s="1"/>
      <c r="S17" s="2"/>
    </row>
    <row r="18" spans="1:19">
      <c r="A18" s="2"/>
      <c r="B18" s="1"/>
      <c r="C18" s="7"/>
      <c r="D18" s="3"/>
      <c r="E18" s="3"/>
      <c r="F18" s="3"/>
      <c r="G18" s="3"/>
      <c r="H18" s="3"/>
      <c r="I18" s="3"/>
      <c r="J18" s="3"/>
      <c r="K18" s="1"/>
      <c r="L18" s="1"/>
      <c r="M18" s="1"/>
      <c r="N18" s="1"/>
      <c r="O18" s="1"/>
      <c r="Q18" s="8"/>
      <c r="R18" s="1"/>
      <c r="S18" s="2"/>
    </row>
    <row r="19" spans="1:19">
      <c r="A19" s="2"/>
      <c r="B19" s="1"/>
      <c r="C19" s="7"/>
      <c r="D19" s="3"/>
      <c r="F19" s="3"/>
      <c r="G19" s="3" t="s">
        <v>345</v>
      </c>
      <c r="H19" s="1"/>
      <c r="K19" s="119">
        <v>125000000</v>
      </c>
      <c r="L19" s="120"/>
      <c r="M19" s="3"/>
      <c r="N19" s="3"/>
      <c r="O19" s="3"/>
      <c r="P19" s="3"/>
      <c r="Q19" s="8"/>
      <c r="R19" s="1"/>
      <c r="S19" s="2"/>
    </row>
    <row r="20" spans="1:19">
      <c r="A20" s="2"/>
      <c r="B20" s="1"/>
      <c r="C20" s="7"/>
      <c r="D20" s="3"/>
      <c r="E20" s="3"/>
      <c r="F20" s="3"/>
      <c r="G20" s="3"/>
      <c r="H20" s="1"/>
      <c r="I20" s="34"/>
      <c r="J20" s="33"/>
      <c r="K20" s="1"/>
      <c r="L20" s="3"/>
      <c r="M20" s="3"/>
      <c r="N20" s="3"/>
      <c r="O20" s="3"/>
      <c r="P20" s="3"/>
      <c r="Q20" s="8"/>
      <c r="R20" s="1"/>
      <c r="S20" s="2"/>
    </row>
    <row r="21" spans="1:19">
      <c r="A21" s="2"/>
      <c r="B21" s="1"/>
      <c r="C21" s="7"/>
      <c r="D21" s="3"/>
      <c r="E21" s="3"/>
      <c r="F21" s="3"/>
      <c r="G21" s="3"/>
      <c r="H21" s="1"/>
      <c r="I21" s="34"/>
      <c r="J21" s="35"/>
      <c r="K21" s="1"/>
      <c r="L21" s="3"/>
      <c r="M21" s="3"/>
      <c r="N21" s="3"/>
      <c r="O21" s="3"/>
      <c r="P21" s="3"/>
      <c r="Q21" s="8"/>
      <c r="R21" s="1"/>
      <c r="S21" s="2"/>
    </row>
    <row r="22" spans="1:19">
      <c r="A22" s="2"/>
      <c r="B22" s="1"/>
      <c r="C22" s="7"/>
      <c r="D22" s="3"/>
      <c r="E22" s="3" t="s">
        <v>349</v>
      </c>
      <c r="F22" s="3"/>
      <c r="G22" s="3"/>
      <c r="H22" s="1"/>
      <c r="I22" s="31"/>
      <c r="J22" s="3"/>
      <c r="K22" s="1"/>
      <c r="L22" s="3"/>
      <c r="M22" s="3"/>
      <c r="N22" s="3"/>
      <c r="O22" s="3"/>
      <c r="P22" s="3"/>
      <c r="Q22" s="8"/>
      <c r="R22" s="1"/>
      <c r="S22" s="2"/>
    </row>
    <row r="23" spans="1:19">
      <c r="A23" s="2"/>
      <c r="B23" s="1"/>
      <c r="C23" s="7"/>
      <c r="D23" s="3"/>
      <c r="E23" s="3" t="s">
        <v>288</v>
      </c>
      <c r="F23" s="3"/>
      <c r="G23" s="3"/>
      <c r="H23" s="1"/>
      <c r="I23" s="31"/>
      <c r="J23" s="3"/>
      <c r="K23" s="1"/>
      <c r="L23" s="3"/>
      <c r="M23" s="3"/>
      <c r="N23" s="3"/>
      <c r="O23" s="3"/>
      <c r="P23" s="3"/>
      <c r="Q23" s="8"/>
      <c r="R23" s="1"/>
      <c r="S23" s="2"/>
    </row>
    <row r="24" spans="1:19">
      <c r="A24" s="2"/>
      <c r="B24" s="1"/>
      <c r="C24" s="7"/>
      <c r="D24" s="3"/>
      <c r="E24" s="3" t="s">
        <v>290</v>
      </c>
      <c r="F24" s="3"/>
      <c r="G24" s="3"/>
      <c r="H24" s="1"/>
      <c r="I24" s="31"/>
      <c r="J24" s="3"/>
      <c r="K24" s="1"/>
      <c r="L24" s="3"/>
      <c r="M24" s="3"/>
      <c r="N24" s="3"/>
      <c r="O24" s="3"/>
      <c r="P24" s="3"/>
      <c r="Q24" s="8"/>
      <c r="R24" s="1"/>
      <c r="S24" s="2"/>
    </row>
    <row r="25" spans="1:19">
      <c r="A25" s="2"/>
      <c r="B25" s="1"/>
      <c r="C25" s="7"/>
      <c r="D25" s="3"/>
      <c r="E25" s="3" t="s">
        <v>289</v>
      </c>
      <c r="F25" s="3"/>
      <c r="G25" s="3"/>
      <c r="H25" s="1"/>
      <c r="I25" s="31"/>
      <c r="J25" s="3"/>
      <c r="K25" s="1"/>
      <c r="L25" s="3"/>
      <c r="M25" s="3"/>
      <c r="N25" s="3"/>
      <c r="O25" s="3"/>
      <c r="P25" s="3"/>
      <c r="Q25" s="8"/>
      <c r="R25" s="1"/>
      <c r="S25" s="2"/>
    </row>
    <row r="26" spans="1:19">
      <c r="A26" s="2"/>
      <c r="B26" s="1"/>
      <c r="C26" s="7"/>
      <c r="D26" s="3"/>
      <c r="E26" s="3"/>
      <c r="F26" s="3"/>
      <c r="G26" s="3"/>
      <c r="H26" s="1"/>
      <c r="I26" s="31"/>
      <c r="J26" s="3"/>
      <c r="K26" s="1"/>
      <c r="L26" s="3"/>
      <c r="M26" s="3"/>
      <c r="N26" s="3"/>
      <c r="O26" s="3"/>
      <c r="P26" s="3"/>
      <c r="Q26" s="8"/>
      <c r="R26" s="1"/>
      <c r="S26" s="2"/>
    </row>
    <row r="27" spans="1:19">
      <c r="A27" s="2"/>
      <c r="B27" s="1"/>
      <c r="C27" s="7"/>
      <c r="D27" s="3"/>
      <c r="E27" s="1"/>
      <c r="F27" s="1"/>
      <c r="G27" s="1"/>
      <c r="H27" s="3"/>
      <c r="I27" s="3"/>
      <c r="J27" s="3"/>
      <c r="K27" s="36" t="s">
        <v>350</v>
      </c>
      <c r="L27" s="37"/>
      <c r="M27" s="1"/>
      <c r="N27" s="1"/>
      <c r="O27" s="1"/>
      <c r="P27" s="3"/>
      <c r="Q27" s="8"/>
      <c r="R27" s="1"/>
      <c r="S27" s="2"/>
    </row>
    <row r="28" spans="1:19">
      <c r="A28" s="2"/>
      <c r="B28" s="1"/>
      <c r="C28" s="7"/>
      <c r="D28" s="3"/>
      <c r="E28" s="1"/>
      <c r="F28" s="1"/>
      <c r="G28" s="3" t="s">
        <v>276</v>
      </c>
      <c r="H28" s="1"/>
      <c r="I28" s="3"/>
      <c r="J28" s="3"/>
      <c r="K28" s="117">
        <v>0.3</v>
      </c>
      <c r="L28" s="118"/>
      <c r="M28" s="1"/>
      <c r="N28" s="1"/>
      <c r="O28" s="1"/>
      <c r="P28" s="3"/>
      <c r="Q28" s="8"/>
      <c r="R28" s="1"/>
      <c r="S28" s="2"/>
    </row>
    <row r="29" spans="1:19">
      <c r="A29" s="2"/>
      <c r="B29" s="1"/>
      <c r="C29" s="7"/>
      <c r="D29" s="3"/>
      <c r="E29" s="1"/>
      <c r="F29" s="1"/>
      <c r="G29" s="3"/>
      <c r="H29" s="1"/>
      <c r="I29" s="3"/>
      <c r="J29" s="3"/>
      <c r="K29" s="38"/>
      <c r="L29" s="39"/>
      <c r="M29" s="1"/>
      <c r="N29" s="1"/>
      <c r="O29" s="1"/>
      <c r="P29" s="3"/>
      <c r="Q29" s="8"/>
      <c r="R29" s="1"/>
      <c r="S29" s="2"/>
    </row>
    <row r="30" spans="1:19">
      <c r="A30" s="2"/>
      <c r="B30" s="1"/>
      <c r="C30" s="7"/>
      <c r="D30" s="3"/>
      <c r="E30" s="1"/>
      <c r="F30" s="1"/>
      <c r="G30" s="3" t="s">
        <v>278</v>
      </c>
      <c r="H30" s="1"/>
      <c r="I30" s="3"/>
      <c r="J30" s="3"/>
      <c r="K30" s="117">
        <v>0.2</v>
      </c>
      <c r="L30" s="118"/>
      <c r="M30" s="1"/>
      <c r="N30" s="1"/>
      <c r="O30" s="1"/>
      <c r="P30" s="3"/>
      <c r="Q30" s="8"/>
      <c r="R30" s="1"/>
      <c r="S30" s="2"/>
    </row>
    <row r="31" spans="1:19">
      <c r="A31" s="2"/>
      <c r="B31" s="1"/>
      <c r="C31" s="7"/>
      <c r="D31" s="3"/>
      <c r="E31" s="1"/>
      <c r="F31" s="1"/>
      <c r="G31" s="3"/>
      <c r="H31" s="1"/>
      <c r="I31" s="3"/>
      <c r="J31" s="3"/>
      <c r="K31" s="38"/>
      <c r="L31" s="39"/>
      <c r="M31" s="1"/>
      <c r="N31" s="1"/>
      <c r="O31" s="1"/>
      <c r="P31" s="3"/>
      <c r="Q31" s="8"/>
      <c r="R31" s="1"/>
      <c r="S31" s="2"/>
    </row>
    <row r="32" spans="1:19">
      <c r="A32" s="2"/>
      <c r="B32" s="1"/>
      <c r="C32" s="7"/>
      <c r="D32" s="3"/>
      <c r="E32" s="1"/>
      <c r="F32" s="1"/>
      <c r="G32" s="3" t="s">
        <v>279</v>
      </c>
      <c r="H32" s="1"/>
      <c r="I32" s="3"/>
      <c r="J32" s="3"/>
      <c r="K32" s="117">
        <v>0.5</v>
      </c>
      <c r="L32" s="118"/>
      <c r="M32" s="1"/>
      <c r="N32" s="1"/>
      <c r="O32" s="1"/>
      <c r="P32" s="3"/>
      <c r="Q32" s="8"/>
      <c r="R32" s="1"/>
      <c r="S32" s="2"/>
    </row>
    <row r="33" spans="1:19">
      <c r="A33" s="2"/>
      <c r="B33" s="1"/>
      <c r="C33" s="7"/>
      <c r="D33" s="3"/>
      <c r="E33" s="3"/>
      <c r="F33" s="3"/>
      <c r="G33" s="3"/>
      <c r="H33" s="1"/>
      <c r="I33" s="34"/>
      <c r="J33" s="33"/>
      <c r="K33" s="1"/>
      <c r="L33" s="3"/>
      <c r="M33" s="3"/>
      <c r="N33" s="3"/>
      <c r="O33" s="3"/>
      <c r="P33" s="3"/>
      <c r="Q33" s="8"/>
      <c r="R33" s="1"/>
      <c r="S33" s="2"/>
    </row>
    <row r="34" spans="1:19">
      <c r="A34" s="2"/>
      <c r="B34" s="1"/>
      <c r="C34" s="7"/>
      <c r="D34" s="3"/>
      <c r="E34" s="3"/>
      <c r="F34" s="3"/>
      <c r="G34" s="3"/>
      <c r="H34" s="1"/>
      <c r="I34" s="34"/>
      <c r="J34" s="33"/>
      <c r="K34" s="1"/>
      <c r="L34" s="3"/>
      <c r="M34" s="3"/>
      <c r="N34" s="3"/>
      <c r="O34" s="3"/>
      <c r="P34" s="3"/>
      <c r="Q34" s="8"/>
      <c r="R34" s="1"/>
      <c r="S34" s="2"/>
    </row>
    <row r="35" spans="1:19">
      <c r="A35" s="2"/>
      <c r="B35" s="1"/>
      <c r="C35" s="7"/>
      <c r="D35" s="3"/>
      <c r="E35" s="3" t="s">
        <v>292</v>
      </c>
      <c r="F35" s="3"/>
      <c r="G35" s="3"/>
      <c r="H35" s="1"/>
      <c r="I35" s="34"/>
      <c r="J35" s="33"/>
      <c r="K35" s="1"/>
      <c r="L35" s="3"/>
      <c r="M35" s="3"/>
      <c r="N35" s="3"/>
      <c r="O35" s="3"/>
      <c r="P35" s="3"/>
      <c r="Q35" s="8"/>
      <c r="R35" s="1"/>
      <c r="S35" s="2"/>
    </row>
    <row r="36" spans="1:19">
      <c r="A36" s="2"/>
      <c r="B36" s="1"/>
      <c r="C36" s="7"/>
      <c r="D36" s="3"/>
      <c r="E36" s="3" t="s">
        <v>291</v>
      </c>
      <c r="F36" s="3"/>
      <c r="G36" s="3"/>
      <c r="H36" s="1"/>
      <c r="I36" s="34"/>
      <c r="J36" s="33"/>
      <c r="K36" s="1"/>
      <c r="L36" s="3"/>
      <c r="M36" s="3"/>
      <c r="N36" s="3"/>
      <c r="O36" s="3"/>
      <c r="P36" s="3"/>
      <c r="Q36" s="8"/>
      <c r="R36" s="1"/>
      <c r="S36" s="2"/>
    </row>
    <row r="37" spans="1:19">
      <c r="A37" s="2"/>
      <c r="B37" s="1"/>
      <c r="C37" s="7"/>
      <c r="D37" s="3"/>
      <c r="E37" s="3"/>
      <c r="F37" s="3"/>
      <c r="G37" s="3"/>
      <c r="H37" s="1"/>
      <c r="I37" s="34"/>
      <c r="J37" s="33"/>
      <c r="K37" s="1"/>
      <c r="L37" s="3"/>
      <c r="M37" s="3"/>
      <c r="N37" s="3"/>
      <c r="O37" s="3"/>
      <c r="P37" s="3"/>
      <c r="Q37" s="8"/>
      <c r="R37" s="1"/>
      <c r="S37" s="2"/>
    </row>
    <row r="38" spans="1:19">
      <c r="A38" s="2"/>
      <c r="B38" s="1"/>
      <c r="C38" s="7"/>
      <c r="D38" s="3"/>
      <c r="E38" s="3" t="s">
        <v>307</v>
      </c>
      <c r="F38" s="3"/>
      <c r="G38" s="3"/>
      <c r="H38" s="1"/>
      <c r="I38" s="1"/>
      <c r="J38" s="1"/>
      <c r="K38" s="119">
        <v>6000000</v>
      </c>
      <c r="L38" s="121"/>
      <c r="M38" s="43"/>
      <c r="N38" s="3"/>
      <c r="O38" s="3"/>
      <c r="P38" s="3"/>
      <c r="Q38" s="8"/>
      <c r="R38" s="1"/>
      <c r="S38" s="2"/>
    </row>
    <row r="39" spans="1:19">
      <c r="A39" s="2"/>
      <c r="B39" s="1"/>
      <c r="C39" s="7"/>
      <c r="D39" s="3"/>
      <c r="E39" s="3"/>
      <c r="F39" s="3"/>
      <c r="G39" s="3"/>
      <c r="H39" s="1"/>
      <c r="I39" s="1"/>
      <c r="J39" s="1"/>
      <c r="K39" s="31"/>
      <c r="L39" s="3"/>
      <c r="M39" s="3"/>
      <c r="N39" s="3"/>
      <c r="O39" s="3"/>
      <c r="P39" s="3"/>
      <c r="Q39" s="8"/>
      <c r="R39" s="1"/>
      <c r="S39" s="2"/>
    </row>
    <row r="40" spans="1:19">
      <c r="A40" s="2"/>
      <c r="B40" s="1"/>
      <c r="C40" s="7"/>
      <c r="D40" s="3"/>
      <c r="E40" s="3"/>
      <c r="F40" s="3"/>
      <c r="G40" s="3"/>
      <c r="H40" s="1"/>
      <c r="I40" s="31"/>
      <c r="J40" s="3"/>
      <c r="K40" s="1"/>
      <c r="L40" s="3"/>
      <c r="M40" s="3"/>
      <c r="N40" s="3"/>
      <c r="O40" s="3"/>
      <c r="P40" s="3"/>
      <c r="Q40" s="8"/>
      <c r="R40" s="1"/>
      <c r="S40" s="2"/>
    </row>
    <row r="41" spans="1:19">
      <c r="A41" s="2"/>
      <c r="B41" s="1"/>
      <c r="C41" s="7"/>
      <c r="D41" s="3"/>
      <c r="E41" s="3"/>
      <c r="F41" s="3"/>
      <c r="G41" s="3"/>
      <c r="H41" s="3" t="s">
        <v>281</v>
      </c>
      <c r="J41" s="3"/>
      <c r="K41" s="122" t="s">
        <v>277</v>
      </c>
      <c r="L41" s="123"/>
      <c r="M41" s="3"/>
      <c r="N41" s="124" t="s">
        <v>280</v>
      </c>
      <c r="O41" s="124"/>
      <c r="P41" s="3"/>
      <c r="Q41" s="8"/>
      <c r="R41" s="1"/>
      <c r="S41" s="2"/>
    </row>
    <row r="42" spans="1:19">
      <c r="A42" s="2"/>
      <c r="B42" s="1"/>
      <c r="C42" s="7"/>
      <c r="D42" s="3"/>
      <c r="E42" s="3" t="s">
        <v>276</v>
      </c>
      <c r="F42" s="3"/>
      <c r="G42" s="3"/>
      <c r="H42" s="119">
        <v>1000000</v>
      </c>
      <c r="I42" s="121"/>
      <c r="J42" s="38"/>
      <c r="K42" s="125">
        <v>12</v>
      </c>
      <c r="L42" s="120"/>
      <c r="M42" s="3"/>
      <c r="N42" s="126">
        <v>8.99</v>
      </c>
      <c r="O42" s="127"/>
      <c r="P42" s="3"/>
      <c r="Q42" s="8"/>
      <c r="R42" s="1"/>
      <c r="S42" s="2"/>
    </row>
    <row r="43" spans="1:19">
      <c r="A43" s="2"/>
      <c r="B43" s="1"/>
      <c r="C43" s="7"/>
      <c r="D43" s="3"/>
      <c r="E43" s="3"/>
      <c r="F43" s="3"/>
      <c r="G43" s="3"/>
      <c r="H43" s="3"/>
      <c r="J43" s="3"/>
      <c r="K43" s="1"/>
      <c r="L43" s="3"/>
      <c r="M43" s="3"/>
      <c r="N43" s="3"/>
      <c r="O43" s="3"/>
      <c r="P43" s="3"/>
      <c r="Q43" s="8"/>
      <c r="R43" s="1"/>
      <c r="S43" s="2"/>
    </row>
    <row r="44" spans="1:19">
      <c r="A44" s="2"/>
      <c r="B44" s="1"/>
      <c r="C44" s="7"/>
      <c r="D44" s="3"/>
      <c r="E44" s="3" t="s">
        <v>278</v>
      </c>
      <c r="F44" s="3"/>
      <c r="G44" s="3"/>
      <c r="H44" s="119">
        <v>3000000</v>
      </c>
      <c r="I44" s="121"/>
      <c r="J44" s="38"/>
      <c r="K44" s="125">
        <v>7</v>
      </c>
      <c r="L44" s="120"/>
      <c r="M44" s="3"/>
      <c r="N44" s="126">
        <v>5.99</v>
      </c>
      <c r="O44" s="127"/>
      <c r="P44" s="3"/>
      <c r="Q44" s="8"/>
      <c r="R44" s="1"/>
      <c r="S44" s="2"/>
    </row>
    <row r="45" spans="1:19">
      <c r="A45" s="2"/>
      <c r="B45" s="1"/>
      <c r="C45" s="7"/>
      <c r="D45" s="3"/>
      <c r="E45" s="3"/>
      <c r="F45" s="3"/>
      <c r="G45" s="3"/>
      <c r="H45" s="3"/>
      <c r="J45" s="3"/>
      <c r="K45" s="1"/>
      <c r="L45" s="3"/>
      <c r="M45" s="3"/>
      <c r="N45" s="3"/>
      <c r="O45" s="3"/>
      <c r="P45" s="3"/>
      <c r="Q45" s="8"/>
      <c r="R45" s="1"/>
      <c r="S45" s="2"/>
    </row>
    <row r="46" spans="1:19">
      <c r="A46" s="2"/>
      <c r="B46" s="1"/>
      <c r="C46" s="7"/>
      <c r="D46" s="3"/>
      <c r="E46" s="3" t="s">
        <v>279</v>
      </c>
      <c r="F46" s="3"/>
      <c r="G46" s="3"/>
      <c r="H46" s="119">
        <v>2000000</v>
      </c>
      <c r="I46" s="121"/>
      <c r="J46" s="38"/>
      <c r="K46" s="125">
        <v>3</v>
      </c>
      <c r="L46" s="120"/>
      <c r="M46" s="3"/>
      <c r="N46" s="126">
        <v>7.99</v>
      </c>
      <c r="O46" s="127"/>
      <c r="P46" s="3"/>
      <c r="Q46" s="8"/>
      <c r="R46" s="1"/>
      <c r="S46" s="2"/>
    </row>
    <row r="47" spans="1:19">
      <c r="A47" s="2"/>
      <c r="B47" s="1"/>
      <c r="C47" s="7"/>
      <c r="D47" s="3"/>
      <c r="E47" s="1"/>
      <c r="F47" s="1"/>
      <c r="G47" s="1"/>
      <c r="H47" s="1"/>
      <c r="I47" s="1"/>
      <c r="J47" s="1"/>
      <c r="K47" s="1"/>
      <c r="L47" s="1"/>
      <c r="M47" s="1"/>
      <c r="N47" s="1"/>
      <c r="O47" s="1"/>
      <c r="P47" s="3"/>
      <c r="Q47" s="8"/>
      <c r="R47" s="1"/>
      <c r="S47" s="2"/>
    </row>
    <row r="48" spans="1:19">
      <c r="A48" s="2"/>
      <c r="B48" s="1"/>
      <c r="C48" s="7"/>
      <c r="D48" s="3"/>
      <c r="E48" s="1"/>
      <c r="F48" s="1"/>
      <c r="G48" s="1"/>
      <c r="H48" s="1"/>
      <c r="I48" s="1"/>
      <c r="J48" s="1"/>
      <c r="K48" s="1"/>
      <c r="L48" s="1"/>
      <c r="M48" s="1"/>
      <c r="N48" s="1"/>
      <c r="O48" s="1"/>
      <c r="P48" s="3"/>
      <c r="Q48" s="8"/>
      <c r="R48" s="1"/>
      <c r="S48" s="2"/>
    </row>
    <row r="49" spans="1:19">
      <c r="A49" s="2"/>
      <c r="B49" s="1"/>
      <c r="C49" s="7"/>
      <c r="D49" s="3"/>
      <c r="E49" s="1"/>
      <c r="F49" s="1"/>
      <c r="G49" s="1"/>
      <c r="H49" s="1"/>
      <c r="I49" s="1"/>
      <c r="J49" s="1"/>
      <c r="K49" s="1"/>
      <c r="L49" s="1"/>
      <c r="M49" s="1"/>
      <c r="N49" s="1"/>
      <c r="O49" s="1"/>
      <c r="P49" s="3"/>
      <c r="Q49" s="8"/>
      <c r="R49" s="1"/>
      <c r="S49" s="2"/>
    </row>
    <row r="50" spans="1:19">
      <c r="A50" s="2"/>
      <c r="B50" s="1"/>
      <c r="C50" s="7"/>
      <c r="D50" s="3"/>
      <c r="E50" s="1" t="s">
        <v>249</v>
      </c>
      <c r="F50" s="1"/>
      <c r="G50" s="1"/>
      <c r="H50" s="1"/>
      <c r="I50" s="1"/>
      <c r="J50" s="1"/>
      <c r="K50" s="1"/>
      <c r="L50" s="1"/>
      <c r="M50" s="1"/>
      <c r="N50" s="1"/>
      <c r="O50" s="1"/>
      <c r="P50" s="3"/>
      <c r="Q50" s="8"/>
      <c r="R50" s="1"/>
      <c r="S50" s="2"/>
    </row>
    <row r="51" spans="1:19">
      <c r="A51" s="2"/>
      <c r="B51" s="1"/>
      <c r="C51" s="7"/>
      <c r="D51" s="3"/>
      <c r="E51" s="1"/>
      <c r="F51" s="1"/>
      <c r="G51" s="1"/>
      <c r="H51" s="1"/>
      <c r="I51" s="44"/>
      <c r="J51" s="1"/>
      <c r="K51" s="1"/>
      <c r="L51" s="1"/>
      <c r="M51" s="1"/>
      <c r="N51" s="1"/>
      <c r="O51" s="1"/>
      <c r="P51" s="3"/>
      <c r="Q51" s="8"/>
      <c r="R51" s="1"/>
      <c r="S51" s="2"/>
    </row>
    <row r="52" spans="1:19">
      <c r="A52" s="2"/>
      <c r="B52" s="1"/>
      <c r="C52" s="7"/>
      <c r="D52" s="3"/>
      <c r="E52" s="3"/>
      <c r="F52" s="3"/>
      <c r="G52" s="3"/>
      <c r="H52" s="3" t="s">
        <v>285</v>
      </c>
      <c r="J52" s="3"/>
      <c r="K52" s="122" t="s">
        <v>286</v>
      </c>
      <c r="L52" s="123"/>
      <c r="M52" s="3"/>
      <c r="N52" s="124" t="s">
        <v>287</v>
      </c>
      <c r="O52" s="124"/>
      <c r="P52" s="3"/>
      <c r="Q52" s="8"/>
      <c r="R52" s="1"/>
      <c r="S52" s="2"/>
    </row>
    <row r="53" spans="1:19">
      <c r="A53" s="2"/>
      <c r="B53" s="1"/>
      <c r="C53" s="7"/>
      <c r="D53" s="3"/>
      <c r="E53" s="3" t="s">
        <v>282</v>
      </c>
      <c r="F53" s="3"/>
      <c r="G53" s="3"/>
      <c r="H53" s="119">
        <v>16000000</v>
      </c>
      <c r="I53" s="121"/>
      <c r="J53" s="3"/>
      <c r="K53" s="119">
        <v>14000000</v>
      </c>
      <c r="L53" s="121"/>
      <c r="M53" s="3"/>
      <c r="N53" s="119">
        <v>9000000</v>
      </c>
      <c r="O53" s="121"/>
      <c r="P53" s="31"/>
      <c r="Q53" s="101"/>
      <c r="R53" s="102"/>
      <c r="S53" s="2"/>
    </row>
    <row r="54" spans="1:19">
      <c r="A54" s="2"/>
      <c r="B54" s="1"/>
      <c r="C54" s="7"/>
      <c r="D54" s="3"/>
      <c r="E54" s="3"/>
      <c r="F54" s="3"/>
      <c r="G54" s="3"/>
      <c r="H54" s="3"/>
      <c r="J54" s="3"/>
      <c r="K54" s="1"/>
      <c r="L54" s="3"/>
      <c r="M54" s="3"/>
      <c r="N54" s="3"/>
      <c r="O54" s="3"/>
      <c r="P54" s="31"/>
      <c r="Q54" s="101"/>
      <c r="R54" s="102"/>
      <c r="S54" s="2"/>
    </row>
    <row r="55" spans="1:19">
      <c r="A55" s="2"/>
      <c r="B55" s="1"/>
      <c r="C55" s="7"/>
      <c r="D55" s="3"/>
      <c r="E55" s="3" t="s">
        <v>283</v>
      </c>
      <c r="F55" s="3"/>
      <c r="G55" s="3"/>
      <c r="H55" s="132">
        <v>128888888</v>
      </c>
      <c r="I55" s="133"/>
      <c r="J55" s="3"/>
      <c r="K55" s="132">
        <v>70000000</v>
      </c>
      <c r="L55" s="134"/>
      <c r="M55" s="3"/>
      <c r="N55" s="132">
        <v>54000000</v>
      </c>
      <c r="O55" s="134"/>
      <c r="P55" s="31"/>
      <c r="Q55" s="101"/>
      <c r="R55" s="102"/>
      <c r="S55" s="2"/>
    </row>
    <row r="56" spans="1:19">
      <c r="A56" s="2"/>
      <c r="B56" s="1"/>
      <c r="C56" s="7"/>
      <c r="D56" s="3"/>
      <c r="E56" s="3"/>
      <c r="F56" s="3"/>
      <c r="G56" s="3"/>
      <c r="H56" s="3"/>
      <c r="J56" s="3"/>
      <c r="K56" s="1"/>
      <c r="L56" s="3"/>
      <c r="M56" s="3"/>
      <c r="N56" s="3"/>
      <c r="O56" s="3"/>
      <c r="P56" s="31"/>
      <c r="Q56" s="101"/>
      <c r="R56" s="102"/>
      <c r="S56" s="2"/>
    </row>
    <row r="57" spans="1:19">
      <c r="A57" s="2"/>
      <c r="B57" s="1"/>
      <c r="C57" s="7"/>
      <c r="D57" s="3"/>
      <c r="E57" s="3" t="s">
        <v>284</v>
      </c>
      <c r="F57" s="3"/>
      <c r="G57" s="3"/>
      <c r="H57" s="119">
        <v>2000000</v>
      </c>
      <c r="I57" s="121"/>
      <c r="J57" s="3"/>
      <c r="K57" s="119">
        <v>1000000</v>
      </c>
      <c r="L57" s="121"/>
      <c r="M57" s="3"/>
      <c r="N57" s="119">
        <v>3000000</v>
      </c>
      <c r="O57" s="121"/>
      <c r="P57" s="31"/>
      <c r="Q57" s="101"/>
      <c r="R57" s="102"/>
      <c r="S57" s="2"/>
    </row>
    <row r="58" spans="1:19">
      <c r="A58" s="2"/>
      <c r="B58" s="1"/>
      <c r="C58" s="7"/>
      <c r="D58" s="3"/>
      <c r="E58" s="3"/>
      <c r="F58" s="3"/>
      <c r="G58" s="3"/>
      <c r="H58" s="3"/>
      <c r="I58" s="3"/>
      <c r="J58" s="3"/>
      <c r="K58" s="3"/>
      <c r="L58" s="3"/>
      <c r="M58" s="3"/>
      <c r="N58" s="3"/>
      <c r="O58" s="3"/>
      <c r="P58" s="3"/>
      <c r="Q58" s="8"/>
      <c r="R58" s="1"/>
      <c r="S58" s="2"/>
    </row>
    <row r="59" spans="1:19">
      <c r="A59" s="2"/>
      <c r="B59" s="1"/>
      <c r="C59" s="7"/>
      <c r="D59" s="3"/>
      <c r="E59" s="3"/>
      <c r="F59" s="3"/>
      <c r="G59" s="3"/>
      <c r="H59" s="3"/>
      <c r="I59" s="3"/>
      <c r="J59" s="3"/>
      <c r="K59" s="3"/>
      <c r="L59" s="3"/>
      <c r="M59" s="3"/>
      <c r="N59" s="3"/>
      <c r="O59" s="3"/>
      <c r="P59" s="3"/>
      <c r="Q59" s="8"/>
      <c r="R59" s="1"/>
      <c r="S59" s="2"/>
    </row>
    <row r="60" spans="1:19">
      <c r="A60" s="2"/>
      <c r="B60" s="1"/>
      <c r="C60" s="7"/>
      <c r="D60" s="3"/>
      <c r="E60" s="3"/>
      <c r="F60" s="3"/>
      <c r="G60" s="3"/>
      <c r="H60" s="3"/>
      <c r="I60" s="3"/>
      <c r="J60" s="3"/>
      <c r="K60" s="3"/>
      <c r="L60" s="3"/>
      <c r="M60" s="3"/>
      <c r="N60" s="3"/>
      <c r="O60" s="3"/>
      <c r="P60" s="3"/>
      <c r="Q60" s="8"/>
      <c r="R60" s="1"/>
      <c r="S60" s="2"/>
    </row>
    <row r="61" spans="1:19" ht="15">
      <c r="A61" s="2"/>
      <c r="B61" s="1"/>
      <c r="C61" s="7"/>
      <c r="D61" s="20" t="s">
        <v>272</v>
      </c>
      <c r="E61" s="3"/>
      <c r="F61" s="3"/>
      <c r="G61" s="3"/>
      <c r="H61" s="3"/>
      <c r="I61" s="3"/>
      <c r="J61" s="3"/>
      <c r="K61" s="3"/>
      <c r="L61" s="3"/>
      <c r="M61" s="3"/>
      <c r="N61" s="3"/>
      <c r="O61" s="3"/>
      <c r="P61" s="3"/>
      <c r="Q61" s="8"/>
      <c r="R61" s="1"/>
      <c r="S61" s="2"/>
    </row>
    <row r="62" spans="1:19">
      <c r="A62" s="2"/>
      <c r="B62" s="1"/>
      <c r="C62" s="7"/>
      <c r="D62" s="3"/>
      <c r="E62" s="3" t="s">
        <v>351</v>
      </c>
      <c r="F62" s="3"/>
      <c r="G62" s="3"/>
      <c r="H62" s="3"/>
      <c r="I62" s="3"/>
      <c r="J62" s="3"/>
      <c r="K62" s="3"/>
      <c r="L62" s="3"/>
      <c r="M62" s="3"/>
      <c r="N62" s="3"/>
      <c r="O62" s="3"/>
      <c r="P62" s="3"/>
      <c r="Q62" s="8"/>
      <c r="R62" s="1"/>
      <c r="S62" s="2"/>
    </row>
    <row r="63" spans="1:19">
      <c r="A63" s="2"/>
      <c r="B63" s="1"/>
      <c r="C63" s="7"/>
      <c r="D63" s="3"/>
      <c r="E63" s="3" t="s">
        <v>352</v>
      </c>
      <c r="F63" s="3"/>
      <c r="G63" s="3"/>
      <c r="H63" s="3"/>
      <c r="I63" s="3"/>
      <c r="J63" s="3"/>
      <c r="K63" s="3"/>
      <c r="L63" s="3"/>
      <c r="M63" s="3"/>
      <c r="N63" s="3"/>
      <c r="O63" s="3"/>
      <c r="P63" s="3"/>
      <c r="Q63" s="8"/>
      <c r="R63" s="1"/>
      <c r="S63" s="2"/>
    </row>
    <row r="64" spans="1:19">
      <c r="A64" s="2"/>
      <c r="B64" s="1"/>
      <c r="C64" s="7"/>
      <c r="D64" s="3"/>
      <c r="E64" s="3" t="s">
        <v>310</v>
      </c>
      <c r="F64" s="3"/>
      <c r="G64" s="3"/>
      <c r="H64" s="3"/>
      <c r="I64" s="3"/>
      <c r="J64" s="3"/>
      <c r="K64" s="3"/>
      <c r="L64" s="3"/>
      <c r="M64" s="3"/>
      <c r="N64" s="3"/>
      <c r="O64" s="3"/>
      <c r="P64" s="3"/>
      <c r="Q64" s="8"/>
      <c r="R64" s="1"/>
      <c r="S64" s="2"/>
    </row>
    <row r="65" spans="1:19">
      <c r="A65" s="2"/>
      <c r="B65" s="1"/>
      <c r="C65" s="7"/>
      <c r="D65" s="3"/>
      <c r="E65" s="3" t="s">
        <v>311</v>
      </c>
      <c r="F65" s="3"/>
      <c r="G65" s="3"/>
      <c r="H65" s="30"/>
      <c r="I65" s="3" t="s">
        <v>313</v>
      </c>
      <c r="J65" s="3"/>
      <c r="K65" s="3"/>
      <c r="L65" s="3"/>
      <c r="M65" s="3"/>
      <c r="N65" s="3"/>
      <c r="O65" s="3"/>
      <c r="P65" s="3"/>
      <c r="Q65" s="8"/>
      <c r="R65" s="1"/>
      <c r="S65" s="2"/>
    </row>
    <row r="66" spans="1:19">
      <c r="A66" s="2"/>
      <c r="B66" s="1"/>
      <c r="C66" s="7"/>
      <c r="D66" s="3"/>
      <c r="E66" s="3" t="s">
        <v>312</v>
      </c>
      <c r="F66" s="3"/>
      <c r="G66" s="3"/>
      <c r="H66" s="3"/>
      <c r="I66" s="3"/>
      <c r="J66" s="3"/>
      <c r="K66" s="3"/>
      <c r="L66" s="3"/>
      <c r="M66" s="3"/>
      <c r="N66" s="3"/>
      <c r="O66" s="3"/>
      <c r="P66" s="3"/>
      <c r="Q66" s="8"/>
      <c r="R66" s="1"/>
      <c r="S66" s="2"/>
    </row>
    <row r="67" spans="1:19">
      <c r="A67" s="2"/>
      <c r="B67" s="1"/>
      <c r="C67" s="7"/>
      <c r="D67" s="3"/>
      <c r="E67" s="3"/>
      <c r="F67" s="3"/>
      <c r="G67" s="3"/>
      <c r="H67" s="3"/>
      <c r="I67" s="3"/>
      <c r="J67" s="3"/>
      <c r="K67" s="3"/>
      <c r="L67" s="3"/>
      <c r="M67" s="3"/>
      <c r="N67" s="3"/>
      <c r="O67" s="3"/>
      <c r="P67" s="3"/>
      <c r="Q67" s="8"/>
      <c r="R67" s="1"/>
      <c r="S67" s="2"/>
    </row>
    <row r="68" spans="1:19">
      <c r="A68" s="2"/>
      <c r="B68" s="1"/>
      <c r="C68" s="7"/>
      <c r="D68" s="3"/>
      <c r="E68" s="3"/>
      <c r="F68" s="3"/>
      <c r="G68" s="3"/>
      <c r="H68" s="3"/>
      <c r="I68" s="3"/>
      <c r="J68" s="3"/>
      <c r="K68" s="3"/>
      <c r="L68" s="3"/>
      <c r="M68" s="3"/>
      <c r="N68" s="3"/>
      <c r="O68" s="3"/>
      <c r="P68" s="3"/>
      <c r="Q68" s="8"/>
      <c r="R68" s="1"/>
      <c r="S68" s="2"/>
    </row>
    <row r="69" spans="1:19">
      <c r="A69" s="2"/>
      <c r="B69" s="1"/>
      <c r="C69" s="7"/>
      <c r="D69" s="3"/>
      <c r="E69" s="41" t="s">
        <v>293</v>
      </c>
      <c r="F69" s="41"/>
      <c r="G69" s="41"/>
      <c r="H69" s="41"/>
      <c r="I69" s="41"/>
      <c r="J69" s="41"/>
      <c r="K69" s="41"/>
      <c r="L69" s="41"/>
      <c r="M69" s="41"/>
      <c r="N69" s="41"/>
      <c r="O69" s="41"/>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3" t="s">
        <v>239</v>
      </c>
      <c r="F71" s="3"/>
      <c r="G71" s="3"/>
      <c r="H71" s="1"/>
      <c r="I71" s="1"/>
      <c r="J71" s="1"/>
      <c r="K71" s="111">
        <f>K38/K19</f>
        <v>4.8000000000000001E-2</v>
      </c>
      <c r="L71" s="112"/>
      <c r="M71" s="3"/>
      <c r="N71" s="3"/>
      <c r="O71" s="3"/>
      <c r="P71" s="3"/>
      <c r="Q71" s="8"/>
      <c r="R71" s="1"/>
      <c r="S71" s="2"/>
    </row>
    <row r="72" spans="1:19">
      <c r="A72" s="2"/>
      <c r="B72" s="1"/>
      <c r="C72" s="7"/>
      <c r="D72" s="3"/>
      <c r="E72" s="3"/>
      <c r="F72" s="3"/>
      <c r="G72" s="3"/>
      <c r="H72" s="1"/>
      <c r="I72" s="1"/>
      <c r="J72" s="1"/>
      <c r="K72" s="31"/>
      <c r="L72" s="3"/>
      <c r="M72" s="3"/>
      <c r="N72" s="3"/>
      <c r="O72" s="3"/>
      <c r="P72" s="3"/>
      <c r="Q72" s="8"/>
      <c r="R72" s="1"/>
      <c r="S72" s="2"/>
    </row>
    <row r="73" spans="1:19">
      <c r="A73" s="2"/>
      <c r="B73" s="1"/>
      <c r="C73" s="7"/>
      <c r="D73" s="3"/>
      <c r="E73" s="3"/>
      <c r="F73" s="3"/>
      <c r="G73" s="3"/>
      <c r="H73" s="1"/>
      <c r="I73" s="31"/>
      <c r="J73" s="3"/>
      <c r="K73" s="1"/>
      <c r="L73" s="3"/>
      <c r="M73" s="3"/>
      <c r="N73" s="3"/>
      <c r="O73" s="3"/>
      <c r="P73" s="3"/>
      <c r="Q73" s="8"/>
      <c r="R73" s="1"/>
      <c r="S73" s="2"/>
    </row>
    <row r="74" spans="1:19">
      <c r="A74" s="2"/>
      <c r="B74" s="1"/>
      <c r="C74" s="7"/>
      <c r="D74" s="3"/>
      <c r="E74" s="3"/>
      <c r="F74" s="3"/>
      <c r="G74" s="3"/>
      <c r="H74" s="3" t="s">
        <v>314</v>
      </c>
      <c r="J74" s="3"/>
      <c r="K74" s="33" t="s">
        <v>294</v>
      </c>
      <c r="L74" s="32"/>
      <c r="M74" s="3"/>
      <c r="N74" s="21" t="s">
        <v>295</v>
      </c>
      <c r="O74" s="21"/>
      <c r="P74" s="3"/>
      <c r="Q74" s="8"/>
      <c r="R74" s="1"/>
      <c r="S74" s="2"/>
    </row>
    <row r="75" spans="1:19">
      <c r="A75" s="2"/>
      <c r="B75" s="1"/>
      <c r="C75" s="7"/>
      <c r="D75" s="3"/>
      <c r="E75" s="3" t="s">
        <v>276</v>
      </c>
      <c r="F75" s="3"/>
      <c r="G75" s="3"/>
      <c r="H75" s="128">
        <f>K28*K19</f>
        <v>37500000</v>
      </c>
      <c r="I75" s="135"/>
      <c r="J75" s="3"/>
      <c r="K75" s="136">
        <f>H75*K42</f>
        <v>450000000</v>
      </c>
      <c r="L75" s="129"/>
      <c r="M75" s="3"/>
      <c r="N75" s="130">
        <f>K75*N42</f>
        <v>4045500000</v>
      </c>
      <c r="O75" s="131"/>
      <c r="P75" s="3"/>
      <c r="Q75" s="8"/>
      <c r="R75" s="1"/>
      <c r="S75" s="2"/>
    </row>
    <row r="76" spans="1:19">
      <c r="A76" s="2"/>
      <c r="B76" s="1"/>
      <c r="C76" s="7"/>
      <c r="D76" s="3"/>
      <c r="E76" s="3"/>
      <c r="F76" s="3"/>
      <c r="G76" s="3"/>
      <c r="H76" s="40"/>
      <c r="I76" s="51"/>
      <c r="J76" s="3"/>
      <c r="K76" s="52"/>
      <c r="L76" s="53"/>
      <c r="M76" s="3"/>
      <c r="N76" s="49"/>
      <c r="O76" s="54"/>
      <c r="P76" s="3"/>
      <c r="Q76" s="8"/>
      <c r="R76" s="1"/>
      <c r="S76" s="2"/>
    </row>
    <row r="77" spans="1:19">
      <c r="A77" s="2"/>
      <c r="B77" s="1"/>
      <c r="C77" s="7"/>
      <c r="D77" s="3"/>
      <c r="E77" s="3" t="s">
        <v>278</v>
      </c>
      <c r="F77" s="3"/>
      <c r="G77" s="3"/>
      <c r="H77" s="128">
        <f>K30*K19</f>
        <v>25000000</v>
      </c>
      <c r="I77" s="135"/>
      <c r="J77" s="3"/>
      <c r="K77" s="136">
        <f>H77*K44</f>
        <v>175000000</v>
      </c>
      <c r="L77" s="129"/>
      <c r="M77" s="3"/>
      <c r="N77" s="130">
        <f>K77*N44</f>
        <v>1048250000</v>
      </c>
      <c r="O77" s="131"/>
      <c r="P77" s="3"/>
      <c r="Q77" s="8"/>
      <c r="R77" s="1"/>
      <c r="S77" s="2"/>
    </row>
    <row r="78" spans="1:19">
      <c r="A78" s="2"/>
      <c r="B78" s="1"/>
      <c r="C78" s="7"/>
      <c r="D78" s="3"/>
      <c r="E78" s="3"/>
      <c r="F78" s="3"/>
      <c r="G78" s="3"/>
      <c r="H78" s="40"/>
      <c r="I78" s="51"/>
      <c r="J78" s="3"/>
      <c r="K78" s="52"/>
      <c r="L78" s="53"/>
      <c r="M78" s="3"/>
      <c r="N78" s="49"/>
      <c r="O78" s="54"/>
      <c r="P78" s="3"/>
      <c r="Q78" s="8"/>
      <c r="R78" s="1"/>
      <c r="S78" s="2"/>
    </row>
    <row r="79" spans="1:19">
      <c r="A79" s="2"/>
      <c r="B79" s="1"/>
      <c r="C79" s="7"/>
      <c r="D79" s="3"/>
      <c r="E79" s="3" t="s">
        <v>279</v>
      </c>
      <c r="F79" s="3"/>
      <c r="G79" s="3"/>
      <c r="H79" s="128">
        <f>K32*K19</f>
        <v>62500000</v>
      </c>
      <c r="I79" s="135"/>
      <c r="J79" s="3"/>
      <c r="K79" s="136">
        <f>H79*K46</f>
        <v>187500000</v>
      </c>
      <c r="L79" s="129"/>
      <c r="M79" s="3"/>
      <c r="N79" s="130">
        <f>K79*N46</f>
        <v>1498125000</v>
      </c>
      <c r="O79" s="131"/>
      <c r="P79" s="3"/>
      <c r="Q79" s="8"/>
      <c r="R79" s="1"/>
      <c r="S79" s="2"/>
    </row>
    <row r="80" spans="1:19">
      <c r="A80" s="2"/>
      <c r="B80" s="1"/>
      <c r="C80" s="7"/>
      <c r="D80" s="3"/>
      <c r="E80" s="3"/>
      <c r="F80" s="3"/>
      <c r="G80" s="3"/>
      <c r="H80" s="40"/>
      <c r="I80" s="51"/>
      <c r="J80" s="3"/>
      <c r="K80" s="52"/>
      <c r="L80" s="53"/>
      <c r="M80" s="3"/>
      <c r="N80" s="49"/>
      <c r="O80" s="54"/>
      <c r="P80" s="3"/>
      <c r="Q80" s="8"/>
      <c r="R80" s="1"/>
      <c r="S80" s="2"/>
    </row>
    <row r="81" spans="1:19">
      <c r="A81" s="2"/>
      <c r="B81" s="1"/>
      <c r="C81" s="7"/>
      <c r="D81" s="3"/>
      <c r="E81" s="3" t="s">
        <v>243</v>
      </c>
      <c r="F81" s="3"/>
      <c r="G81" s="3"/>
      <c r="H81" s="128">
        <f>SUM(H75:I79)</f>
        <v>125000000</v>
      </c>
      <c r="I81" s="129"/>
      <c r="J81" s="1"/>
      <c r="K81" s="128">
        <f>SUM(K75:L79)</f>
        <v>812500000</v>
      </c>
      <c r="L81" s="129"/>
      <c r="M81" s="3"/>
      <c r="N81" s="130">
        <f>SUM(N75:O79)</f>
        <v>6591875000</v>
      </c>
      <c r="O81" s="131"/>
      <c r="P81" s="3"/>
      <c r="Q81" s="8"/>
      <c r="R81" s="1"/>
      <c r="S81" s="2"/>
    </row>
    <row r="82" spans="1:19">
      <c r="A82" s="2"/>
      <c r="B82" s="1"/>
      <c r="C82" s="7"/>
      <c r="D82" s="3"/>
      <c r="E82" s="1"/>
      <c r="F82" s="1"/>
      <c r="G82" s="1"/>
      <c r="H82" s="1"/>
      <c r="I82" s="1"/>
      <c r="J82" s="1"/>
      <c r="K82" s="1"/>
      <c r="L82" s="1"/>
      <c r="M82" s="3"/>
      <c r="N82" s="3"/>
      <c r="O82" s="3"/>
      <c r="P82" s="3"/>
      <c r="Q82" s="8"/>
      <c r="R82" s="1"/>
      <c r="S82" s="2"/>
    </row>
    <row r="83" spans="1:19">
      <c r="A83" s="2"/>
      <c r="B83" s="1"/>
      <c r="C83" s="7"/>
      <c r="D83" s="3"/>
      <c r="E83" s="1" t="s">
        <v>306</v>
      </c>
      <c r="F83" s="1"/>
      <c r="G83" s="1"/>
      <c r="H83" s="1"/>
      <c r="I83" s="1"/>
      <c r="J83" s="1"/>
      <c r="K83" s="1"/>
      <c r="L83" s="1"/>
      <c r="M83" s="3"/>
      <c r="N83" s="3"/>
      <c r="O83" s="3"/>
      <c r="P83" s="3"/>
      <c r="Q83" s="8"/>
      <c r="R83" s="1"/>
      <c r="S83" s="2"/>
    </row>
    <row r="84" spans="1:19">
      <c r="A84" s="2"/>
      <c r="B84" s="1"/>
      <c r="C84" s="7"/>
      <c r="D84" s="3"/>
      <c r="E84" s="1" t="s">
        <v>244</v>
      </c>
      <c r="F84" s="1"/>
      <c r="G84" s="1"/>
      <c r="H84" s="1"/>
      <c r="I84" s="1"/>
      <c r="J84" s="1"/>
      <c r="K84" s="1"/>
      <c r="L84" s="1"/>
      <c r="M84" s="3"/>
      <c r="N84" s="3"/>
      <c r="O84" s="3"/>
      <c r="P84" s="3"/>
      <c r="Q84" s="8"/>
      <c r="R84" s="1"/>
      <c r="S84" s="2"/>
    </row>
    <row r="85" spans="1:19">
      <c r="A85" s="2"/>
      <c r="B85" s="1"/>
      <c r="C85" s="7"/>
      <c r="D85" s="3"/>
      <c r="E85" s="1" t="s">
        <v>245</v>
      </c>
      <c r="F85" s="1"/>
      <c r="G85" s="1"/>
      <c r="H85" s="1"/>
      <c r="I85" s="1"/>
      <c r="J85" s="1"/>
      <c r="K85" s="1"/>
      <c r="L85" s="1"/>
      <c r="M85" s="3"/>
      <c r="N85" s="3"/>
      <c r="O85" s="3"/>
      <c r="P85" s="3"/>
      <c r="Q85" s="8"/>
      <c r="R85" s="1"/>
      <c r="S85" s="2"/>
    </row>
    <row r="86" spans="1:19">
      <c r="A86" s="2"/>
      <c r="B86" s="1"/>
      <c r="C86" s="7"/>
      <c r="D86" s="3"/>
      <c r="E86" s="1"/>
      <c r="F86" s="1"/>
      <c r="G86" s="1"/>
      <c r="H86" s="1"/>
      <c r="I86" s="1"/>
      <c r="J86" s="1"/>
      <c r="K86" s="1"/>
      <c r="L86" s="1"/>
      <c r="M86" s="3"/>
      <c r="N86" s="3"/>
      <c r="O86" s="3"/>
      <c r="P86" s="3"/>
      <c r="Q86" s="8"/>
      <c r="R86" s="1"/>
      <c r="S86" s="2"/>
    </row>
    <row r="87" spans="1:19">
      <c r="A87" s="2"/>
      <c r="B87" s="1"/>
      <c r="C87" s="7"/>
      <c r="D87" s="3"/>
      <c r="E87" s="1"/>
      <c r="F87" s="1"/>
      <c r="G87" s="1"/>
      <c r="H87" s="1"/>
      <c r="I87" s="1"/>
      <c r="J87" s="1"/>
      <c r="K87" s="1"/>
      <c r="L87" s="1"/>
      <c r="M87" s="3"/>
      <c r="N87" s="3"/>
      <c r="O87" s="3"/>
      <c r="P87" s="3"/>
      <c r="Q87" s="8"/>
      <c r="R87" s="1"/>
      <c r="S87" s="2"/>
    </row>
    <row r="88" spans="1:19">
      <c r="A88" s="2"/>
      <c r="B88" s="1"/>
      <c r="C88" s="7"/>
      <c r="D88" s="3"/>
      <c r="E88" s="1" t="s">
        <v>240</v>
      </c>
      <c r="F88" s="1"/>
      <c r="G88" s="1"/>
      <c r="H88" s="1"/>
      <c r="I88" s="1"/>
      <c r="J88" s="1"/>
      <c r="K88" s="111">
        <f>H42/H75</f>
        <v>2.6666666666666668E-2</v>
      </c>
      <c r="L88" s="112"/>
      <c r="M88" s="3"/>
      <c r="N88" s="3"/>
      <c r="O88" s="3"/>
      <c r="P88" s="3"/>
      <c r="Q88" s="8"/>
      <c r="R88" s="1"/>
      <c r="S88" s="2"/>
    </row>
    <row r="89" spans="1:19">
      <c r="A89" s="2"/>
      <c r="B89" s="1"/>
      <c r="C89" s="7"/>
      <c r="D89" s="3"/>
      <c r="E89" s="1"/>
      <c r="F89" s="1"/>
      <c r="G89" s="1"/>
      <c r="H89" s="1"/>
      <c r="I89" s="1"/>
      <c r="J89" s="1"/>
      <c r="K89" s="1"/>
      <c r="L89" s="1"/>
      <c r="M89" s="3"/>
      <c r="N89" s="3"/>
      <c r="O89" s="3"/>
      <c r="P89" s="3"/>
      <c r="Q89" s="8"/>
      <c r="R89" s="1"/>
      <c r="S89" s="2"/>
    </row>
    <row r="90" spans="1:19">
      <c r="A90" s="2"/>
      <c r="B90" s="1"/>
      <c r="C90" s="7"/>
      <c r="D90" s="3"/>
      <c r="E90" s="1" t="s">
        <v>241</v>
      </c>
      <c r="F90" s="1"/>
      <c r="G90" s="1"/>
      <c r="H90" s="1"/>
      <c r="I90" s="1"/>
      <c r="J90" s="1"/>
      <c r="K90" s="111">
        <f>H44/H77</f>
        <v>0.12</v>
      </c>
      <c r="L90" s="112"/>
      <c r="M90" s="3"/>
      <c r="N90" s="3"/>
      <c r="O90" s="3"/>
      <c r="P90" s="3"/>
      <c r="Q90" s="8"/>
      <c r="R90" s="1"/>
      <c r="S90" s="2"/>
    </row>
    <row r="91" spans="1:19">
      <c r="A91" s="2"/>
      <c r="B91" s="1"/>
      <c r="C91" s="7"/>
      <c r="D91" s="3"/>
      <c r="E91" s="1"/>
      <c r="F91" s="1"/>
      <c r="G91" s="1"/>
      <c r="H91" s="1"/>
      <c r="I91" s="1"/>
      <c r="J91" s="1"/>
      <c r="K91" s="1"/>
      <c r="L91" s="1"/>
      <c r="M91" s="3"/>
      <c r="N91" s="3"/>
      <c r="O91" s="3"/>
      <c r="P91" s="3"/>
      <c r="Q91" s="8"/>
      <c r="R91" s="1"/>
      <c r="S91" s="2"/>
    </row>
    <row r="92" spans="1:19">
      <c r="A92" s="2"/>
      <c r="B92" s="1"/>
      <c r="C92" s="7"/>
      <c r="D92" s="3"/>
      <c r="E92" s="1" t="s">
        <v>242</v>
      </c>
      <c r="F92" s="1"/>
      <c r="G92" s="1"/>
      <c r="H92" s="1"/>
      <c r="I92" s="1"/>
      <c r="J92" s="1"/>
      <c r="K92" s="111">
        <f>H46/H79</f>
        <v>3.2000000000000001E-2</v>
      </c>
      <c r="L92" s="112"/>
      <c r="M92" s="3"/>
      <c r="N92" s="3"/>
      <c r="O92" s="3"/>
      <c r="P92" s="3"/>
      <c r="Q92" s="8"/>
      <c r="R92" s="1"/>
      <c r="S92" s="2"/>
    </row>
    <row r="93" spans="1:19">
      <c r="A93" s="2"/>
      <c r="B93" s="1"/>
      <c r="C93" s="7"/>
      <c r="D93" s="3"/>
      <c r="E93" s="1"/>
      <c r="F93" s="1"/>
      <c r="G93" s="1"/>
      <c r="H93" s="1"/>
      <c r="I93" s="1"/>
      <c r="J93" s="1"/>
      <c r="K93" s="1"/>
      <c r="L93" s="1"/>
      <c r="M93" s="3"/>
      <c r="N93" s="3"/>
      <c r="O93" s="3"/>
      <c r="P93" s="3"/>
      <c r="Q93" s="8"/>
      <c r="R93" s="1"/>
      <c r="S93" s="2"/>
    </row>
    <row r="94" spans="1:19">
      <c r="A94" s="2"/>
      <c r="B94" s="1"/>
      <c r="C94" s="7"/>
      <c r="D94" s="3"/>
      <c r="E94" s="1"/>
      <c r="F94" s="1"/>
      <c r="G94" s="1"/>
      <c r="H94" s="1"/>
      <c r="I94" s="1"/>
      <c r="J94" s="1"/>
      <c r="K94" s="1"/>
      <c r="L94" s="1"/>
      <c r="M94" s="3"/>
      <c r="N94" s="3"/>
      <c r="O94" s="3"/>
      <c r="P94" s="3"/>
      <c r="Q94" s="8"/>
      <c r="R94" s="1"/>
      <c r="S94" s="2"/>
    </row>
    <row r="95" spans="1:19">
      <c r="A95" s="2"/>
      <c r="B95" s="1"/>
      <c r="C95" s="7"/>
      <c r="D95" s="3"/>
      <c r="E95" s="42" t="s">
        <v>298</v>
      </c>
      <c r="F95" s="42"/>
      <c r="G95" s="42"/>
      <c r="H95" s="42"/>
      <c r="I95" s="42"/>
      <c r="J95" s="42"/>
      <c r="K95" s="42"/>
      <c r="L95" s="42"/>
      <c r="M95" s="41"/>
      <c r="N95" s="41"/>
      <c r="O95" s="41"/>
      <c r="P95" s="3"/>
      <c r="Q95" s="8"/>
      <c r="R95" s="1"/>
      <c r="S95" s="2"/>
    </row>
    <row r="96" spans="1:19">
      <c r="A96" s="2"/>
      <c r="B96" s="1"/>
      <c r="C96" s="7"/>
      <c r="D96" s="3"/>
      <c r="E96" s="1"/>
      <c r="F96" s="1"/>
      <c r="G96" s="1"/>
      <c r="H96" s="1"/>
      <c r="I96" s="1"/>
      <c r="J96" s="1"/>
      <c r="K96" s="1"/>
      <c r="L96" s="1"/>
      <c r="M96" s="3"/>
      <c r="N96" s="3"/>
      <c r="O96" s="3"/>
      <c r="P96" s="3"/>
      <c r="Q96" s="8"/>
      <c r="R96" s="1"/>
      <c r="S96" s="2"/>
    </row>
    <row r="97" spans="1:19">
      <c r="A97" s="2"/>
      <c r="B97" s="1"/>
      <c r="C97" s="7"/>
      <c r="D97" s="3"/>
      <c r="E97" s="3"/>
      <c r="F97" s="3"/>
      <c r="G97" s="3"/>
      <c r="H97" s="21" t="s">
        <v>284</v>
      </c>
      <c r="I97" s="25"/>
      <c r="J97" s="21"/>
      <c r="K97" s="21" t="s">
        <v>296</v>
      </c>
      <c r="L97" s="25"/>
      <c r="M97" s="21"/>
      <c r="N97" s="21" t="s">
        <v>297</v>
      </c>
      <c r="O97" s="21"/>
      <c r="P97" s="3"/>
      <c r="Q97" s="8"/>
      <c r="R97" s="1"/>
      <c r="S97" s="2"/>
    </row>
    <row r="98" spans="1:19">
      <c r="A98" s="2"/>
      <c r="B98" s="1"/>
      <c r="C98" s="7"/>
      <c r="D98" s="3"/>
      <c r="E98" s="3" t="s">
        <v>276</v>
      </c>
      <c r="F98" s="3"/>
      <c r="G98" s="3"/>
      <c r="H98" s="137">
        <f>H42</f>
        <v>1000000</v>
      </c>
      <c r="I98" s="138"/>
      <c r="J98" s="21"/>
      <c r="K98" s="139">
        <f>H98*K42</f>
        <v>12000000</v>
      </c>
      <c r="L98" s="140"/>
      <c r="M98" s="21"/>
      <c r="N98" s="141">
        <f>K98*N42</f>
        <v>107880000</v>
      </c>
      <c r="O98" s="142"/>
      <c r="P98" s="3"/>
      <c r="Q98" s="8"/>
      <c r="R98" s="1"/>
      <c r="S98" s="2"/>
    </row>
    <row r="99" spans="1:19">
      <c r="A99" s="2"/>
      <c r="B99" s="1"/>
      <c r="C99" s="7"/>
      <c r="D99" s="3"/>
      <c r="E99" s="3"/>
      <c r="F99" s="3"/>
      <c r="G99" s="3"/>
      <c r="H99" s="21"/>
      <c r="I99" s="25"/>
      <c r="J99" s="21"/>
      <c r="K99" s="26"/>
      <c r="L99" s="21"/>
      <c r="M99" s="21"/>
      <c r="N99" s="21"/>
      <c r="O99" s="21"/>
      <c r="P99" s="3"/>
      <c r="Q99" s="8"/>
      <c r="R99" s="1"/>
      <c r="S99" s="2"/>
    </row>
    <row r="100" spans="1:19">
      <c r="A100" s="2"/>
      <c r="B100" s="1"/>
      <c r="C100" s="7"/>
      <c r="D100" s="3"/>
      <c r="E100" s="3" t="s">
        <v>278</v>
      </c>
      <c r="F100" s="3"/>
      <c r="G100" s="3"/>
      <c r="H100" s="137">
        <f>H44</f>
        <v>3000000</v>
      </c>
      <c r="I100" s="138"/>
      <c r="J100" s="21"/>
      <c r="K100" s="139">
        <f>H100*K44</f>
        <v>21000000</v>
      </c>
      <c r="L100" s="140"/>
      <c r="M100" s="21"/>
      <c r="N100" s="141">
        <f>K100*N44</f>
        <v>125790000</v>
      </c>
      <c r="O100" s="142"/>
      <c r="P100" s="3"/>
      <c r="Q100" s="8"/>
      <c r="R100" s="1"/>
      <c r="S100" s="2"/>
    </row>
    <row r="101" spans="1:19">
      <c r="A101" s="2"/>
      <c r="B101" s="1"/>
      <c r="C101" s="7"/>
      <c r="D101" s="3"/>
      <c r="E101" s="3"/>
      <c r="F101" s="3"/>
      <c r="G101" s="3"/>
      <c r="H101" s="21"/>
      <c r="I101" s="25"/>
      <c r="J101" s="21"/>
      <c r="K101" s="26"/>
      <c r="L101" s="21"/>
      <c r="M101" s="21"/>
      <c r="N101" s="21"/>
      <c r="O101" s="21"/>
      <c r="P101" s="3"/>
      <c r="Q101" s="8"/>
      <c r="R101" s="1"/>
      <c r="S101" s="2"/>
    </row>
    <row r="102" spans="1:19">
      <c r="A102" s="2"/>
      <c r="B102" s="1"/>
      <c r="C102" s="7"/>
      <c r="D102" s="3"/>
      <c r="E102" s="3" t="s">
        <v>279</v>
      </c>
      <c r="F102" s="3"/>
      <c r="G102" s="3"/>
      <c r="H102" s="137">
        <f>H46</f>
        <v>2000000</v>
      </c>
      <c r="I102" s="138"/>
      <c r="J102" s="21"/>
      <c r="K102" s="139">
        <f>H102*K46</f>
        <v>6000000</v>
      </c>
      <c r="L102" s="140"/>
      <c r="M102" s="21"/>
      <c r="N102" s="141">
        <f>K102*N46</f>
        <v>47940000</v>
      </c>
      <c r="O102" s="142"/>
      <c r="P102" s="3"/>
      <c r="Q102" s="8"/>
      <c r="R102" s="1"/>
      <c r="S102" s="2"/>
    </row>
    <row r="103" spans="1:19">
      <c r="A103" s="2"/>
      <c r="B103" s="1"/>
      <c r="C103" s="7"/>
      <c r="D103" s="3"/>
      <c r="E103" s="1"/>
      <c r="F103" s="1"/>
      <c r="G103" s="1"/>
      <c r="H103" s="26"/>
      <c r="I103" s="26"/>
      <c r="J103" s="26"/>
      <c r="K103" s="26"/>
      <c r="L103" s="26"/>
      <c r="M103" s="21"/>
      <c r="N103" s="21"/>
      <c r="O103" s="21"/>
      <c r="P103" s="3"/>
      <c r="Q103" s="8"/>
      <c r="R103" s="1"/>
      <c r="S103" s="2"/>
    </row>
    <row r="104" spans="1:19">
      <c r="A104" s="2"/>
      <c r="B104" s="1"/>
      <c r="C104" s="7"/>
      <c r="D104" s="3"/>
      <c r="E104" s="1" t="s">
        <v>247</v>
      </c>
      <c r="F104" s="1"/>
      <c r="G104" s="1"/>
      <c r="H104" s="137">
        <f>SUM(H98:I102)</f>
        <v>6000000</v>
      </c>
      <c r="I104" s="138"/>
      <c r="J104" s="21"/>
      <c r="K104" s="139">
        <f>SUM(K98:L102)</f>
        <v>39000000</v>
      </c>
      <c r="L104" s="140"/>
      <c r="M104" s="21"/>
      <c r="N104" s="141">
        <f>SUM(N98:O102)</f>
        <v>281610000</v>
      </c>
      <c r="O104" s="142"/>
      <c r="P104" s="3"/>
      <c r="Q104" s="8"/>
      <c r="R104" s="1"/>
      <c r="S104" s="2"/>
    </row>
    <row r="105" spans="1:19">
      <c r="A105" s="2"/>
      <c r="B105" s="1"/>
      <c r="C105" s="7"/>
      <c r="D105" s="3"/>
      <c r="E105" s="3"/>
      <c r="F105" s="3"/>
      <c r="G105" s="3"/>
      <c r="H105" s="26"/>
      <c r="I105" s="98"/>
      <c r="J105" s="21"/>
      <c r="K105" s="26"/>
      <c r="L105" s="21"/>
      <c r="M105" s="21"/>
      <c r="N105" s="21"/>
      <c r="O105" s="21"/>
      <c r="P105" s="3"/>
      <c r="Q105" s="8"/>
      <c r="R105" s="1"/>
      <c r="S105" s="2"/>
    </row>
    <row r="106" spans="1:19">
      <c r="A106" s="2"/>
      <c r="B106" s="1"/>
      <c r="C106" s="7"/>
      <c r="D106" s="3"/>
      <c r="E106" s="3"/>
      <c r="F106" s="3"/>
      <c r="G106" s="3"/>
      <c r="H106" s="26"/>
      <c r="I106" s="98"/>
      <c r="J106" s="21"/>
      <c r="K106" s="26"/>
      <c r="L106" s="21"/>
      <c r="M106" s="21"/>
      <c r="N106" s="21"/>
      <c r="O106" s="21"/>
      <c r="P106" s="3"/>
      <c r="Q106" s="8"/>
      <c r="R106" s="1"/>
      <c r="S106" s="2"/>
    </row>
    <row r="107" spans="1:19">
      <c r="A107" s="2"/>
      <c r="B107" s="1"/>
      <c r="C107" s="7"/>
      <c r="D107" s="3"/>
      <c r="E107" s="3"/>
      <c r="F107" s="3"/>
      <c r="G107" s="3"/>
      <c r="H107" s="21" t="s">
        <v>246</v>
      </c>
      <c r="I107" s="25"/>
      <c r="J107" s="21"/>
      <c r="K107" s="21" t="s">
        <v>109</v>
      </c>
      <c r="L107" s="25"/>
      <c r="M107" s="21"/>
      <c r="N107" s="21" t="s">
        <v>108</v>
      </c>
      <c r="O107" s="21"/>
      <c r="P107" s="3"/>
      <c r="Q107" s="8"/>
      <c r="R107" s="1"/>
      <c r="S107" s="2"/>
    </row>
    <row r="108" spans="1:19">
      <c r="A108" s="2"/>
      <c r="B108" s="1"/>
      <c r="C108" s="7"/>
      <c r="D108" s="3"/>
      <c r="E108" s="3" t="s">
        <v>276</v>
      </c>
      <c r="F108" s="3"/>
      <c r="G108" s="3"/>
      <c r="H108" s="111">
        <f>H98/H104</f>
        <v>0.16666666666666666</v>
      </c>
      <c r="I108" s="112"/>
      <c r="J108" s="3"/>
      <c r="K108" s="111">
        <f>K98/K104</f>
        <v>0.30769230769230771</v>
      </c>
      <c r="L108" s="112"/>
      <c r="M108" s="3"/>
      <c r="N108" s="111">
        <f>N98/N104</f>
        <v>0.38308298710983274</v>
      </c>
      <c r="O108" s="112"/>
      <c r="P108" s="3"/>
      <c r="Q108" s="8"/>
      <c r="R108" s="1"/>
      <c r="S108" s="2"/>
    </row>
    <row r="109" spans="1:19">
      <c r="A109" s="2"/>
      <c r="B109" s="1"/>
      <c r="C109" s="7"/>
      <c r="D109" s="3"/>
      <c r="E109" s="3"/>
      <c r="F109" s="3"/>
      <c r="G109" s="3"/>
      <c r="H109" s="3"/>
      <c r="J109" s="3"/>
      <c r="K109" s="3"/>
      <c r="M109" s="3"/>
      <c r="N109" s="3"/>
      <c r="P109" s="3"/>
      <c r="Q109" s="8"/>
      <c r="R109" s="1"/>
      <c r="S109" s="2"/>
    </row>
    <row r="110" spans="1:19">
      <c r="A110" s="2"/>
      <c r="B110" s="1"/>
      <c r="C110" s="7"/>
      <c r="D110" s="3"/>
      <c r="E110" s="3" t="s">
        <v>278</v>
      </c>
      <c r="F110" s="3"/>
      <c r="G110" s="3"/>
      <c r="H110" s="111">
        <f>H100/H104</f>
        <v>0.5</v>
      </c>
      <c r="I110" s="112"/>
      <c r="J110" s="3"/>
      <c r="K110" s="111">
        <f>K100/K104</f>
        <v>0.53846153846153844</v>
      </c>
      <c r="L110" s="112"/>
      <c r="M110" s="3"/>
      <c r="N110" s="111">
        <f>N100/N104</f>
        <v>0.44668158090976884</v>
      </c>
      <c r="O110" s="112"/>
      <c r="P110" s="3"/>
      <c r="Q110" s="8"/>
      <c r="R110" s="1"/>
      <c r="S110" s="2"/>
    </row>
    <row r="111" spans="1:19">
      <c r="A111" s="2"/>
      <c r="B111" s="1"/>
      <c r="C111" s="7"/>
      <c r="D111" s="3"/>
      <c r="E111" s="3"/>
      <c r="F111" s="3"/>
      <c r="G111" s="3"/>
      <c r="H111" s="3"/>
      <c r="J111" s="3"/>
      <c r="K111" s="3"/>
      <c r="M111" s="3"/>
      <c r="N111" s="3"/>
      <c r="P111" s="3"/>
      <c r="Q111" s="8"/>
      <c r="R111" s="1"/>
      <c r="S111" s="2"/>
    </row>
    <row r="112" spans="1:19">
      <c r="A112" s="2"/>
      <c r="B112" s="1"/>
      <c r="C112" s="7"/>
      <c r="D112" s="3"/>
      <c r="E112" s="3" t="s">
        <v>279</v>
      </c>
      <c r="F112" s="3"/>
      <c r="G112" s="3"/>
      <c r="H112" s="111">
        <f>H102/H104</f>
        <v>0.33333333333333331</v>
      </c>
      <c r="I112" s="112"/>
      <c r="J112" s="3"/>
      <c r="K112" s="111">
        <f>K102/K104</f>
        <v>0.15384615384615385</v>
      </c>
      <c r="L112" s="112"/>
      <c r="M112" s="3"/>
      <c r="N112" s="111">
        <f>N102/N104</f>
        <v>0.17023543198039842</v>
      </c>
      <c r="O112" s="112"/>
      <c r="P112" s="3"/>
      <c r="Q112" s="8"/>
      <c r="R112" s="1"/>
      <c r="S112" s="2"/>
    </row>
    <row r="113" spans="1:19">
      <c r="A113" s="2"/>
      <c r="B113" s="1"/>
      <c r="C113" s="7"/>
      <c r="D113" s="3"/>
      <c r="E113" s="1"/>
      <c r="F113" s="1"/>
      <c r="G113" s="1"/>
      <c r="H113" s="1"/>
      <c r="I113" s="1"/>
      <c r="J113" s="1"/>
      <c r="K113" s="1"/>
      <c r="L113" s="1"/>
      <c r="M113" s="3"/>
      <c r="N113" s="1"/>
      <c r="O113" s="1"/>
      <c r="P113" s="3"/>
      <c r="Q113" s="8"/>
      <c r="R113" s="1"/>
      <c r="S113" s="2"/>
    </row>
    <row r="114" spans="1:19">
      <c r="A114" s="2"/>
      <c r="B114" s="1"/>
      <c r="C114" s="7"/>
      <c r="D114" s="3"/>
      <c r="E114" s="1" t="s">
        <v>247</v>
      </c>
      <c r="F114" s="1"/>
      <c r="G114" s="1"/>
      <c r="H114" s="111">
        <f>SUM(H108:I112)</f>
        <v>1</v>
      </c>
      <c r="I114" s="112"/>
      <c r="J114" s="3"/>
      <c r="K114" s="111">
        <f>SUM(K108:L112)</f>
        <v>1</v>
      </c>
      <c r="L114" s="112"/>
      <c r="M114" s="3"/>
      <c r="N114" s="111">
        <f>SUM(N108:O112)</f>
        <v>1</v>
      </c>
      <c r="O114" s="112"/>
      <c r="P114" s="3"/>
      <c r="Q114" s="8"/>
      <c r="R114" s="1"/>
      <c r="S114" s="2"/>
    </row>
    <row r="115" spans="1:19">
      <c r="A115" s="2"/>
      <c r="B115" s="1"/>
      <c r="C115" s="7"/>
      <c r="D115" s="3"/>
      <c r="E115" s="1"/>
      <c r="F115" s="1"/>
      <c r="G115" s="1"/>
      <c r="H115" s="46"/>
      <c r="I115" s="46"/>
      <c r="J115" s="3"/>
      <c r="K115" s="47"/>
      <c r="L115" s="33"/>
      <c r="M115" s="3"/>
      <c r="N115" s="48"/>
      <c r="O115" s="48"/>
      <c r="P115" s="3"/>
      <c r="Q115" s="8"/>
      <c r="R115" s="1"/>
      <c r="S115" s="2"/>
    </row>
    <row r="116" spans="1:19">
      <c r="A116" s="2"/>
      <c r="B116" s="1"/>
      <c r="C116" s="7"/>
      <c r="D116" s="3"/>
      <c r="E116" s="1"/>
      <c r="F116" s="1"/>
      <c r="G116" s="1"/>
      <c r="H116" s="46"/>
      <c r="I116" s="46"/>
      <c r="J116" s="3"/>
      <c r="K116" s="47"/>
      <c r="L116" s="33"/>
      <c r="M116" s="3"/>
      <c r="N116" s="48"/>
      <c r="O116" s="48"/>
      <c r="P116" s="3"/>
      <c r="Q116" s="8"/>
      <c r="R116" s="1"/>
      <c r="S116" s="2"/>
    </row>
    <row r="117" spans="1:19">
      <c r="A117" s="2"/>
      <c r="B117" s="1"/>
      <c r="C117" s="7"/>
      <c r="D117" s="3"/>
      <c r="E117" s="1" t="s">
        <v>309</v>
      </c>
      <c r="F117" s="1"/>
      <c r="G117" s="1"/>
      <c r="H117" s="1"/>
      <c r="I117" s="1"/>
      <c r="J117" s="1"/>
      <c r="K117" s="113">
        <f>K104/H104</f>
        <v>6.5</v>
      </c>
      <c r="L117" s="114"/>
      <c r="M117" s="3"/>
      <c r="N117" s="48"/>
      <c r="O117" s="48"/>
      <c r="P117" s="3"/>
      <c r="Q117" s="8"/>
      <c r="R117" s="1"/>
      <c r="S117" s="2"/>
    </row>
    <row r="118" spans="1:19">
      <c r="A118" s="2"/>
      <c r="B118" s="1"/>
      <c r="C118" s="7"/>
      <c r="D118" s="3"/>
      <c r="E118" s="1"/>
      <c r="F118" s="1"/>
      <c r="G118" s="1"/>
      <c r="H118" s="1"/>
      <c r="I118" s="1"/>
      <c r="J118" s="1"/>
      <c r="K118" s="1"/>
      <c r="L118" s="1"/>
      <c r="M118" s="3"/>
      <c r="N118" s="48"/>
      <c r="O118" s="48"/>
      <c r="P118" s="3"/>
      <c r="Q118" s="8"/>
      <c r="R118" s="1"/>
      <c r="S118" s="2"/>
    </row>
    <row r="119" spans="1:19">
      <c r="A119" s="2"/>
      <c r="B119" s="1"/>
      <c r="C119" s="7"/>
      <c r="D119" s="3"/>
      <c r="E119" s="3" t="s">
        <v>308</v>
      </c>
      <c r="F119" s="3"/>
      <c r="G119" s="3"/>
      <c r="H119" s="1"/>
      <c r="I119" s="1"/>
      <c r="J119" s="1"/>
      <c r="K119" s="115">
        <f>N104/K104</f>
        <v>7.2207692307692311</v>
      </c>
      <c r="L119" s="116"/>
      <c r="M119" s="3"/>
      <c r="N119" s="48"/>
      <c r="O119" s="48"/>
      <c r="P119" s="3"/>
      <c r="Q119" s="8"/>
      <c r="R119" s="1"/>
      <c r="S119" s="2"/>
    </row>
    <row r="120" spans="1:19">
      <c r="A120" s="2"/>
      <c r="B120" s="1"/>
      <c r="C120" s="7"/>
      <c r="D120" s="3"/>
      <c r="E120" s="1"/>
      <c r="F120" s="1"/>
      <c r="G120" s="1"/>
      <c r="H120" s="46"/>
      <c r="I120" s="46"/>
      <c r="J120" s="3"/>
      <c r="K120" s="47"/>
      <c r="L120" s="33"/>
      <c r="M120" s="3"/>
      <c r="N120" s="48"/>
      <c r="O120" s="48"/>
      <c r="P120" s="3"/>
      <c r="Q120" s="8"/>
      <c r="R120" s="1"/>
      <c r="S120" s="2"/>
    </row>
    <row r="121" spans="1:19">
      <c r="A121" s="2"/>
      <c r="B121" s="1"/>
      <c r="C121" s="7"/>
      <c r="D121" s="3"/>
      <c r="E121" s="1"/>
      <c r="F121" s="1"/>
      <c r="G121" s="1"/>
      <c r="H121" s="1"/>
      <c r="I121" s="1"/>
      <c r="J121" s="1"/>
      <c r="K121" s="1"/>
      <c r="L121" s="1"/>
      <c r="M121" s="3"/>
      <c r="N121" s="3"/>
      <c r="O121" s="3"/>
      <c r="P121" s="3"/>
      <c r="Q121" s="8"/>
      <c r="R121" s="1"/>
      <c r="S121" s="2"/>
    </row>
    <row r="122" spans="1:19">
      <c r="A122" s="2"/>
      <c r="B122" s="1"/>
      <c r="C122" s="7"/>
      <c r="D122" s="3"/>
      <c r="E122" s="42" t="s">
        <v>299</v>
      </c>
      <c r="F122" s="42"/>
      <c r="G122" s="42"/>
      <c r="H122" s="42"/>
      <c r="I122" s="42"/>
      <c r="J122" s="42"/>
      <c r="K122" s="42"/>
      <c r="L122" s="42"/>
      <c r="M122" s="41"/>
      <c r="N122" s="41"/>
      <c r="O122" s="41"/>
      <c r="P122" s="3"/>
      <c r="Q122" s="8"/>
      <c r="R122" s="1"/>
      <c r="S122" s="2"/>
    </row>
    <row r="123" spans="1:19">
      <c r="A123" s="2"/>
      <c r="B123" s="1"/>
      <c r="C123" s="7"/>
      <c r="D123" s="3"/>
      <c r="E123" s="1"/>
      <c r="F123" s="1"/>
      <c r="G123" s="1"/>
      <c r="H123" s="1"/>
      <c r="I123" s="1"/>
      <c r="J123" s="1"/>
      <c r="K123" s="1"/>
      <c r="L123" s="1"/>
      <c r="M123" s="3"/>
      <c r="N123" s="45"/>
      <c r="O123" s="3"/>
      <c r="P123" s="3"/>
      <c r="Q123" s="8"/>
      <c r="R123" s="1"/>
      <c r="S123" s="2"/>
    </row>
    <row r="124" spans="1:19">
      <c r="A124" s="2"/>
      <c r="B124" s="1"/>
      <c r="C124" s="7"/>
      <c r="D124" s="3"/>
      <c r="E124" s="1"/>
      <c r="F124" s="1"/>
      <c r="G124" s="1"/>
      <c r="H124" s="1" t="s">
        <v>302</v>
      </c>
      <c r="I124" s="1"/>
      <c r="J124" s="1"/>
      <c r="K124" s="1" t="s">
        <v>300</v>
      </c>
      <c r="L124" s="1"/>
      <c r="M124" s="3"/>
      <c r="N124" s="3" t="s">
        <v>301</v>
      </c>
      <c r="O124" s="3"/>
      <c r="P124" s="3"/>
      <c r="Q124" s="8"/>
      <c r="R124" s="1"/>
      <c r="S124" s="2"/>
    </row>
    <row r="125" spans="1:19">
      <c r="A125" s="2"/>
      <c r="B125" s="1"/>
      <c r="C125" s="7"/>
      <c r="D125" s="3"/>
      <c r="E125" s="3" t="s">
        <v>303</v>
      </c>
      <c r="F125" s="3"/>
      <c r="G125" s="3"/>
      <c r="H125" s="111">
        <f>H57/K38</f>
        <v>0.33333333333333331</v>
      </c>
      <c r="I125" s="112"/>
      <c r="J125" s="3"/>
      <c r="K125" s="111">
        <f>H53/(H53+K53+N53)</f>
        <v>0.41025641025641024</v>
      </c>
      <c r="L125" s="112"/>
      <c r="M125" s="3"/>
      <c r="N125" s="111">
        <f>H55/(H55+K55+N55)</f>
        <v>0.50966607912009165</v>
      </c>
      <c r="O125" s="112"/>
      <c r="P125" s="3"/>
      <c r="Q125" s="8"/>
      <c r="R125" s="1"/>
      <c r="S125" s="2"/>
    </row>
    <row r="126" spans="1:19">
      <c r="A126" s="2"/>
      <c r="B126" s="1"/>
      <c r="C126" s="7"/>
      <c r="D126" s="3"/>
      <c r="E126" s="3"/>
      <c r="F126" s="3"/>
      <c r="G126" s="3"/>
      <c r="H126" s="38"/>
      <c r="I126" s="39"/>
      <c r="J126" s="3"/>
      <c r="K126" s="1"/>
      <c r="L126" s="3"/>
      <c r="M126" s="3"/>
      <c r="N126" s="3"/>
      <c r="O126" s="3"/>
      <c r="P126" s="3"/>
      <c r="Q126" s="8"/>
      <c r="R126" s="1"/>
      <c r="S126" s="2"/>
    </row>
    <row r="127" spans="1:19">
      <c r="A127" s="2"/>
      <c r="B127" s="1"/>
      <c r="C127" s="7"/>
      <c r="D127" s="3"/>
      <c r="E127" s="3" t="s">
        <v>304</v>
      </c>
      <c r="F127" s="3"/>
      <c r="G127" s="3"/>
      <c r="H127" s="111">
        <f>K57/K38</f>
        <v>0.16666666666666666</v>
      </c>
      <c r="I127" s="112"/>
      <c r="J127" s="3"/>
      <c r="K127" s="111">
        <f>K53/(K53+H53+N53)</f>
        <v>0.35897435897435898</v>
      </c>
      <c r="L127" s="112"/>
      <c r="M127" s="3"/>
      <c r="N127" s="111">
        <f>K55/(K55+H55+N55)</f>
        <v>0.27680140694833533</v>
      </c>
      <c r="O127" s="112"/>
      <c r="P127" s="3"/>
      <c r="Q127" s="8"/>
      <c r="R127" s="1"/>
      <c r="S127" s="2"/>
    </row>
    <row r="128" spans="1:19">
      <c r="A128" s="2"/>
      <c r="B128" s="1"/>
      <c r="C128" s="7"/>
      <c r="D128" s="3"/>
      <c r="E128" s="3"/>
      <c r="F128" s="3"/>
      <c r="G128" s="3"/>
      <c r="H128" s="38"/>
      <c r="I128" s="39"/>
      <c r="J128" s="3"/>
      <c r="K128" s="1"/>
      <c r="L128" s="3"/>
      <c r="M128" s="3"/>
      <c r="N128" s="3"/>
      <c r="O128" s="3"/>
      <c r="P128" s="3"/>
      <c r="Q128" s="8"/>
      <c r="R128" s="1"/>
      <c r="S128" s="2"/>
    </row>
    <row r="129" spans="1:19">
      <c r="A129" s="2"/>
      <c r="B129" s="1"/>
      <c r="C129" s="7"/>
      <c r="D129" s="3"/>
      <c r="E129" s="3" t="s">
        <v>305</v>
      </c>
      <c r="F129" s="3"/>
      <c r="G129" s="3"/>
      <c r="H129" s="111">
        <f>N57/K38</f>
        <v>0.5</v>
      </c>
      <c r="I129" s="112"/>
      <c r="J129" s="3"/>
      <c r="K129" s="111">
        <f>N53/(N53+K53+H53)</f>
        <v>0.23076923076923078</v>
      </c>
      <c r="L129" s="112"/>
      <c r="M129" s="3"/>
      <c r="N129" s="111">
        <f>N55/(N55+K55+H55)</f>
        <v>0.21353251393157299</v>
      </c>
      <c r="O129" s="112"/>
      <c r="P129" s="3"/>
      <c r="Q129" s="8"/>
      <c r="R129" s="1"/>
      <c r="S129" s="2"/>
    </row>
    <row r="130" spans="1:19">
      <c r="A130" s="2"/>
      <c r="B130" s="1"/>
      <c r="C130" s="7"/>
      <c r="D130" s="3"/>
      <c r="E130" s="1"/>
      <c r="F130" s="1"/>
      <c r="G130" s="1"/>
      <c r="H130" s="1"/>
      <c r="I130" s="1"/>
      <c r="J130" s="1"/>
      <c r="K130" s="1"/>
      <c r="L130" s="1"/>
      <c r="M130" s="3"/>
      <c r="N130" s="3"/>
      <c r="O130" s="3"/>
      <c r="P130" s="3"/>
      <c r="Q130" s="8"/>
      <c r="R130" s="1"/>
      <c r="S130" s="2"/>
    </row>
    <row r="131" spans="1:19">
      <c r="A131" s="2"/>
      <c r="B131" s="1"/>
      <c r="C131" s="7"/>
      <c r="D131" s="3"/>
      <c r="E131" s="1"/>
      <c r="F131" s="1"/>
      <c r="G131" s="1"/>
      <c r="H131" s="50"/>
      <c r="I131" s="1"/>
      <c r="J131" s="1"/>
      <c r="K131" s="50"/>
      <c r="L131" s="1"/>
      <c r="M131" s="3"/>
      <c r="N131" s="50"/>
      <c r="O131" s="3"/>
      <c r="P131" s="3"/>
      <c r="Q131" s="8"/>
      <c r="R131" s="1"/>
      <c r="S131" s="2"/>
    </row>
    <row r="132" spans="1:19">
      <c r="A132" s="2"/>
      <c r="B132" s="1"/>
      <c r="C132" s="7"/>
      <c r="D132" s="3"/>
      <c r="E132" s="1" t="s">
        <v>248</v>
      </c>
      <c r="F132" s="1"/>
      <c r="G132" s="1"/>
      <c r="H132" s="1"/>
      <c r="I132" s="1"/>
      <c r="J132" s="1"/>
      <c r="K132" s="1"/>
      <c r="L132" s="1"/>
      <c r="M132" s="3"/>
      <c r="N132" s="3"/>
      <c r="O132" s="3"/>
      <c r="P132" s="3"/>
      <c r="Q132" s="8"/>
      <c r="R132" s="1"/>
      <c r="S132" s="2"/>
    </row>
    <row r="133" spans="1:19">
      <c r="A133" s="2"/>
      <c r="B133" s="1"/>
      <c r="C133" s="7"/>
      <c r="D133" s="3"/>
      <c r="E133" s="1"/>
      <c r="F133" s="1"/>
      <c r="G133" s="1"/>
      <c r="H133" s="1"/>
      <c r="I133" s="1"/>
      <c r="J133" s="1"/>
      <c r="K133" s="1"/>
      <c r="L133" s="1"/>
      <c r="M133" s="3"/>
      <c r="N133" s="3"/>
      <c r="O133" s="3"/>
      <c r="P133" s="3"/>
      <c r="Q133" s="8"/>
      <c r="R133" s="1"/>
      <c r="S133" s="2"/>
    </row>
    <row r="134" spans="1:19">
      <c r="A134" s="2"/>
      <c r="B134" s="1"/>
      <c r="C134" s="7"/>
      <c r="D134" s="3"/>
      <c r="E134" s="1"/>
      <c r="F134" s="1"/>
      <c r="G134" s="1"/>
      <c r="H134" s="1"/>
      <c r="I134" s="1"/>
      <c r="J134" s="1"/>
      <c r="K134" s="1"/>
      <c r="L134" s="1"/>
      <c r="M134" s="3"/>
      <c r="N134" s="3"/>
      <c r="O134" s="3"/>
      <c r="P134" s="3"/>
      <c r="Q134" s="8"/>
      <c r="R134" s="1"/>
      <c r="S134" s="2"/>
    </row>
    <row r="135" spans="1:19">
      <c r="A135" s="2"/>
      <c r="B135" s="1"/>
      <c r="C135" s="7"/>
      <c r="D135" s="3"/>
      <c r="E135" s="1"/>
      <c r="F135" s="1"/>
      <c r="G135" s="1"/>
      <c r="H135" s="1"/>
      <c r="I135" s="1"/>
      <c r="J135" s="1"/>
      <c r="K135" s="1"/>
      <c r="L135" s="1"/>
      <c r="M135" s="3"/>
      <c r="N135" s="3"/>
      <c r="O135" s="3"/>
      <c r="P135" s="3"/>
      <c r="Q135" s="8"/>
      <c r="R135" s="1"/>
      <c r="S135" s="2"/>
    </row>
    <row r="136" spans="1:19" ht="15">
      <c r="A136" s="2"/>
      <c r="B136" s="1"/>
      <c r="C136" s="7"/>
      <c r="D136" s="20" t="s">
        <v>273</v>
      </c>
      <c r="E136" s="3"/>
      <c r="F136" s="3"/>
      <c r="G136" s="3"/>
      <c r="H136" s="3"/>
      <c r="I136" s="3"/>
      <c r="J136" s="3"/>
      <c r="K136" s="3"/>
      <c r="L136" s="3"/>
      <c r="M136" s="3"/>
      <c r="N136" s="3"/>
      <c r="O136" s="3"/>
      <c r="P136" s="3"/>
      <c r="Q136" s="8"/>
      <c r="R136" s="1"/>
      <c r="S136" s="2"/>
    </row>
    <row r="137" spans="1:19">
      <c r="A137" s="2"/>
      <c r="B137" s="1"/>
      <c r="C137" s="7"/>
      <c r="D137" s="3"/>
      <c r="E137" s="3" t="s">
        <v>251</v>
      </c>
      <c r="F137" s="3"/>
      <c r="G137" s="3"/>
      <c r="H137" s="3"/>
      <c r="I137" s="3"/>
      <c r="J137" s="3"/>
      <c r="K137" s="3"/>
      <c r="L137" s="3"/>
      <c r="M137" s="3"/>
      <c r="N137" s="3"/>
      <c r="O137" s="3"/>
      <c r="P137" s="3"/>
      <c r="Q137" s="8"/>
      <c r="R137" s="1"/>
      <c r="S137" s="2"/>
    </row>
    <row r="138" spans="1:19">
      <c r="A138" s="2"/>
      <c r="B138" s="1"/>
      <c r="C138" s="7"/>
      <c r="D138" s="3"/>
      <c r="E138" s="3" t="s">
        <v>252</v>
      </c>
      <c r="F138" s="3"/>
      <c r="G138" s="3"/>
      <c r="H138" s="3"/>
      <c r="I138" s="3"/>
      <c r="J138" s="3"/>
      <c r="K138" s="3"/>
      <c r="L138" s="3"/>
      <c r="M138" s="3"/>
      <c r="N138" s="3"/>
      <c r="O138" s="3"/>
      <c r="P138" s="3"/>
      <c r="Q138" s="8"/>
      <c r="R138" s="1"/>
      <c r="S138" s="2"/>
    </row>
    <row r="139" spans="1:19">
      <c r="A139" s="2"/>
      <c r="B139" s="1"/>
      <c r="C139" s="7"/>
      <c r="D139" s="3"/>
      <c r="E139" s="3"/>
      <c r="F139" s="3"/>
      <c r="G139" s="3"/>
      <c r="H139" s="3"/>
      <c r="I139" s="3"/>
      <c r="J139" s="3"/>
      <c r="K139" s="3"/>
      <c r="L139" s="3"/>
      <c r="M139" s="3"/>
      <c r="N139" s="3"/>
      <c r="O139" s="3"/>
      <c r="P139" s="3"/>
      <c r="Q139" s="8"/>
      <c r="R139" s="1"/>
      <c r="S139" s="2"/>
    </row>
    <row r="140" spans="1:19">
      <c r="A140" s="2"/>
      <c r="B140" s="1"/>
      <c r="C140" s="7"/>
      <c r="D140" s="3"/>
      <c r="E140" s="3" t="s">
        <v>209</v>
      </c>
      <c r="F140" s="3"/>
      <c r="G140" s="3"/>
      <c r="H140" s="3"/>
      <c r="I140" s="3"/>
      <c r="J140" s="3"/>
      <c r="K140" s="3"/>
      <c r="L140" s="3"/>
      <c r="M140" s="3"/>
      <c r="N140" s="3"/>
      <c r="O140" s="3"/>
      <c r="P140" s="3"/>
      <c r="Q140" s="8"/>
      <c r="R140" s="1"/>
      <c r="S140" s="2"/>
    </row>
    <row r="141" spans="1:19">
      <c r="A141" s="2"/>
      <c r="B141" s="1"/>
      <c r="C141" s="7"/>
      <c r="D141" s="3"/>
      <c r="E141" s="3" t="s">
        <v>210</v>
      </c>
      <c r="F141" s="3"/>
      <c r="G141" s="3"/>
      <c r="H141" s="3"/>
      <c r="I141" s="3"/>
      <c r="J141" s="3"/>
      <c r="K141" s="3"/>
      <c r="L141" s="3"/>
      <c r="M141" s="3"/>
      <c r="N141" s="3"/>
      <c r="O141" s="3"/>
      <c r="P141" s="3"/>
      <c r="Q141" s="8"/>
      <c r="R141" s="1"/>
      <c r="S141" s="2"/>
    </row>
    <row r="142" spans="1:19">
      <c r="A142" s="2"/>
      <c r="B142" s="1"/>
      <c r="C142" s="7"/>
      <c r="D142" s="3"/>
      <c r="E142" s="3" t="s">
        <v>211</v>
      </c>
      <c r="F142" s="3"/>
      <c r="G142" s="3"/>
      <c r="H142" s="3"/>
      <c r="I142" s="3"/>
      <c r="J142" s="3"/>
      <c r="K142" s="3"/>
      <c r="L142" s="3"/>
      <c r="M142" s="3"/>
      <c r="N142" s="3"/>
      <c r="O142" s="3"/>
      <c r="P142" s="3"/>
      <c r="Q142" s="8"/>
      <c r="R142" s="1"/>
      <c r="S142" s="2"/>
    </row>
    <row r="143" spans="1:19">
      <c r="A143" s="2"/>
      <c r="B143" s="1"/>
      <c r="C143" s="7"/>
      <c r="D143" s="3"/>
      <c r="E143" s="3" t="s">
        <v>212</v>
      </c>
      <c r="F143" s="3"/>
      <c r="G143" s="3"/>
      <c r="H143" s="3"/>
      <c r="I143" s="3"/>
      <c r="J143" s="3"/>
      <c r="K143" s="3"/>
      <c r="L143" s="3"/>
      <c r="M143" s="3"/>
      <c r="N143" s="3"/>
      <c r="O143" s="3"/>
      <c r="P143" s="3"/>
      <c r="Q143" s="8"/>
      <c r="R143" s="1"/>
      <c r="S143" s="2"/>
    </row>
    <row r="144" spans="1:19">
      <c r="A144" s="2"/>
      <c r="B144" s="1"/>
      <c r="C144" s="7"/>
      <c r="D144" s="3"/>
      <c r="E144" s="3" t="s">
        <v>315</v>
      </c>
      <c r="F144" s="3"/>
      <c r="G144" s="3"/>
      <c r="H144" s="3"/>
      <c r="I144" s="3"/>
      <c r="J144" s="3"/>
      <c r="K144" s="3"/>
      <c r="L144" s="3"/>
      <c r="M144" s="3"/>
      <c r="N144" s="3"/>
      <c r="O144" s="3"/>
      <c r="P144" s="3"/>
      <c r="Q144" s="8"/>
      <c r="R144" s="1"/>
      <c r="S144" s="2"/>
    </row>
    <row r="145" spans="1:19">
      <c r="A145" s="2"/>
      <c r="B145" s="1"/>
      <c r="C145" s="7"/>
      <c r="D145" s="3"/>
      <c r="E145" s="3" t="s">
        <v>213</v>
      </c>
      <c r="F145" s="3"/>
      <c r="G145" s="3"/>
      <c r="H145" s="3"/>
      <c r="I145" s="3"/>
      <c r="J145" s="3"/>
      <c r="K145" s="3"/>
      <c r="L145" s="3"/>
      <c r="M145" s="3"/>
      <c r="N145" s="3"/>
      <c r="O145" s="3"/>
      <c r="P145" s="3"/>
      <c r="Q145" s="8"/>
      <c r="R145" s="1"/>
      <c r="S145" s="2"/>
    </row>
    <row r="146" spans="1:19">
      <c r="A146" s="2"/>
      <c r="B146" s="1"/>
      <c r="C146" s="7"/>
      <c r="D146" s="3"/>
      <c r="E146" s="3" t="s">
        <v>214</v>
      </c>
      <c r="F146" s="3"/>
      <c r="G146" s="3"/>
      <c r="H146" s="3"/>
      <c r="I146" s="3"/>
      <c r="J146" s="3"/>
      <c r="K146" s="3"/>
      <c r="L146" s="3"/>
      <c r="M146" s="3"/>
      <c r="N146" s="3"/>
      <c r="O146" s="3"/>
      <c r="P146" s="3"/>
      <c r="Q146" s="8"/>
      <c r="R146" s="1"/>
      <c r="S146" s="2"/>
    </row>
    <row r="147" spans="1:19">
      <c r="A147" s="2"/>
      <c r="B147" s="1"/>
      <c r="C147" s="7"/>
      <c r="D147" s="3"/>
      <c r="E147" s="3" t="s">
        <v>215</v>
      </c>
      <c r="F147" s="3"/>
      <c r="G147" s="3"/>
      <c r="H147" s="3"/>
      <c r="I147" s="3"/>
      <c r="J147" s="3"/>
      <c r="K147" s="3"/>
      <c r="L147" s="3"/>
      <c r="M147" s="3"/>
      <c r="N147" s="3"/>
      <c r="O147" s="3"/>
      <c r="P147" s="3"/>
      <c r="Q147" s="8"/>
      <c r="R147" s="1"/>
      <c r="S147" s="2"/>
    </row>
    <row r="148" spans="1:19">
      <c r="A148" s="2"/>
      <c r="B148" s="1"/>
      <c r="C148" s="7"/>
      <c r="D148" s="3"/>
      <c r="E148" s="3" t="s">
        <v>216</v>
      </c>
      <c r="F148" s="3"/>
      <c r="G148" s="3"/>
      <c r="H148" s="3"/>
      <c r="I148" s="3"/>
      <c r="J148" s="3"/>
      <c r="K148" s="3"/>
      <c r="L148" s="3"/>
      <c r="M148" s="3"/>
      <c r="N148" s="3"/>
      <c r="O148" s="3"/>
      <c r="P148" s="3"/>
      <c r="Q148" s="8"/>
      <c r="R148" s="1"/>
      <c r="S148" s="2"/>
    </row>
    <row r="149" spans="1:19">
      <c r="A149" s="2"/>
      <c r="B149" s="1"/>
      <c r="C149" s="7"/>
      <c r="D149" s="3"/>
      <c r="E149" s="3" t="s">
        <v>217</v>
      </c>
      <c r="F149" s="3"/>
      <c r="G149" s="3"/>
      <c r="H149" s="3"/>
      <c r="I149" s="3"/>
      <c r="J149" s="3"/>
      <c r="K149" s="3"/>
      <c r="L149" s="3"/>
      <c r="M149" s="3"/>
      <c r="N149" s="3"/>
      <c r="O149" s="3"/>
      <c r="P149" s="3"/>
      <c r="Q149" s="8"/>
      <c r="R149" s="1"/>
      <c r="S149" s="2"/>
    </row>
    <row r="150" spans="1:19">
      <c r="A150" s="2"/>
      <c r="B150" s="1"/>
      <c r="C150" s="7"/>
      <c r="D150" s="3"/>
      <c r="E150" s="3"/>
      <c r="F150" s="3"/>
      <c r="G150" s="3"/>
      <c r="H150" s="3"/>
      <c r="I150" s="3"/>
      <c r="J150" s="3"/>
      <c r="K150" s="3"/>
      <c r="L150" s="3"/>
      <c r="M150" s="3"/>
      <c r="N150" s="3"/>
      <c r="O150" s="3"/>
      <c r="P150" s="3"/>
      <c r="Q150" s="8"/>
      <c r="R150" s="1"/>
      <c r="S150" s="2"/>
    </row>
    <row r="151" spans="1:19">
      <c r="A151" s="2"/>
      <c r="B151" s="1"/>
      <c r="C151" s="7"/>
      <c r="D151" s="3"/>
      <c r="E151" s="3" t="s">
        <v>218</v>
      </c>
      <c r="F151" s="3"/>
      <c r="G151" s="3"/>
      <c r="H151" s="3"/>
      <c r="I151" s="3"/>
      <c r="J151" s="3"/>
      <c r="K151" s="3"/>
      <c r="L151" s="3"/>
      <c r="M151" s="3"/>
      <c r="N151" s="3"/>
      <c r="O151" s="3"/>
      <c r="P151" s="3"/>
      <c r="Q151" s="8"/>
      <c r="R151" s="1"/>
      <c r="S151" s="2"/>
    </row>
    <row r="152" spans="1:19">
      <c r="A152" s="2"/>
      <c r="B152" s="1"/>
      <c r="C152" s="7"/>
      <c r="D152" s="3"/>
      <c r="E152" s="3" t="s">
        <v>219</v>
      </c>
      <c r="F152" s="3"/>
      <c r="G152" s="3"/>
      <c r="H152" s="3"/>
      <c r="I152" s="3"/>
      <c r="J152" s="3"/>
      <c r="K152" s="3"/>
      <c r="L152" s="3"/>
      <c r="M152" s="3"/>
      <c r="N152" s="3"/>
      <c r="O152" s="3"/>
      <c r="P152" s="3"/>
      <c r="Q152" s="8"/>
      <c r="R152" s="1"/>
      <c r="S152" s="2"/>
    </row>
    <row r="153" spans="1:19">
      <c r="A153" s="2"/>
      <c r="B153" s="1"/>
      <c r="C153" s="7"/>
      <c r="D153" s="3"/>
      <c r="E153" s="3" t="s">
        <v>220</v>
      </c>
      <c r="F153" s="3"/>
      <c r="G153" s="3"/>
      <c r="H153" s="3"/>
      <c r="I153" s="3"/>
      <c r="J153" s="3"/>
      <c r="K153" s="3"/>
      <c r="L153" s="3"/>
      <c r="M153" s="3"/>
      <c r="N153" s="3"/>
      <c r="O153" s="3"/>
      <c r="P153" s="3"/>
      <c r="Q153" s="8"/>
      <c r="R153" s="1"/>
      <c r="S153" s="2"/>
    </row>
    <row r="154" spans="1:19">
      <c r="A154" s="2"/>
      <c r="B154" s="1"/>
      <c r="C154" s="7"/>
      <c r="D154" s="3"/>
      <c r="E154" s="3" t="s">
        <v>50</v>
      </c>
      <c r="F154" s="3"/>
      <c r="G154" s="3"/>
      <c r="H154" s="3"/>
      <c r="I154" s="3"/>
      <c r="J154" s="3"/>
      <c r="K154" s="3"/>
      <c r="L154" s="3"/>
      <c r="M154" s="3"/>
      <c r="N154" s="3"/>
      <c r="O154" s="3"/>
      <c r="P154" s="3"/>
      <c r="Q154" s="8"/>
      <c r="R154" s="1"/>
      <c r="S154" s="2"/>
    </row>
    <row r="155" spans="1:19">
      <c r="A155" s="2"/>
      <c r="B155" s="1"/>
      <c r="C155" s="7"/>
      <c r="D155" s="3"/>
      <c r="E155" s="3" t="s">
        <v>51</v>
      </c>
      <c r="F155" s="3"/>
      <c r="G155" s="3"/>
      <c r="H155" s="3"/>
      <c r="I155" s="3"/>
      <c r="J155" s="3"/>
      <c r="K155" s="3"/>
      <c r="L155" s="3"/>
      <c r="M155" s="3"/>
      <c r="N155" s="3"/>
      <c r="O155" s="3"/>
      <c r="P155" s="3"/>
      <c r="Q155" s="8"/>
      <c r="R155" s="1"/>
      <c r="S155" s="2"/>
    </row>
    <row r="156" spans="1:19">
      <c r="A156" s="2"/>
      <c r="B156" s="1"/>
      <c r="C156" s="7"/>
      <c r="D156" s="3"/>
      <c r="E156" s="3" t="s">
        <v>52</v>
      </c>
      <c r="F156" s="3"/>
      <c r="G156" s="3"/>
      <c r="H156" s="3"/>
      <c r="I156" s="3"/>
      <c r="J156" s="3"/>
      <c r="K156" s="3"/>
      <c r="L156" s="3"/>
      <c r="M156" s="3"/>
      <c r="N156" s="3"/>
      <c r="O156" s="3"/>
      <c r="P156" s="3"/>
      <c r="Q156" s="8"/>
      <c r="R156" s="1"/>
      <c r="S156" s="2"/>
    </row>
    <row r="157" spans="1:19">
      <c r="A157" s="2"/>
      <c r="B157" s="1"/>
      <c r="C157" s="7"/>
      <c r="D157" s="3"/>
      <c r="E157" s="3" t="s">
        <v>53</v>
      </c>
      <c r="F157" s="3"/>
      <c r="G157" s="3"/>
      <c r="H157" s="3"/>
      <c r="I157" s="3"/>
      <c r="J157" s="3"/>
      <c r="K157" s="3"/>
      <c r="L157" s="3"/>
      <c r="M157" s="3"/>
      <c r="N157" s="3"/>
      <c r="O157" s="3"/>
      <c r="P157" s="3"/>
      <c r="Q157" s="8"/>
      <c r="R157" s="1"/>
      <c r="S157" s="2"/>
    </row>
    <row r="158" spans="1:19">
      <c r="A158" s="2"/>
      <c r="B158" s="1"/>
      <c r="C158" s="7"/>
      <c r="D158" s="3"/>
      <c r="E158" s="3" t="s">
        <v>54</v>
      </c>
      <c r="F158" s="3"/>
      <c r="G158" s="3"/>
      <c r="H158" s="3"/>
      <c r="I158" s="3"/>
      <c r="J158" s="3"/>
      <c r="K158" s="3"/>
      <c r="L158" s="3"/>
      <c r="M158" s="3"/>
      <c r="N158" s="3"/>
      <c r="O158" s="3"/>
      <c r="P158" s="3"/>
      <c r="Q158" s="8"/>
      <c r="R158" s="1"/>
      <c r="S158" s="2"/>
    </row>
    <row r="159" spans="1:19">
      <c r="A159" s="2"/>
      <c r="B159" s="1"/>
      <c r="C159" s="7"/>
      <c r="D159" s="3"/>
      <c r="E159" s="3"/>
      <c r="F159" s="3"/>
      <c r="G159" s="3"/>
      <c r="H159" s="3"/>
      <c r="I159" s="3"/>
      <c r="J159" s="3"/>
      <c r="K159" s="3"/>
      <c r="L159" s="3"/>
      <c r="M159" s="3"/>
      <c r="N159" s="3"/>
      <c r="O159" s="3"/>
      <c r="P159" s="3"/>
      <c r="Q159" s="8"/>
      <c r="R159" s="1"/>
      <c r="S159" s="2"/>
    </row>
    <row r="160" spans="1:19">
      <c r="A160" s="2"/>
      <c r="B160" s="1"/>
      <c r="C160" s="7"/>
      <c r="D160" s="3"/>
      <c r="E160" s="3"/>
      <c r="F160" s="3"/>
      <c r="G160" s="3"/>
      <c r="H160" s="3"/>
      <c r="I160" s="3"/>
      <c r="J160" s="3"/>
      <c r="K160" s="3"/>
      <c r="L160" s="3"/>
      <c r="M160" s="3"/>
      <c r="N160" s="3"/>
      <c r="O160" s="3"/>
      <c r="P160" s="3"/>
      <c r="Q160" s="8"/>
      <c r="R160" s="1"/>
      <c r="S160" s="2"/>
    </row>
    <row r="161" spans="1:19" ht="15">
      <c r="A161" s="2"/>
      <c r="B161" s="1"/>
      <c r="C161" s="7"/>
      <c r="D161" s="20" t="s">
        <v>274</v>
      </c>
      <c r="E161" s="3"/>
      <c r="F161" s="3"/>
      <c r="G161" s="3"/>
      <c r="H161" s="3"/>
      <c r="I161" s="3"/>
      <c r="J161" s="3"/>
      <c r="K161" s="3"/>
      <c r="L161" s="3"/>
      <c r="M161" s="3"/>
      <c r="N161" s="3"/>
      <c r="O161" s="3"/>
      <c r="P161" s="3"/>
      <c r="Q161" s="8"/>
      <c r="R161" s="1"/>
      <c r="S161" s="2"/>
    </row>
    <row r="162" spans="1:19">
      <c r="A162" s="2"/>
      <c r="B162" s="1"/>
      <c r="C162" s="7"/>
      <c r="D162" s="3"/>
      <c r="E162" s="3" t="s">
        <v>275</v>
      </c>
      <c r="F162" s="3"/>
      <c r="G162" s="3"/>
      <c r="H162" s="3"/>
      <c r="I162" s="3"/>
      <c r="J162" s="3"/>
      <c r="K162" s="3"/>
      <c r="L162" s="3"/>
      <c r="M162" s="3"/>
      <c r="N162" s="3"/>
      <c r="O162" s="3"/>
      <c r="P162" s="3"/>
      <c r="Q162" s="8"/>
      <c r="R162" s="1"/>
      <c r="S162" s="2"/>
    </row>
    <row r="163" spans="1:19">
      <c r="A163" s="2"/>
      <c r="B163" s="1"/>
      <c r="C163" s="7"/>
      <c r="D163" s="3"/>
      <c r="E163" s="3"/>
      <c r="F163" s="3"/>
      <c r="G163" s="3"/>
      <c r="H163" s="3"/>
      <c r="I163" s="3"/>
      <c r="J163" s="3"/>
      <c r="K163" s="3"/>
      <c r="L163" s="3"/>
      <c r="M163" s="3"/>
      <c r="N163" s="3"/>
      <c r="O163" s="3"/>
      <c r="P163" s="3"/>
      <c r="Q163" s="8"/>
      <c r="R163" s="1"/>
      <c r="S163" s="2"/>
    </row>
    <row r="164" spans="1:19">
      <c r="A164" s="2"/>
      <c r="B164" s="1"/>
      <c r="C164" s="7"/>
      <c r="D164" s="3"/>
      <c r="E164" s="3"/>
      <c r="F164" s="3"/>
      <c r="G164" s="3"/>
      <c r="H164" s="3"/>
      <c r="I164" s="3"/>
      <c r="J164" s="3"/>
      <c r="K164" s="3"/>
      <c r="L164" s="3"/>
      <c r="M164" s="3"/>
      <c r="N164" s="3"/>
      <c r="O164" s="3"/>
      <c r="P164" s="3"/>
      <c r="Q164" s="8"/>
      <c r="R164" s="1"/>
      <c r="S164" s="2"/>
    </row>
    <row r="165" spans="1:19">
      <c r="A165" s="2"/>
      <c r="B165" s="1"/>
      <c r="C165" s="7"/>
      <c r="D165" s="3"/>
      <c r="E165" s="3"/>
      <c r="F165" s="3"/>
      <c r="G165" s="3"/>
      <c r="H165" s="3"/>
      <c r="I165" s="3"/>
      <c r="J165" s="3"/>
      <c r="K165" s="3"/>
      <c r="L165" s="3"/>
      <c r="M165" s="3"/>
      <c r="N165" s="3"/>
      <c r="O165" s="3"/>
      <c r="P165" s="3"/>
      <c r="Q165" s="8"/>
      <c r="R165" s="1"/>
      <c r="S165" s="2"/>
    </row>
    <row r="166" spans="1:19">
      <c r="A166" s="2"/>
      <c r="B166" s="1"/>
      <c r="C166" s="15"/>
      <c r="D166" s="16"/>
      <c r="E166" s="16"/>
      <c r="F166" s="16"/>
      <c r="G166" s="16"/>
      <c r="H166" s="16"/>
      <c r="I166" s="16"/>
      <c r="J166" s="16"/>
      <c r="K166" s="16"/>
      <c r="L166" s="16"/>
      <c r="M166" s="16"/>
      <c r="N166" s="16"/>
      <c r="O166" s="16"/>
      <c r="P166" s="16"/>
      <c r="Q166" s="17"/>
      <c r="R166" s="1"/>
      <c r="S166" s="2"/>
    </row>
    <row r="167" spans="1:19">
      <c r="A167" s="2"/>
      <c r="B167" s="1"/>
      <c r="C167" s="7"/>
      <c r="D167" s="3"/>
      <c r="E167" s="3"/>
      <c r="F167" s="3"/>
      <c r="G167" s="3"/>
      <c r="H167" s="3"/>
      <c r="I167" s="3"/>
      <c r="J167" s="3"/>
      <c r="K167" s="3"/>
      <c r="L167" s="3"/>
      <c r="M167" s="3"/>
      <c r="N167" s="3"/>
      <c r="O167" s="3"/>
      <c r="P167" s="3"/>
      <c r="Q167" s="8"/>
      <c r="R167" s="1"/>
      <c r="S167" s="2"/>
    </row>
    <row r="168" spans="1:19">
      <c r="A168" s="2"/>
      <c r="B168" s="1"/>
      <c r="C168" s="7"/>
      <c r="D168" s="18" t="s">
        <v>323</v>
      </c>
      <c r="E168" s="3"/>
      <c r="F168" s="3"/>
      <c r="G168" s="3"/>
      <c r="H168" s="3"/>
      <c r="I168" s="3"/>
      <c r="J168" s="3"/>
      <c r="K168" s="3"/>
      <c r="L168" s="3"/>
      <c r="M168" s="3"/>
      <c r="N168" s="3"/>
      <c r="O168" s="3"/>
      <c r="P168" s="3"/>
      <c r="Q168" s="8"/>
      <c r="R168" s="1"/>
      <c r="S168" s="2"/>
    </row>
    <row r="169" spans="1:19">
      <c r="A169" s="2"/>
      <c r="B169" s="1"/>
      <c r="C169" s="7"/>
      <c r="D169" s="18" t="s">
        <v>324</v>
      </c>
      <c r="E169" s="3"/>
      <c r="F169" s="3"/>
      <c r="G169" s="3"/>
      <c r="H169" s="3"/>
      <c r="I169" s="3"/>
      <c r="J169" s="3"/>
      <c r="K169" s="3"/>
      <c r="L169" s="3"/>
      <c r="M169" s="3"/>
      <c r="N169" s="3"/>
      <c r="O169" s="3"/>
      <c r="P169" s="3"/>
      <c r="Q169" s="8"/>
      <c r="R169" s="1"/>
      <c r="S169" s="2"/>
    </row>
    <row r="170" spans="1:19">
      <c r="A170" s="2"/>
      <c r="B170" s="1"/>
      <c r="C170" s="7"/>
      <c r="D170" s="18" t="s">
        <v>325</v>
      </c>
      <c r="E170" s="3"/>
      <c r="F170" s="3"/>
      <c r="G170" s="3"/>
      <c r="H170" s="3"/>
      <c r="I170" s="3"/>
      <c r="J170" s="3"/>
      <c r="K170" s="3"/>
      <c r="L170" s="3"/>
      <c r="M170" s="3"/>
      <c r="N170" s="3"/>
      <c r="O170" s="3"/>
      <c r="P170" s="3"/>
      <c r="Q170" s="8"/>
      <c r="R170" s="1"/>
      <c r="S170" s="2"/>
    </row>
    <row r="171" spans="1:19">
      <c r="A171" s="2"/>
      <c r="B171" s="1"/>
      <c r="C171" s="7"/>
      <c r="D171" s="18"/>
      <c r="E171" s="3"/>
      <c r="F171" s="3"/>
      <c r="G171" s="3"/>
      <c r="H171" s="3"/>
      <c r="I171" s="3"/>
      <c r="J171" s="3"/>
      <c r="K171" s="3"/>
      <c r="L171" s="3"/>
      <c r="M171" s="3"/>
      <c r="N171" s="3"/>
      <c r="O171" s="3"/>
      <c r="P171" s="3"/>
      <c r="Q171" s="8"/>
      <c r="R171" s="1"/>
      <c r="S171" s="2"/>
    </row>
    <row r="172" spans="1:19">
      <c r="A172" s="2"/>
      <c r="B172" s="1"/>
      <c r="C172" s="7"/>
      <c r="D172" s="3" t="s">
        <v>326</v>
      </c>
      <c r="E172" s="3"/>
      <c r="F172" s="3"/>
      <c r="G172" s="3"/>
      <c r="H172" s="3"/>
      <c r="I172" s="3"/>
      <c r="J172" s="3"/>
      <c r="K172" s="3"/>
      <c r="L172" s="3"/>
      <c r="M172" s="3"/>
      <c r="N172" s="3"/>
      <c r="O172" s="3"/>
      <c r="P172" s="3"/>
      <c r="Q172" s="8"/>
      <c r="R172" s="1"/>
      <c r="S172" s="2"/>
    </row>
    <row r="173" spans="1:19">
      <c r="A173" s="2"/>
      <c r="B173" s="1"/>
      <c r="C173" s="7"/>
      <c r="D173" s="18" t="s">
        <v>327</v>
      </c>
      <c r="E173" s="3"/>
      <c r="F173" s="3"/>
      <c r="G173" s="3"/>
      <c r="H173" s="3"/>
      <c r="I173" s="3"/>
      <c r="J173" s="3"/>
      <c r="K173" s="3"/>
      <c r="L173" s="3"/>
      <c r="M173" s="3"/>
      <c r="N173" s="3"/>
      <c r="O173" s="3"/>
      <c r="P173" s="3"/>
      <c r="Q173" s="8"/>
      <c r="R173" s="1"/>
      <c r="S173" s="2"/>
    </row>
    <row r="174" spans="1:19">
      <c r="A174" s="2"/>
      <c r="B174" s="1"/>
      <c r="C174" s="7"/>
      <c r="D174" s="18" t="s">
        <v>328</v>
      </c>
      <c r="E174" s="3"/>
      <c r="F174" s="3"/>
      <c r="G174" s="3"/>
      <c r="H174" s="3"/>
      <c r="I174" s="3"/>
      <c r="J174" s="3"/>
      <c r="K174" s="3"/>
      <c r="L174" s="3"/>
      <c r="M174" s="3"/>
      <c r="N174" s="3"/>
      <c r="O174" s="3"/>
      <c r="P174" s="3"/>
      <c r="Q174" s="8"/>
      <c r="R174" s="1"/>
      <c r="S174" s="2"/>
    </row>
    <row r="175" spans="1:19">
      <c r="A175" s="2"/>
      <c r="B175" s="1"/>
      <c r="C175" s="7"/>
      <c r="D175" s="18" t="s">
        <v>329</v>
      </c>
      <c r="E175" s="3"/>
      <c r="F175" s="3"/>
      <c r="G175" s="3"/>
      <c r="H175" s="3"/>
      <c r="I175" s="3"/>
      <c r="J175" s="3"/>
      <c r="K175" s="3"/>
      <c r="L175" s="3"/>
      <c r="M175" s="3"/>
      <c r="N175" s="3"/>
      <c r="O175" s="3"/>
      <c r="P175" s="3"/>
      <c r="Q175" s="8"/>
      <c r="R175" s="1"/>
      <c r="S175" s="2"/>
    </row>
    <row r="176" spans="1:19">
      <c r="A176" s="2"/>
      <c r="B176" s="1"/>
      <c r="C176" s="7"/>
      <c r="D176" s="18"/>
      <c r="E176" s="3"/>
      <c r="F176" s="3"/>
      <c r="G176" s="3"/>
      <c r="H176" s="3"/>
      <c r="I176" s="3"/>
      <c r="J176" s="3"/>
      <c r="K176" s="3"/>
      <c r="L176" s="3"/>
      <c r="M176" s="3"/>
      <c r="N176" s="3"/>
      <c r="O176" s="3"/>
      <c r="P176" s="3"/>
      <c r="Q176" s="8"/>
      <c r="R176" s="1"/>
      <c r="S176" s="2"/>
    </row>
    <row r="177" spans="1:19" ht="13" thickBot="1">
      <c r="A177" s="2"/>
      <c r="B177" s="1"/>
      <c r="C177" s="9"/>
      <c r="D177" s="10"/>
      <c r="E177" s="10"/>
      <c r="F177" s="10"/>
      <c r="G177" s="10"/>
      <c r="H177" s="10"/>
      <c r="I177" s="10"/>
      <c r="J177" s="10"/>
      <c r="K177" s="10"/>
      <c r="L177" s="10"/>
      <c r="M177" s="10"/>
      <c r="N177" s="10"/>
      <c r="O177" s="10"/>
      <c r="P177" s="10"/>
      <c r="Q177" s="11"/>
      <c r="R177" s="1"/>
      <c r="S177" s="2"/>
    </row>
    <row r="178" spans="1:19" ht="24" customHeight="1">
      <c r="A178" s="2"/>
      <c r="B178" s="1"/>
      <c r="C178" s="1"/>
      <c r="D178" s="1"/>
      <c r="E178" s="1"/>
      <c r="F178" s="1"/>
      <c r="G178" s="1"/>
      <c r="H178" s="1"/>
      <c r="I178" s="1"/>
      <c r="J178" s="1"/>
      <c r="K178" s="1"/>
      <c r="L178" s="1"/>
      <c r="M178" s="1"/>
      <c r="N178" s="1"/>
      <c r="O178" s="1"/>
      <c r="P178" s="1"/>
      <c r="Q178" s="1"/>
      <c r="R178" s="1"/>
      <c r="S178" s="2"/>
    </row>
    <row r="179" spans="1:19" ht="24" customHeight="1">
      <c r="A179" s="2"/>
      <c r="B179" s="2"/>
      <c r="C179" s="2"/>
      <c r="D179" s="2"/>
      <c r="E179" s="2"/>
      <c r="F179" s="2"/>
      <c r="G179" s="2"/>
      <c r="H179" s="2"/>
      <c r="I179" s="2"/>
      <c r="J179" s="2"/>
      <c r="K179" s="2"/>
      <c r="L179" s="2"/>
      <c r="M179" s="2"/>
      <c r="N179" s="2"/>
      <c r="O179" s="2"/>
      <c r="P179" s="2"/>
      <c r="Q179" s="2"/>
      <c r="R179" s="2"/>
      <c r="S179" s="2"/>
    </row>
  </sheetData>
  <mergeCells count="78">
    <mergeCell ref="N104:O104"/>
    <mergeCell ref="N98:O98"/>
    <mergeCell ref="H100:I100"/>
    <mergeCell ref="K100:L100"/>
    <mergeCell ref="N100:O100"/>
    <mergeCell ref="H102:I102"/>
    <mergeCell ref="K102:L102"/>
    <mergeCell ref="N102:O102"/>
    <mergeCell ref="K79:L79"/>
    <mergeCell ref="N79:O79"/>
    <mergeCell ref="H75:I75"/>
    <mergeCell ref="K75:L75"/>
    <mergeCell ref="N75:O75"/>
    <mergeCell ref="H77:I77"/>
    <mergeCell ref="K77:L77"/>
    <mergeCell ref="N77:O77"/>
    <mergeCell ref="H44:I44"/>
    <mergeCell ref="K44:L44"/>
    <mergeCell ref="N44:O44"/>
    <mergeCell ref="H46:I46"/>
    <mergeCell ref="K46:L46"/>
    <mergeCell ref="N46:O46"/>
    <mergeCell ref="K71:L71"/>
    <mergeCell ref="K81:L81"/>
    <mergeCell ref="K52:L52"/>
    <mergeCell ref="H81:I81"/>
    <mergeCell ref="N81:O81"/>
    <mergeCell ref="H57:I57"/>
    <mergeCell ref="K57:L57"/>
    <mergeCell ref="N57:O57"/>
    <mergeCell ref="N52:O52"/>
    <mergeCell ref="H53:I53"/>
    <mergeCell ref="K53:L53"/>
    <mergeCell ref="N53:O53"/>
    <mergeCell ref="H55:I55"/>
    <mergeCell ref="K55:L55"/>
    <mergeCell ref="N55:O55"/>
    <mergeCell ref="H79:I79"/>
    <mergeCell ref="K41:L41"/>
    <mergeCell ref="N41:O41"/>
    <mergeCell ref="H42:I42"/>
    <mergeCell ref="K42:L42"/>
    <mergeCell ref="N42:O42"/>
    <mergeCell ref="K28:L28"/>
    <mergeCell ref="K19:L19"/>
    <mergeCell ref="K38:L38"/>
    <mergeCell ref="K30:L30"/>
    <mergeCell ref="K32:L32"/>
    <mergeCell ref="N108:O108"/>
    <mergeCell ref="H110:I110"/>
    <mergeCell ref="K110:L110"/>
    <mergeCell ref="N110:O110"/>
    <mergeCell ref="H108:I108"/>
    <mergeCell ref="K108:L108"/>
    <mergeCell ref="N112:O112"/>
    <mergeCell ref="H125:I125"/>
    <mergeCell ref="K125:L125"/>
    <mergeCell ref="N125:O125"/>
    <mergeCell ref="K117:L117"/>
    <mergeCell ref="K119:L119"/>
    <mergeCell ref="H114:I114"/>
    <mergeCell ref="K114:L114"/>
    <mergeCell ref="N114:O114"/>
    <mergeCell ref="N127:O127"/>
    <mergeCell ref="H129:I129"/>
    <mergeCell ref="K129:L129"/>
    <mergeCell ref="N129:O129"/>
    <mergeCell ref="H127:I127"/>
    <mergeCell ref="K127:L127"/>
    <mergeCell ref="K88:L88"/>
    <mergeCell ref="K90:L90"/>
    <mergeCell ref="K92:L92"/>
    <mergeCell ref="H112:I112"/>
    <mergeCell ref="K112:L112"/>
    <mergeCell ref="H98:I98"/>
    <mergeCell ref="K98:L98"/>
    <mergeCell ref="H104:I104"/>
    <mergeCell ref="K104:L104"/>
  </mergeCells>
  <phoneticPr fontId="6"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62"/>
  <sheetViews>
    <sheetView topLeftCell="B1" workbookViewId="0">
      <selection activeCell="C9" sqref="C9"/>
    </sheetView>
  </sheetViews>
  <sheetFormatPr baseColWidth="10" defaultColWidth="8.83203125" defaultRowHeight="12"/>
  <cols>
    <col min="1" max="2" width="5.6640625" customWidth="1"/>
    <col min="7" max="7" width="12" customWidth="1"/>
    <col min="8" max="8" width="13" customWidth="1"/>
    <col min="9" max="9" width="12.6640625" customWidth="1"/>
    <col min="10" max="10" width="12.5" customWidth="1"/>
    <col min="11" max="11" width="15.5" customWidth="1"/>
    <col min="12" max="12" width="12.33203125" bestFit="1" customWidth="1"/>
    <col min="13" max="13" width="13.33203125" customWidth="1"/>
    <col min="14" max="14" width="15.33203125" customWidth="1"/>
    <col min="15" max="15" width="14" bestFit="1" customWidth="1"/>
    <col min="18" max="19" width="5.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04"/>
      <c r="N4" s="12"/>
      <c r="O4" s="3"/>
      <c r="P4" s="23" t="s">
        <v>265</v>
      </c>
      <c r="Q4" s="8"/>
      <c r="R4" s="1"/>
      <c r="S4" s="2"/>
    </row>
    <row r="5" spans="1:19" ht="21">
      <c r="A5" s="2"/>
      <c r="B5" s="1"/>
      <c r="C5" s="7"/>
      <c r="D5" s="3"/>
      <c r="E5" s="3"/>
      <c r="F5" s="3"/>
      <c r="G5" s="3"/>
      <c r="H5" s="3"/>
      <c r="I5" s="3"/>
      <c r="J5" s="3"/>
      <c r="K5" s="3"/>
      <c r="L5" s="1"/>
      <c r="M5" s="14"/>
      <c r="N5" s="12"/>
      <c r="O5" s="3"/>
      <c r="P5" s="23" t="s">
        <v>264</v>
      </c>
      <c r="Q5" s="8"/>
      <c r="R5" s="1"/>
      <c r="S5" s="2"/>
    </row>
    <row r="6" spans="1:19" ht="21">
      <c r="A6" s="2"/>
      <c r="B6" s="1"/>
      <c r="C6" s="7"/>
      <c r="D6" s="3"/>
      <c r="E6" s="3"/>
      <c r="F6" s="3"/>
      <c r="G6" s="3"/>
      <c r="H6" s="3"/>
      <c r="I6" s="3"/>
      <c r="J6" s="3"/>
      <c r="K6" s="3"/>
      <c r="M6" s="13"/>
      <c r="N6" s="12"/>
      <c r="O6" s="3"/>
      <c r="P6" s="23" t="s">
        <v>9</v>
      </c>
      <c r="Q6" s="8"/>
      <c r="R6" s="1"/>
      <c r="S6" s="2"/>
    </row>
    <row r="7" spans="1:19">
      <c r="A7" s="2"/>
      <c r="B7" s="1"/>
      <c r="C7" s="7"/>
      <c r="D7" s="3"/>
      <c r="E7" s="3"/>
      <c r="F7" s="3"/>
      <c r="G7" s="3"/>
      <c r="H7" s="3"/>
      <c r="I7" s="3"/>
      <c r="J7" s="3"/>
      <c r="K7" s="3"/>
      <c r="L7" s="3"/>
      <c r="M7" s="3"/>
      <c r="N7" s="3"/>
      <c r="O7" s="3"/>
      <c r="P7" s="3"/>
      <c r="Q7" s="8"/>
      <c r="R7" s="1"/>
      <c r="S7" s="2"/>
    </row>
    <row r="8" spans="1:19">
      <c r="A8" s="2"/>
      <c r="B8" s="1"/>
      <c r="C8" s="15"/>
      <c r="D8" s="16"/>
      <c r="E8" s="16"/>
      <c r="F8" s="16"/>
      <c r="G8" s="16"/>
      <c r="H8" s="16"/>
      <c r="I8" s="16"/>
      <c r="J8" s="16"/>
      <c r="K8" s="16"/>
      <c r="L8" s="16"/>
      <c r="M8" s="16"/>
      <c r="N8" s="16"/>
      <c r="O8" s="16"/>
      <c r="P8" s="16"/>
      <c r="Q8" s="17"/>
      <c r="R8" s="1"/>
      <c r="S8" s="2"/>
    </row>
    <row r="9" spans="1:19">
      <c r="A9" s="2"/>
      <c r="B9" s="1"/>
      <c r="C9" s="7"/>
      <c r="D9" s="3"/>
      <c r="E9" s="3"/>
      <c r="F9" s="3"/>
      <c r="G9" s="3"/>
      <c r="H9" s="3"/>
      <c r="I9" s="3"/>
      <c r="J9" s="3"/>
      <c r="K9" s="3"/>
      <c r="L9" s="3"/>
      <c r="M9" s="3"/>
      <c r="N9" s="3"/>
      <c r="O9" s="3"/>
      <c r="P9" s="3"/>
      <c r="Q9" s="8"/>
      <c r="R9" s="1"/>
      <c r="S9" s="2"/>
    </row>
    <row r="10" spans="1:19">
      <c r="A10" s="2"/>
      <c r="B10" s="1"/>
      <c r="C10" s="7"/>
      <c r="D10" s="3"/>
      <c r="E10" s="3"/>
      <c r="F10" s="3"/>
      <c r="G10" s="3"/>
      <c r="H10" s="3"/>
      <c r="I10" s="3"/>
      <c r="J10" s="3"/>
      <c r="K10" s="3"/>
      <c r="L10" s="3"/>
      <c r="M10" s="3"/>
      <c r="N10" s="3"/>
      <c r="O10" s="3"/>
      <c r="P10" s="3"/>
      <c r="Q10" s="8"/>
      <c r="R10" s="1"/>
      <c r="S10" s="2"/>
    </row>
    <row r="11" spans="1:19" ht="15">
      <c r="A11" s="2"/>
      <c r="B11" s="1"/>
      <c r="C11" s="7"/>
      <c r="D11" s="20" t="s">
        <v>55</v>
      </c>
      <c r="E11" s="3"/>
      <c r="F11" s="3"/>
      <c r="G11" s="3"/>
      <c r="H11" s="3"/>
      <c r="I11" s="3"/>
      <c r="J11" s="3"/>
      <c r="K11" s="3"/>
      <c r="L11" s="3"/>
      <c r="M11" s="3"/>
      <c r="N11" s="3"/>
      <c r="O11" s="3"/>
      <c r="P11" s="3"/>
      <c r="Q11" s="8"/>
      <c r="R11" s="1"/>
      <c r="S11" s="2"/>
    </row>
    <row r="12" spans="1:19">
      <c r="A12" s="2"/>
      <c r="B12" s="1"/>
      <c r="C12" s="7"/>
      <c r="D12" s="3"/>
      <c r="E12" s="3" t="s">
        <v>56</v>
      </c>
      <c r="F12" s="3"/>
      <c r="G12" s="3"/>
      <c r="H12" s="3"/>
      <c r="I12" s="3"/>
      <c r="J12" s="3"/>
      <c r="K12" s="3"/>
      <c r="L12" s="3"/>
      <c r="M12" s="3"/>
      <c r="N12" s="3"/>
      <c r="O12" s="3"/>
      <c r="P12" s="3"/>
      <c r="Q12" s="8"/>
      <c r="R12" s="1"/>
      <c r="S12" s="2"/>
    </row>
    <row r="13" spans="1:19">
      <c r="A13" s="2"/>
      <c r="B13" s="1"/>
      <c r="C13" s="7"/>
      <c r="D13" s="3"/>
      <c r="E13" s="3" t="s">
        <v>57</v>
      </c>
      <c r="F13" s="3"/>
      <c r="G13" s="3"/>
      <c r="H13" s="3"/>
      <c r="I13" s="3"/>
      <c r="J13" s="3"/>
      <c r="K13" s="3"/>
      <c r="L13" s="3"/>
      <c r="M13" s="3"/>
      <c r="N13" s="3"/>
      <c r="O13" s="3"/>
      <c r="P13" s="3"/>
      <c r="Q13" s="8"/>
      <c r="R13" s="1"/>
      <c r="S13" s="2"/>
    </row>
    <row r="14" spans="1:19">
      <c r="A14" s="2"/>
      <c r="B14" s="1"/>
      <c r="C14" s="7"/>
      <c r="D14" s="3"/>
      <c r="E14" s="3"/>
      <c r="F14" s="3"/>
      <c r="G14" s="3"/>
      <c r="H14" s="3"/>
      <c r="I14" s="3"/>
      <c r="J14" s="3"/>
      <c r="K14" s="3"/>
      <c r="L14" s="3"/>
      <c r="M14" s="3"/>
      <c r="N14" s="3"/>
      <c r="O14" s="3"/>
      <c r="P14" s="3"/>
      <c r="Q14" s="8"/>
      <c r="R14" s="1"/>
      <c r="S14" s="2"/>
    </row>
    <row r="15" spans="1:19">
      <c r="A15" s="2"/>
      <c r="B15" s="1"/>
      <c r="C15" s="7"/>
      <c r="D15" s="3"/>
      <c r="E15" s="55"/>
      <c r="F15" s="56"/>
      <c r="G15" s="147" t="s">
        <v>60</v>
      </c>
      <c r="H15" s="147"/>
      <c r="I15" s="59"/>
      <c r="J15" s="147" t="s">
        <v>61</v>
      </c>
      <c r="K15" s="147"/>
      <c r="L15" s="66"/>
      <c r="M15" s="147" t="s">
        <v>62</v>
      </c>
      <c r="N15" s="147"/>
      <c r="O15" s="70"/>
      <c r="P15" s="3"/>
      <c r="Q15" s="8"/>
      <c r="R15" s="1"/>
      <c r="S15" s="2"/>
    </row>
    <row r="16" spans="1:19">
      <c r="A16" s="2"/>
      <c r="B16" s="1"/>
      <c r="C16" s="7"/>
      <c r="D16" s="3"/>
      <c r="E16" s="57"/>
      <c r="F16" s="58"/>
      <c r="G16" s="60" t="s">
        <v>58</v>
      </c>
      <c r="H16" s="60" t="s">
        <v>59</v>
      </c>
      <c r="I16" s="61"/>
      <c r="J16" s="60" t="s">
        <v>58</v>
      </c>
      <c r="K16" s="60" t="s">
        <v>59</v>
      </c>
      <c r="L16" s="67"/>
      <c r="M16" s="60" t="s">
        <v>58</v>
      </c>
      <c r="N16" s="60" t="s">
        <v>59</v>
      </c>
      <c r="O16" s="70"/>
      <c r="P16" s="3"/>
      <c r="Q16" s="8"/>
      <c r="R16" s="1"/>
      <c r="S16" s="2"/>
    </row>
    <row r="17" spans="1:19">
      <c r="A17" s="2"/>
      <c r="B17" s="1"/>
      <c r="C17" s="7"/>
      <c r="D17" s="3"/>
      <c r="E17" s="146" t="s">
        <v>276</v>
      </c>
      <c r="F17" s="146"/>
      <c r="G17" s="62">
        <f>'Prebuilt Excel Model'!H42:H42</f>
        <v>1000000</v>
      </c>
      <c r="H17" s="62">
        <f>'Prebuilt Excel Model'!H75:H75</f>
        <v>37500000</v>
      </c>
      <c r="I17" s="64">
        <f>H17-G17</f>
        <v>36500000</v>
      </c>
      <c r="J17" s="62">
        <f>'Prebuilt Excel Model'!K98:K98</f>
        <v>12000000</v>
      </c>
      <c r="K17" s="62">
        <f>'Prebuilt Excel Model'!K75:K75</f>
        <v>450000000</v>
      </c>
      <c r="L17" s="68">
        <f>K17-J17</f>
        <v>438000000</v>
      </c>
      <c r="M17" s="99">
        <f>'Prebuilt Excel Model'!N98:N98</f>
        <v>107880000</v>
      </c>
      <c r="N17" s="99">
        <f>'Prebuilt Excel Model'!N75:N75</f>
        <v>4045500000</v>
      </c>
      <c r="O17" s="71">
        <f>N17-M17</f>
        <v>3937620000</v>
      </c>
      <c r="P17" s="3"/>
      <c r="Q17" s="8"/>
      <c r="R17" s="1"/>
      <c r="S17" s="2"/>
    </row>
    <row r="18" spans="1:19">
      <c r="A18" s="2"/>
      <c r="B18" s="1"/>
      <c r="C18" s="7"/>
      <c r="D18" s="3"/>
      <c r="E18" s="146" t="s">
        <v>278</v>
      </c>
      <c r="F18" s="146"/>
      <c r="G18" s="62">
        <f>'Prebuilt Excel Model'!H44:H44</f>
        <v>3000000</v>
      </c>
      <c r="H18" s="62">
        <f>'Prebuilt Excel Model'!H77:I77</f>
        <v>25000000</v>
      </c>
      <c r="I18" s="64">
        <f>H18-G18</f>
        <v>22000000</v>
      </c>
      <c r="J18" s="62">
        <f>'Prebuilt Excel Model'!K100:K100</f>
        <v>21000000</v>
      </c>
      <c r="K18" s="62">
        <f>'Prebuilt Excel Model'!K77:K77</f>
        <v>175000000</v>
      </c>
      <c r="L18" s="68">
        <f>K18-J18</f>
        <v>154000000</v>
      </c>
      <c r="M18" s="99">
        <f>'Prebuilt Excel Model'!N100:N100</f>
        <v>125790000</v>
      </c>
      <c r="N18" s="99">
        <f>'Prebuilt Excel Model'!N77:N77</f>
        <v>1048250000</v>
      </c>
      <c r="O18" s="71">
        <f>N18-M18</f>
        <v>922460000</v>
      </c>
      <c r="P18" s="3"/>
      <c r="Q18" s="8"/>
      <c r="R18" s="1"/>
      <c r="S18" s="2"/>
    </row>
    <row r="19" spans="1:19">
      <c r="A19" s="2"/>
      <c r="B19" s="1"/>
      <c r="C19" s="7"/>
      <c r="D19" s="3"/>
      <c r="E19" s="146" t="s">
        <v>279</v>
      </c>
      <c r="F19" s="146"/>
      <c r="G19" s="62">
        <f>'Prebuilt Excel Model'!H46:H46</f>
        <v>2000000</v>
      </c>
      <c r="H19" s="62">
        <f>'Prebuilt Excel Model'!H79:I79</f>
        <v>62500000</v>
      </c>
      <c r="I19" s="64">
        <f>H19-G19</f>
        <v>60500000</v>
      </c>
      <c r="J19" s="62">
        <f>'Prebuilt Excel Model'!K102:K102</f>
        <v>6000000</v>
      </c>
      <c r="K19" s="62">
        <f>'Prebuilt Excel Model'!K79:K79</f>
        <v>187500000</v>
      </c>
      <c r="L19" s="68">
        <f>K19-J19</f>
        <v>181500000</v>
      </c>
      <c r="M19" s="99">
        <f>'Prebuilt Excel Model'!N102:N102</f>
        <v>47940000</v>
      </c>
      <c r="N19" s="99">
        <f>'Prebuilt Excel Model'!N79:N79</f>
        <v>1498125000</v>
      </c>
      <c r="O19" s="71">
        <f>N19-M19</f>
        <v>1450185000</v>
      </c>
      <c r="P19" s="3"/>
      <c r="Q19" s="8"/>
      <c r="R19" s="1"/>
      <c r="S19" s="2"/>
    </row>
    <row r="20" spans="1:19">
      <c r="A20" s="2"/>
      <c r="B20" s="1"/>
      <c r="C20" s="7"/>
      <c r="D20" s="3"/>
      <c r="E20" s="144" t="s">
        <v>63</v>
      </c>
      <c r="F20" s="145"/>
      <c r="G20" s="63">
        <f>SUM(G17:G19)</f>
        <v>6000000</v>
      </c>
      <c r="H20" s="62">
        <f>SUM(H17:H19)</f>
        <v>125000000</v>
      </c>
      <c r="I20" s="65">
        <f>H20-G20</f>
        <v>119000000</v>
      </c>
      <c r="J20" s="63">
        <f>'Prebuilt Excel Model'!K104:K104</f>
        <v>39000000</v>
      </c>
      <c r="K20" s="62">
        <f>'Prebuilt Excel Model'!K81:K81</f>
        <v>812500000</v>
      </c>
      <c r="L20" s="69">
        <f>K20-J20</f>
        <v>773500000</v>
      </c>
      <c r="M20" s="99">
        <f>'Prebuilt Excel Model'!N104:N104</f>
        <v>281610000</v>
      </c>
      <c r="N20" s="99">
        <f>'Prebuilt Excel Model'!N81:N81</f>
        <v>6591875000</v>
      </c>
      <c r="O20" s="71">
        <f>N20-M20</f>
        <v>6310265000</v>
      </c>
      <c r="P20" s="3"/>
      <c r="Q20" s="8"/>
      <c r="R20" s="1"/>
      <c r="S20" s="2"/>
    </row>
    <row r="21" spans="1:19">
      <c r="A21" s="2"/>
      <c r="B21" s="1"/>
      <c r="C21" s="7"/>
      <c r="D21" s="3"/>
      <c r="E21" s="3"/>
      <c r="F21" s="3"/>
      <c r="G21" s="3"/>
      <c r="H21" s="3"/>
      <c r="I21" s="3"/>
      <c r="J21" s="3"/>
      <c r="K21" s="3"/>
      <c r="L21" s="3"/>
      <c r="M21" s="3"/>
      <c r="N21" s="3"/>
      <c r="O21" s="3"/>
      <c r="P21" s="3"/>
      <c r="Q21" s="8"/>
      <c r="R21" s="1"/>
      <c r="S21" s="2"/>
    </row>
    <row r="22" spans="1:19">
      <c r="A22" s="2"/>
      <c r="B22" s="1"/>
      <c r="C22" s="7"/>
      <c r="D22" s="3"/>
      <c r="E22" s="3"/>
      <c r="F22" s="3"/>
      <c r="G22" s="3"/>
      <c r="H22" s="3"/>
      <c r="I22" s="3"/>
      <c r="J22" s="3"/>
      <c r="K22" s="3"/>
      <c r="L22" s="3"/>
      <c r="M22" s="3"/>
      <c r="N22" s="3"/>
      <c r="O22" s="3"/>
      <c r="P22" s="3"/>
      <c r="Q22" s="8"/>
      <c r="R22" s="1"/>
      <c r="S22" s="2"/>
    </row>
    <row r="23" spans="1:19">
      <c r="A23" s="2"/>
      <c r="B23" s="1"/>
      <c r="C23" s="7"/>
      <c r="D23" s="3"/>
      <c r="E23" s="3"/>
      <c r="F23" s="3"/>
      <c r="G23" s="3"/>
      <c r="H23" s="3"/>
      <c r="I23" s="3"/>
      <c r="J23" s="3"/>
      <c r="K23" s="3"/>
      <c r="L23" s="3"/>
      <c r="M23" s="3"/>
      <c r="N23" s="3"/>
      <c r="O23" s="3"/>
      <c r="P23" s="3"/>
      <c r="Q23" s="8"/>
      <c r="R23" s="1"/>
      <c r="S23" s="2"/>
    </row>
    <row r="24" spans="1:19">
      <c r="A24" s="2"/>
      <c r="B24" s="1"/>
      <c r="C24" s="7"/>
      <c r="D24" s="3"/>
      <c r="E24" s="3"/>
      <c r="F24" s="3"/>
      <c r="G24" s="3"/>
      <c r="H24" s="3"/>
      <c r="I24" s="3"/>
      <c r="J24" s="3"/>
      <c r="K24" s="3"/>
      <c r="L24" s="3"/>
      <c r="M24" s="3"/>
      <c r="N24" s="3"/>
      <c r="O24" s="3"/>
      <c r="P24" s="3"/>
      <c r="Q24" s="8"/>
      <c r="R24" s="1"/>
      <c r="S24" s="2"/>
    </row>
    <row r="25" spans="1:19">
      <c r="A25" s="2"/>
      <c r="B25" s="1"/>
      <c r="C25" s="7"/>
      <c r="D25" s="3"/>
      <c r="E25" s="3"/>
      <c r="F25" s="3"/>
      <c r="G25" s="3"/>
      <c r="H25" s="3"/>
      <c r="I25" s="3"/>
      <c r="J25" s="3"/>
      <c r="K25" s="3"/>
      <c r="L25" s="3"/>
      <c r="M25" s="3"/>
      <c r="N25" s="3"/>
      <c r="O25" s="3"/>
      <c r="P25" s="3"/>
      <c r="Q25" s="8"/>
      <c r="R25" s="1"/>
      <c r="S25" s="2"/>
    </row>
    <row r="26" spans="1:19">
      <c r="A26" s="2"/>
      <c r="B26" s="1"/>
      <c r="C26" s="7"/>
      <c r="D26" s="3"/>
      <c r="E26" s="3"/>
      <c r="F26" s="3"/>
      <c r="G26" s="3"/>
      <c r="H26" s="3"/>
      <c r="I26" s="3"/>
      <c r="J26" s="3"/>
      <c r="K26" s="3"/>
      <c r="L26" s="3"/>
      <c r="M26" s="3"/>
      <c r="N26" s="3"/>
      <c r="O26" s="3"/>
      <c r="P26" s="3"/>
      <c r="Q26" s="8"/>
      <c r="R26" s="1"/>
      <c r="S26" s="2"/>
    </row>
    <row r="27" spans="1:19">
      <c r="A27" s="2"/>
      <c r="B27" s="1"/>
      <c r="C27" s="7"/>
      <c r="D27" s="3"/>
      <c r="E27" s="3"/>
      <c r="F27" s="3"/>
      <c r="G27" s="3"/>
      <c r="H27" s="3"/>
      <c r="I27" s="3"/>
      <c r="J27" s="3"/>
      <c r="K27" s="3"/>
      <c r="L27" s="3"/>
      <c r="M27" s="3"/>
      <c r="N27" s="3"/>
      <c r="O27" s="3"/>
      <c r="P27" s="3"/>
      <c r="Q27" s="8"/>
      <c r="R27" s="1"/>
      <c r="S27" s="2"/>
    </row>
    <row r="28" spans="1:19">
      <c r="A28" s="2"/>
      <c r="B28" s="1"/>
      <c r="C28" s="7"/>
      <c r="D28" s="3"/>
      <c r="E28" s="3"/>
      <c r="F28" s="3"/>
      <c r="G28" s="3"/>
      <c r="H28" s="3"/>
      <c r="I28" s="3"/>
      <c r="J28" s="3"/>
      <c r="K28" s="3"/>
      <c r="L28" s="3"/>
      <c r="M28" s="3"/>
      <c r="N28" s="3"/>
      <c r="O28" s="3"/>
      <c r="P28" s="3"/>
      <c r="Q28" s="8"/>
      <c r="R28" s="1"/>
      <c r="S28" s="2"/>
    </row>
    <row r="29" spans="1:19">
      <c r="A29" s="2"/>
      <c r="B29" s="1"/>
      <c r="C29" s="7"/>
      <c r="D29" s="3"/>
      <c r="E29" s="3"/>
      <c r="F29" s="3"/>
      <c r="G29" s="3"/>
      <c r="H29" s="3"/>
      <c r="I29" s="3"/>
      <c r="J29" s="3"/>
      <c r="K29" s="3"/>
      <c r="L29" s="3"/>
      <c r="M29" s="3"/>
      <c r="N29" s="3"/>
      <c r="O29" s="3"/>
      <c r="P29" s="3"/>
      <c r="Q29" s="8"/>
      <c r="R29" s="1"/>
      <c r="S29" s="2"/>
    </row>
    <row r="30" spans="1:19">
      <c r="A30" s="2"/>
      <c r="B30" s="1"/>
      <c r="C30" s="7"/>
      <c r="D30" s="3"/>
      <c r="E30" s="3"/>
      <c r="F30" s="3"/>
      <c r="G30" s="3"/>
      <c r="H30" s="3"/>
      <c r="I30" s="3"/>
      <c r="J30" s="3"/>
      <c r="K30" s="3"/>
      <c r="L30" s="3"/>
      <c r="M30" s="3"/>
      <c r="N30" s="3"/>
      <c r="O30" s="3"/>
      <c r="P30" s="3"/>
      <c r="Q30" s="8"/>
      <c r="R30" s="1"/>
      <c r="S30" s="2"/>
    </row>
    <row r="31" spans="1:19">
      <c r="A31" s="2"/>
      <c r="B31" s="1"/>
      <c r="C31" s="7"/>
      <c r="D31" s="3"/>
      <c r="E31" s="3"/>
      <c r="F31" s="3"/>
      <c r="G31" s="3"/>
      <c r="H31" s="3"/>
      <c r="I31" s="3"/>
      <c r="J31" s="3"/>
      <c r="K31" s="3"/>
      <c r="L31" s="3"/>
      <c r="M31" s="3"/>
      <c r="N31" s="3"/>
      <c r="O31" s="3"/>
      <c r="P31" s="3"/>
      <c r="Q31" s="8"/>
      <c r="R31" s="1"/>
      <c r="S31" s="2"/>
    </row>
    <row r="32" spans="1:19">
      <c r="A32" s="2"/>
      <c r="B32" s="1"/>
      <c r="C32" s="7"/>
      <c r="D32" s="3"/>
      <c r="E32" s="3"/>
      <c r="F32" s="3"/>
      <c r="G32" s="3"/>
      <c r="H32" s="3"/>
      <c r="I32" s="3"/>
      <c r="J32" s="3"/>
      <c r="K32" s="3"/>
      <c r="L32" s="3"/>
      <c r="M32" s="3"/>
      <c r="N32" s="3"/>
      <c r="O32" s="3"/>
      <c r="P32" s="3"/>
      <c r="Q32" s="8"/>
      <c r="R32" s="1"/>
      <c r="S32" s="2"/>
    </row>
    <row r="33" spans="1:19">
      <c r="A33" s="2"/>
      <c r="B33" s="1"/>
      <c r="C33" s="7"/>
      <c r="D33" s="3"/>
      <c r="E33" s="3"/>
      <c r="F33" s="3"/>
      <c r="G33" s="3"/>
      <c r="H33" s="3"/>
      <c r="I33" s="3"/>
      <c r="J33" s="3"/>
      <c r="K33" s="3"/>
      <c r="L33" s="3"/>
      <c r="M33" s="3"/>
      <c r="N33" s="3"/>
      <c r="O33" s="3"/>
      <c r="P33" s="3"/>
      <c r="Q33" s="8"/>
      <c r="R33" s="1"/>
      <c r="S33" s="2"/>
    </row>
    <row r="34" spans="1:19">
      <c r="A34" s="2"/>
      <c r="B34" s="1"/>
      <c r="C34" s="7"/>
      <c r="D34" s="3"/>
      <c r="E34" s="3"/>
      <c r="F34" s="3"/>
      <c r="G34" s="3"/>
      <c r="H34" s="3"/>
      <c r="I34" s="3"/>
      <c r="J34" s="3"/>
      <c r="K34" s="3"/>
      <c r="L34" s="3"/>
      <c r="M34" s="3"/>
      <c r="N34" s="3"/>
      <c r="O34" s="3"/>
      <c r="P34" s="3"/>
      <c r="Q34" s="8"/>
      <c r="R34" s="1"/>
      <c r="S34" s="2"/>
    </row>
    <row r="35" spans="1:19">
      <c r="A35" s="2"/>
      <c r="B35" s="1"/>
      <c r="C35" s="7"/>
      <c r="D35" s="3"/>
      <c r="E35" s="3"/>
      <c r="F35" s="3"/>
      <c r="G35" s="3"/>
      <c r="H35" s="3"/>
      <c r="I35" s="3"/>
      <c r="J35" s="3"/>
      <c r="K35" s="3"/>
      <c r="L35" s="3"/>
      <c r="M35" s="3"/>
      <c r="N35" s="3"/>
      <c r="O35" s="3"/>
      <c r="P35" s="3"/>
      <c r="Q35" s="8"/>
      <c r="R35" s="1"/>
      <c r="S35" s="2"/>
    </row>
    <row r="36" spans="1:19">
      <c r="A36" s="2"/>
      <c r="B36" s="1"/>
      <c r="C36" s="7"/>
      <c r="D36" s="3"/>
      <c r="E36" s="3"/>
      <c r="F36" s="3"/>
      <c r="G36" s="3"/>
      <c r="H36" s="3"/>
      <c r="I36" s="3"/>
      <c r="J36" s="3"/>
      <c r="K36" s="3"/>
      <c r="L36" s="3"/>
      <c r="M36" s="3"/>
      <c r="N36" s="3"/>
      <c r="O36" s="3"/>
      <c r="P36" s="3"/>
      <c r="Q36" s="8"/>
      <c r="R36" s="1"/>
      <c r="S36" s="2"/>
    </row>
    <row r="37" spans="1:19">
      <c r="A37" s="2"/>
      <c r="B37" s="1"/>
      <c r="C37" s="7"/>
      <c r="D37" s="3"/>
      <c r="E37" s="3"/>
      <c r="F37" s="3"/>
      <c r="G37" s="3"/>
      <c r="H37" s="3"/>
      <c r="I37" s="3"/>
      <c r="J37" s="3"/>
      <c r="K37" s="3"/>
      <c r="L37" s="3"/>
      <c r="M37" s="3"/>
      <c r="N37" s="3"/>
      <c r="O37" s="3"/>
      <c r="P37" s="3"/>
      <c r="Q37" s="8"/>
      <c r="R37" s="1"/>
      <c r="S37" s="2"/>
    </row>
    <row r="38" spans="1:19">
      <c r="A38" s="2"/>
      <c r="B38" s="1"/>
      <c r="C38" s="7"/>
      <c r="D38" s="3"/>
      <c r="E38" s="3"/>
      <c r="F38" s="3"/>
      <c r="G38" s="3"/>
      <c r="H38" s="3"/>
      <c r="I38" s="3"/>
      <c r="J38" s="3"/>
      <c r="K38" s="3"/>
      <c r="L38" s="3"/>
      <c r="M38" s="3"/>
      <c r="N38" s="3"/>
      <c r="O38" s="3"/>
      <c r="P38" s="3"/>
      <c r="Q38" s="8"/>
      <c r="R38" s="1"/>
      <c r="S38" s="2"/>
    </row>
    <row r="39" spans="1:19">
      <c r="A39" s="2"/>
      <c r="B39" s="1"/>
      <c r="C39" s="7"/>
      <c r="D39" s="3"/>
      <c r="E39" s="3"/>
      <c r="F39" s="3"/>
      <c r="G39" s="3"/>
      <c r="H39" s="3"/>
      <c r="I39" s="3"/>
      <c r="J39" s="3"/>
      <c r="K39" s="3"/>
      <c r="L39" s="3"/>
      <c r="M39" s="3"/>
      <c r="N39" s="3"/>
      <c r="O39" s="3"/>
      <c r="P39" s="3"/>
      <c r="Q39" s="8"/>
      <c r="R39" s="1"/>
      <c r="S39" s="2"/>
    </row>
    <row r="40" spans="1:19">
      <c r="A40" s="2"/>
      <c r="B40" s="1"/>
      <c r="C40" s="7"/>
      <c r="D40" s="3"/>
      <c r="E40" s="3"/>
      <c r="F40" s="3"/>
      <c r="G40" s="3"/>
      <c r="H40" s="3"/>
      <c r="I40" s="3"/>
      <c r="J40" s="3"/>
      <c r="K40" s="3"/>
      <c r="L40" s="3"/>
      <c r="M40" s="3"/>
      <c r="N40" s="3"/>
      <c r="O40" s="3"/>
      <c r="P40" s="3"/>
      <c r="Q40" s="8"/>
      <c r="R40" s="1"/>
      <c r="S40" s="2"/>
    </row>
    <row r="41" spans="1:19">
      <c r="A41" s="2"/>
      <c r="B41" s="1"/>
      <c r="C41" s="7"/>
      <c r="D41" s="3"/>
      <c r="E41" s="3"/>
      <c r="F41" s="3"/>
      <c r="G41" s="3"/>
      <c r="H41" s="3"/>
      <c r="I41" s="3"/>
      <c r="J41" s="3"/>
      <c r="K41" s="3"/>
      <c r="L41" s="3"/>
      <c r="M41" s="3"/>
      <c r="N41" s="3"/>
      <c r="O41" s="3"/>
      <c r="P41" s="3"/>
      <c r="Q41" s="8"/>
      <c r="R41" s="1"/>
      <c r="S41" s="2"/>
    </row>
    <row r="42" spans="1:19">
      <c r="A42" s="2"/>
      <c r="B42" s="1"/>
      <c r="C42" s="7"/>
      <c r="D42" s="3"/>
      <c r="E42" s="3"/>
      <c r="F42" s="3"/>
      <c r="G42" s="3"/>
      <c r="H42" s="3"/>
      <c r="I42" s="3"/>
      <c r="J42" s="3"/>
      <c r="K42" s="3"/>
      <c r="L42" s="3"/>
      <c r="M42" s="3"/>
      <c r="N42" s="3"/>
      <c r="O42" s="3"/>
      <c r="P42" s="3"/>
      <c r="Q42" s="8"/>
      <c r="R42" s="1"/>
      <c r="S42" s="2"/>
    </row>
    <row r="43" spans="1:19">
      <c r="A43" s="2"/>
      <c r="B43" s="1"/>
      <c r="C43" s="7"/>
      <c r="D43" s="3"/>
      <c r="E43" s="3"/>
      <c r="F43" s="3"/>
      <c r="G43" s="3"/>
      <c r="H43" s="3"/>
      <c r="I43" s="3"/>
      <c r="J43" s="3"/>
      <c r="K43" s="3"/>
      <c r="L43" s="3"/>
      <c r="M43" s="3"/>
      <c r="N43" s="3"/>
      <c r="O43" s="3"/>
      <c r="P43" s="3"/>
      <c r="Q43" s="8"/>
      <c r="R43" s="1"/>
      <c r="S43" s="2"/>
    </row>
    <row r="44" spans="1:19">
      <c r="A44" s="2"/>
      <c r="B44" s="1"/>
      <c r="C44" s="7"/>
      <c r="D44" s="3"/>
      <c r="E44" s="3"/>
      <c r="F44" s="3"/>
      <c r="G44" s="3"/>
      <c r="H44" s="3"/>
      <c r="I44" s="3"/>
      <c r="J44" s="3"/>
      <c r="K44" s="3"/>
      <c r="L44" s="3"/>
      <c r="M44" s="3"/>
      <c r="N44" s="3"/>
      <c r="O44" s="3"/>
      <c r="P44" s="3"/>
      <c r="Q44" s="8"/>
      <c r="R44" s="1"/>
      <c r="S44" s="2"/>
    </row>
    <row r="45" spans="1:19">
      <c r="A45" s="2"/>
      <c r="B45" s="1"/>
      <c r="C45" s="7"/>
      <c r="D45" s="3"/>
      <c r="E45" s="3"/>
      <c r="F45" s="3"/>
      <c r="G45" s="3"/>
      <c r="H45" s="3"/>
      <c r="I45" s="3"/>
      <c r="J45" s="3"/>
      <c r="K45" s="3"/>
      <c r="L45" s="3"/>
      <c r="M45" s="3"/>
      <c r="N45" s="3"/>
      <c r="O45" s="3"/>
      <c r="P45" s="3"/>
      <c r="Q45" s="8"/>
      <c r="R45" s="1"/>
      <c r="S45" s="2"/>
    </row>
    <row r="46" spans="1:19">
      <c r="A46" s="2"/>
      <c r="B46" s="1"/>
      <c r="C46" s="7"/>
      <c r="D46" s="3"/>
      <c r="E46" s="3"/>
      <c r="F46" s="3"/>
      <c r="G46" s="3"/>
      <c r="H46" s="3"/>
      <c r="I46" s="3"/>
      <c r="J46" s="3"/>
      <c r="K46" s="3"/>
      <c r="L46" s="3"/>
      <c r="M46" s="3"/>
      <c r="N46" s="3"/>
      <c r="O46" s="3"/>
      <c r="P46" s="3"/>
      <c r="Q46" s="8"/>
      <c r="R46" s="1"/>
      <c r="S46" s="2"/>
    </row>
    <row r="47" spans="1:19">
      <c r="A47" s="2"/>
      <c r="B47" s="1"/>
      <c r="C47" s="7"/>
      <c r="D47" s="3"/>
      <c r="E47" s="3"/>
      <c r="F47" s="3"/>
      <c r="G47" s="3"/>
      <c r="H47" s="3"/>
      <c r="I47" s="3"/>
      <c r="J47" s="3"/>
      <c r="K47" s="3"/>
      <c r="L47" s="3"/>
      <c r="M47" s="3"/>
      <c r="N47" s="3"/>
      <c r="O47" s="3"/>
      <c r="P47" s="3"/>
      <c r="Q47" s="8"/>
      <c r="R47" s="1"/>
      <c r="S47" s="2"/>
    </row>
    <row r="48" spans="1:19">
      <c r="A48" s="2"/>
      <c r="B48" s="1"/>
      <c r="C48" s="7"/>
      <c r="D48" s="3"/>
      <c r="E48" s="3"/>
      <c r="F48" s="3"/>
      <c r="G48" s="3"/>
      <c r="H48" s="3"/>
      <c r="I48" s="3"/>
      <c r="J48" s="3"/>
      <c r="K48" s="3"/>
      <c r="L48" s="3"/>
      <c r="M48" s="3"/>
      <c r="N48" s="3"/>
      <c r="O48" s="3"/>
      <c r="P48" s="3"/>
      <c r="Q48" s="8"/>
      <c r="R48" s="1"/>
      <c r="S48" s="2"/>
    </row>
    <row r="49" spans="1:19">
      <c r="A49" s="2"/>
      <c r="B49" s="1"/>
      <c r="C49" s="7"/>
      <c r="D49" s="3"/>
      <c r="E49" s="3"/>
      <c r="F49" s="3"/>
      <c r="G49" s="3"/>
      <c r="H49" s="3"/>
      <c r="I49" s="3"/>
      <c r="J49" s="3"/>
      <c r="K49" s="3"/>
      <c r="L49" s="3"/>
      <c r="M49" s="3"/>
      <c r="N49" s="3"/>
      <c r="O49" s="3"/>
      <c r="P49" s="3"/>
      <c r="Q49" s="8"/>
      <c r="R49" s="1"/>
      <c r="S49" s="2"/>
    </row>
    <row r="50" spans="1:19">
      <c r="A50" s="2"/>
      <c r="B50" s="1"/>
      <c r="C50" s="7"/>
      <c r="D50" s="3"/>
      <c r="E50" s="3"/>
      <c r="F50" s="3"/>
      <c r="G50" s="3"/>
      <c r="H50" s="3"/>
      <c r="I50" s="3"/>
      <c r="J50" s="3"/>
      <c r="K50" s="3"/>
      <c r="L50" s="3"/>
      <c r="M50" s="3"/>
      <c r="N50" s="3"/>
      <c r="O50" s="3"/>
      <c r="P50" s="3"/>
      <c r="Q50" s="8"/>
      <c r="R50" s="1"/>
      <c r="S50" s="2"/>
    </row>
    <row r="51" spans="1:19">
      <c r="A51" s="2"/>
      <c r="B51" s="1"/>
      <c r="C51" s="7"/>
      <c r="D51" s="3"/>
      <c r="E51" s="3"/>
      <c r="F51" s="3"/>
      <c r="G51" s="3"/>
      <c r="H51" s="3"/>
      <c r="I51" s="3"/>
      <c r="J51" s="3"/>
      <c r="K51" s="3"/>
      <c r="L51" s="3"/>
      <c r="M51" s="3"/>
      <c r="N51" s="3"/>
      <c r="O51" s="3"/>
      <c r="P51" s="3"/>
      <c r="Q51" s="8"/>
      <c r="R51" s="1"/>
      <c r="S51" s="2"/>
    </row>
    <row r="52" spans="1:19">
      <c r="A52" s="2"/>
      <c r="B52" s="1"/>
      <c r="C52" s="7"/>
      <c r="D52" s="3"/>
      <c r="E52" s="3"/>
      <c r="F52" s="3"/>
      <c r="G52" s="3"/>
      <c r="H52" s="3"/>
      <c r="I52" s="3"/>
      <c r="J52" s="3"/>
      <c r="K52" s="3"/>
      <c r="L52" s="3"/>
      <c r="M52" s="3"/>
      <c r="N52" s="3"/>
      <c r="O52" s="3"/>
      <c r="P52" s="3"/>
      <c r="Q52" s="8"/>
      <c r="R52" s="1"/>
      <c r="S52" s="2"/>
    </row>
    <row r="53" spans="1:19">
      <c r="A53" s="2"/>
      <c r="B53" s="1"/>
      <c r="C53" s="7"/>
      <c r="D53" s="3"/>
      <c r="E53" s="3"/>
      <c r="F53" s="3"/>
      <c r="G53" s="3"/>
      <c r="H53" s="3"/>
      <c r="I53" s="3"/>
      <c r="J53" s="3"/>
      <c r="K53" s="3"/>
      <c r="L53" s="3"/>
      <c r="M53" s="3"/>
      <c r="N53" s="3"/>
      <c r="O53" s="3"/>
      <c r="P53" s="3"/>
      <c r="Q53" s="8"/>
      <c r="R53" s="1"/>
      <c r="S53" s="2"/>
    </row>
    <row r="54" spans="1:19">
      <c r="A54" s="2"/>
      <c r="B54" s="1"/>
      <c r="C54" s="7"/>
      <c r="D54" s="3"/>
      <c r="E54" s="3"/>
      <c r="F54" s="3"/>
      <c r="G54" s="3"/>
      <c r="H54" s="3"/>
      <c r="I54" s="3"/>
      <c r="J54" s="3"/>
      <c r="K54" s="3"/>
      <c r="L54" s="3"/>
      <c r="M54" s="3"/>
      <c r="N54" s="3"/>
      <c r="O54" s="3"/>
      <c r="P54" s="3"/>
      <c r="Q54" s="8"/>
      <c r="R54" s="1"/>
      <c r="S54" s="2"/>
    </row>
    <row r="55" spans="1:19">
      <c r="A55" s="2"/>
      <c r="B55" s="1"/>
      <c r="C55" s="7"/>
      <c r="D55" s="3"/>
      <c r="E55" s="3"/>
      <c r="F55" s="3"/>
      <c r="G55" s="3"/>
      <c r="H55" s="3"/>
      <c r="I55" s="3"/>
      <c r="J55" s="3"/>
      <c r="K55" s="3"/>
      <c r="L55" s="3"/>
      <c r="M55" s="3"/>
      <c r="N55" s="3"/>
      <c r="O55" s="3"/>
      <c r="P55" s="3"/>
      <c r="Q55" s="8"/>
      <c r="R55" s="1"/>
      <c r="S55" s="2"/>
    </row>
    <row r="56" spans="1:19">
      <c r="A56" s="2"/>
      <c r="B56" s="1"/>
      <c r="C56" s="7"/>
      <c r="D56" s="3"/>
      <c r="E56" s="3"/>
      <c r="F56" s="3"/>
      <c r="G56" s="3"/>
      <c r="H56" s="3"/>
      <c r="I56" s="3"/>
      <c r="J56" s="3"/>
      <c r="K56" s="3"/>
      <c r="L56" s="3"/>
      <c r="M56" s="3"/>
      <c r="N56" s="3"/>
      <c r="O56" s="3"/>
      <c r="P56" s="3"/>
      <c r="Q56" s="8"/>
      <c r="R56" s="1"/>
      <c r="S56" s="2"/>
    </row>
    <row r="57" spans="1:19">
      <c r="A57" s="2"/>
      <c r="B57" s="1"/>
      <c r="C57" s="7"/>
      <c r="D57" s="3"/>
      <c r="E57" s="3"/>
      <c r="F57" s="3"/>
      <c r="G57" s="3"/>
      <c r="H57" s="3"/>
      <c r="I57" s="3"/>
      <c r="J57" s="3"/>
      <c r="K57" s="3"/>
      <c r="L57" s="3"/>
      <c r="M57" s="3"/>
      <c r="N57" s="3"/>
      <c r="O57" s="3"/>
      <c r="P57" s="3"/>
      <c r="Q57" s="8"/>
      <c r="R57" s="1"/>
      <c r="S57" s="2"/>
    </row>
    <row r="58" spans="1:19">
      <c r="A58" s="2"/>
      <c r="B58" s="1"/>
      <c r="C58" s="7"/>
      <c r="D58" s="3"/>
      <c r="E58" s="3"/>
      <c r="F58" s="3"/>
      <c r="G58" s="3"/>
      <c r="H58" s="3"/>
      <c r="I58" s="3"/>
      <c r="J58" s="3"/>
      <c r="K58" s="3"/>
      <c r="L58" s="3"/>
      <c r="M58" s="3"/>
      <c r="N58" s="3"/>
      <c r="O58" s="3"/>
      <c r="P58" s="3"/>
      <c r="Q58" s="8"/>
      <c r="R58" s="1"/>
      <c r="S58" s="2"/>
    </row>
    <row r="59" spans="1:19">
      <c r="A59" s="2"/>
      <c r="B59" s="1"/>
      <c r="C59" s="7"/>
      <c r="D59" s="3"/>
      <c r="E59" s="3"/>
      <c r="F59" s="3"/>
      <c r="G59" s="3"/>
      <c r="H59" s="3"/>
      <c r="I59" s="3"/>
      <c r="J59" s="3"/>
      <c r="K59" s="3"/>
      <c r="L59" s="3"/>
      <c r="M59" s="3"/>
      <c r="N59" s="3"/>
      <c r="O59" s="3"/>
      <c r="P59" s="3"/>
      <c r="Q59" s="8"/>
      <c r="R59" s="1"/>
      <c r="S59" s="2"/>
    </row>
    <row r="60" spans="1:19">
      <c r="A60" s="2"/>
      <c r="B60" s="1"/>
      <c r="C60" s="7"/>
      <c r="D60" s="3"/>
      <c r="E60" s="3"/>
      <c r="F60" s="3"/>
      <c r="G60" s="3"/>
      <c r="H60" s="3"/>
      <c r="I60" s="3"/>
      <c r="J60" s="3"/>
      <c r="K60" s="3"/>
      <c r="L60" s="3"/>
      <c r="M60" s="3"/>
      <c r="N60" s="3"/>
      <c r="O60" s="3"/>
      <c r="P60" s="3"/>
      <c r="Q60" s="8"/>
      <c r="R60" s="1"/>
      <c r="S60" s="2"/>
    </row>
    <row r="61" spans="1:19">
      <c r="A61" s="2"/>
      <c r="B61" s="1"/>
      <c r="C61" s="7"/>
      <c r="D61" s="3"/>
      <c r="E61" s="3"/>
      <c r="F61" s="3"/>
      <c r="G61" s="3"/>
      <c r="H61" s="3"/>
      <c r="I61" s="3"/>
      <c r="J61" s="3"/>
      <c r="K61" s="3"/>
      <c r="L61" s="3"/>
      <c r="M61" s="3"/>
      <c r="N61" s="3"/>
      <c r="O61" s="3"/>
      <c r="P61" s="3"/>
      <c r="Q61" s="8"/>
      <c r="R61" s="1"/>
      <c r="S61" s="2"/>
    </row>
    <row r="62" spans="1:19">
      <c r="A62" s="2"/>
      <c r="B62" s="1"/>
      <c r="C62" s="7"/>
      <c r="D62" s="3"/>
      <c r="E62" s="3"/>
      <c r="F62" s="3"/>
      <c r="G62" s="3"/>
      <c r="H62" s="3"/>
      <c r="I62" s="3"/>
      <c r="J62" s="3"/>
      <c r="K62" s="3"/>
      <c r="L62" s="3"/>
      <c r="M62" s="3"/>
      <c r="N62" s="3"/>
      <c r="O62" s="3"/>
      <c r="P62" s="3"/>
      <c r="Q62" s="8"/>
      <c r="R62" s="1"/>
      <c r="S62" s="2"/>
    </row>
    <row r="63" spans="1:19">
      <c r="A63" s="2"/>
      <c r="B63" s="1"/>
      <c r="C63" s="7"/>
      <c r="D63" s="3"/>
      <c r="E63" s="3"/>
      <c r="F63" s="3"/>
      <c r="G63" s="3"/>
      <c r="H63" s="3"/>
      <c r="I63" s="3"/>
      <c r="J63" s="3"/>
      <c r="K63" s="3"/>
      <c r="L63" s="3"/>
      <c r="M63" s="3"/>
      <c r="N63" s="3"/>
      <c r="O63" s="3"/>
      <c r="P63" s="3"/>
      <c r="Q63" s="8"/>
      <c r="R63" s="1"/>
      <c r="S63" s="2"/>
    </row>
    <row r="64" spans="1:19">
      <c r="A64" s="2"/>
      <c r="B64" s="1"/>
      <c r="C64" s="7"/>
      <c r="D64" s="3"/>
      <c r="E64" s="3"/>
      <c r="F64" s="3"/>
      <c r="G64" s="3"/>
      <c r="H64" s="3"/>
      <c r="I64" s="3"/>
      <c r="J64" s="3"/>
      <c r="K64" s="3"/>
      <c r="L64" s="3"/>
      <c r="M64" s="3"/>
      <c r="N64" s="3"/>
      <c r="O64" s="3"/>
      <c r="P64" s="3"/>
      <c r="Q64" s="8"/>
      <c r="R64" s="1"/>
      <c r="S64" s="2"/>
    </row>
    <row r="65" spans="1:19">
      <c r="A65" s="2"/>
      <c r="B65" s="1"/>
      <c r="C65" s="7"/>
      <c r="D65" s="3"/>
      <c r="E65" s="3"/>
      <c r="F65" s="3"/>
      <c r="G65" s="3"/>
      <c r="H65" s="3"/>
      <c r="I65" s="3"/>
      <c r="J65" s="3"/>
      <c r="K65" s="3"/>
      <c r="L65" s="3"/>
      <c r="M65" s="3"/>
      <c r="N65" s="3"/>
      <c r="O65" s="3"/>
      <c r="P65" s="3"/>
      <c r="Q65" s="8"/>
      <c r="R65" s="1"/>
      <c r="S65" s="2"/>
    </row>
    <row r="66" spans="1:19">
      <c r="A66" s="2"/>
      <c r="B66" s="1"/>
      <c r="C66" s="7"/>
      <c r="D66" s="3"/>
      <c r="E66" s="3"/>
      <c r="F66" s="3"/>
      <c r="G66" s="3"/>
      <c r="H66" s="3"/>
      <c r="I66" s="3"/>
      <c r="J66" s="3"/>
      <c r="K66" s="3"/>
      <c r="L66" s="3"/>
      <c r="M66" s="3"/>
      <c r="N66" s="3"/>
      <c r="O66" s="3"/>
      <c r="P66" s="3"/>
      <c r="Q66" s="8"/>
      <c r="R66" s="1"/>
      <c r="S66" s="2"/>
    </row>
    <row r="67" spans="1:19">
      <c r="A67" s="2"/>
      <c r="B67" s="1"/>
      <c r="C67" s="7"/>
      <c r="D67" s="3"/>
      <c r="E67" s="3"/>
      <c r="F67" s="3"/>
      <c r="G67" s="3"/>
      <c r="H67" s="3"/>
      <c r="I67" s="3"/>
      <c r="J67" s="3"/>
      <c r="K67" s="3"/>
      <c r="L67" s="3"/>
      <c r="M67" s="3"/>
      <c r="N67" s="3"/>
      <c r="O67" s="3"/>
      <c r="P67" s="3"/>
      <c r="Q67" s="8"/>
      <c r="R67" s="1"/>
      <c r="S67" s="2"/>
    </row>
    <row r="68" spans="1:19">
      <c r="A68" s="2"/>
      <c r="B68" s="1"/>
      <c r="C68" s="7"/>
      <c r="D68" s="3"/>
      <c r="E68" s="3"/>
      <c r="F68" s="3"/>
      <c r="G68" s="3"/>
      <c r="H68" s="3"/>
      <c r="I68" s="3"/>
      <c r="J68" s="3"/>
      <c r="K68" s="3"/>
      <c r="L68" s="3"/>
      <c r="M68" s="3"/>
      <c r="N68" s="3"/>
      <c r="O68" s="3"/>
      <c r="P68" s="3"/>
      <c r="Q68" s="8"/>
      <c r="R68" s="1"/>
      <c r="S68" s="2"/>
    </row>
    <row r="69" spans="1:19">
      <c r="A69" s="2"/>
      <c r="B69" s="1"/>
      <c r="C69" s="7"/>
      <c r="D69" s="3"/>
      <c r="E69" s="3"/>
      <c r="F69" s="3"/>
      <c r="G69" s="3"/>
      <c r="H69" s="3"/>
      <c r="I69" s="3"/>
      <c r="J69" s="3"/>
      <c r="K69" s="3"/>
      <c r="L69" s="3"/>
      <c r="M69" s="3"/>
      <c r="N69" s="3"/>
      <c r="O69" s="3"/>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3"/>
      <c r="F71" s="3"/>
      <c r="G71" s="3"/>
      <c r="H71" s="3"/>
      <c r="I71" s="3"/>
      <c r="J71" s="3"/>
      <c r="K71" s="3"/>
      <c r="L71" s="3"/>
      <c r="M71" s="3"/>
      <c r="N71" s="3"/>
      <c r="O71" s="3"/>
      <c r="P71" s="3"/>
      <c r="Q71" s="8"/>
      <c r="R71" s="1"/>
      <c r="S71" s="2"/>
    </row>
    <row r="72" spans="1:19">
      <c r="A72" s="2"/>
      <c r="B72" s="1"/>
      <c r="C72" s="7"/>
      <c r="D72" s="3"/>
      <c r="E72" s="3"/>
      <c r="F72" s="3"/>
      <c r="G72" s="3"/>
      <c r="H72" s="3"/>
      <c r="I72" s="3"/>
      <c r="J72" s="3"/>
      <c r="K72" s="3"/>
      <c r="L72" s="3"/>
      <c r="M72" s="3"/>
      <c r="N72" s="3"/>
      <c r="O72" s="3"/>
      <c r="P72" s="3"/>
      <c r="Q72" s="8"/>
      <c r="R72" s="1"/>
      <c r="S72" s="2"/>
    </row>
    <row r="73" spans="1:19">
      <c r="A73" s="2"/>
      <c r="B73" s="1"/>
      <c r="C73" s="7"/>
      <c r="D73" s="3"/>
      <c r="E73" s="3"/>
      <c r="F73" s="3"/>
      <c r="G73" s="3"/>
      <c r="H73" s="3"/>
      <c r="I73" s="3"/>
      <c r="J73" s="3"/>
      <c r="K73" s="3"/>
      <c r="L73" s="3"/>
      <c r="M73" s="3"/>
      <c r="N73" s="3"/>
      <c r="O73" s="3"/>
      <c r="P73" s="3"/>
      <c r="Q73" s="8"/>
      <c r="R73" s="1"/>
      <c r="S73" s="2"/>
    </row>
    <row r="74" spans="1:19">
      <c r="A74" s="2"/>
      <c r="B74" s="1"/>
      <c r="C74" s="7"/>
      <c r="D74" s="3"/>
      <c r="E74" s="3"/>
      <c r="F74" s="3"/>
      <c r="G74" s="3"/>
      <c r="H74" s="3"/>
      <c r="I74" s="3"/>
      <c r="J74" s="3"/>
      <c r="K74" s="3"/>
      <c r="L74" s="3"/>
      <c r="M74" s="3"/>
      <c r="N74" s="3"/>
      <c r="O74" s="3"/>
      <c r="P74" s="3"/>
      <c r="Q74" s="8"/>
      <c r="R74" s="1"/>
      <c r="S74" s="2"/>
    </row>
    <row r="75" spans="1:19">
      <c r="A75" s="2"/>
      <c r="B75" s="1"/>
      <c r="C75" s="7"/>
      <c r="D75" s="3"/>
      <c r="E75" s="3"/>
      <c r="F75" s="3"/>
      <c r="G75" s="3"/>
      <c r="H75" s="3"/>
      <c r="I75" s="3"/>
      <c r="J75" s="3"/>
      <c r="K75" s="3"/>
      <c r="L75" s="3"/>
      <c r="M75" s="3"/>
      <c r="N75" s="3"/>
      <c r="O75" s="3"/>
      <c r="P75" s="3"/>
      <c r="Q75" s="8"/>
      <c r="R75" s="1"/>
      <c r="S75" s="2"/>
    </row>
    <row r="76" spans="1:19">
      <c r="A76" s="2"/>
      <c r="B76" s="1"/>
      <c r="C76" s="7"/>
      <c r="D76" s="3"/>
      <c r="E76" s="3"/>
      <c r="F76" s="3"/>
      <c r="G76" s="3"/>
      <c r="H76" s="3"/>
      <c r="I76" s="3"/>
      <c r="J76" s="3"/>
      <c r="K76" s="3"/>
      <c r="L76" s="3"/>
      <c r="M76" s="3"/>
      <c r="N76" s="3"/>
      <c r="O76" s="3"/>
      <c r="P76" s="3"/>
      <c r="Q76" s="8"/>
      <c r="R76" s="1"/>
      <c r="S76" s="2"/>
    </row>
    <row r="77" spans="1:19">
      <c r="A77" s="2"/>
      <c r="B77" s="1"/>
      <c r="C77" s="7"/>
      <c r="D77" s="3"/>
      <c r="E77" s="3"/>
      <c r="F77" s="3"/>
      <c r="G77" s="3"/>
      <c r="H77" s="3"/>
      <c r="I77" s="3"/>
      <c r="J77" s="3"/>
      <c r="K77" s="3"/>
      <c r="L77" s="3"/>
      <c r="M77" s="3"/>
      <c r="N77" s="3"/>
      <c r="O77" s="3"/>
      <c r="P77" s="3"/>
      <c r="Q77" s="8"/>
      <c r="R77" s="1"/>
      <c r="S77" s="2"/>
    </row>
    <row r="78" spans="1:19">
      <c r="A78" s="2"/>
      <c r="B78" s="1"/>
      <c r="C78" s="7"/>
      <c r="D78" s="3"/>
      <c r="E78" s="3"/>
      <c r="F78" s="3"/>
      <c r="G78" s="3"/>
      <c r="H78" s="3"/>
      <c r="I78" s="3"/>
      <c r="J78" s="3"/>
      <c r="K78" s="3"/>
      <c r="L78" s="3"/>
      <c r="M78" s="3"/>
      <c r="N78" s="3"/>
      <c r="O78" s="3"/>
      <c r="P78" s="3"/>
      <c r="Q78" s="8"/>
      <c r="R78" s="1"/>
      <c r="S78" s="2"/>
    </row>
    <row r="79" spans="1:19">
      <c r="A79" s="2"/>
      <c r="B79" s="1"/>
      <c r="C79" s="7"/>
      <c r="D79" s="3"/>
      <c r="E79" s="3"/>
      <c r="F79" s="3"/>
      <c r="G79" s="3"/>
      <c r="H79" s="3"/>
      <c r="I79" s="3"/>
      <c r="J79" s="3"/>
      <c r="K79" s="3"/>
      <c r="L79" s="3"/>
      <c r="M79" s="3"/>
      <c r="N79" s="3"/>
      <c r="O79" s="3"/>
      <c r="P79" s="3"/>
      <c r="Q79" s="8"/>
      <c r="R79" s="1"/>
      <c r="S79" s="2"/>
    </row>
    <row r="80" spans="1:19" ht="15">
      <c r="A80" s="2"/>
      <c r="B80" s="1"/>
      <c r="C80" s="7"/>
      <c r="D80" s="20" t="s">
        <v>64</v>
      </c>
      <c r="E80" s="3"/>
      <c r="F80" s="3"/>
      <c r="G80" s="3"/>
      <c r="H80" s="3"/>
      <c r="I80" s="3"/>
      <c r="J80" s="3"/>
      <c r="K80" s="3"/>
      <c r="L80" s="3"/>
      <c r="M80" s="3"/>
      <c r="N80" s="3"/>
      <c r="O80" s="3"/>
      <c r="P80" s="3"/>
      <c r="Q80" s="8"/>
      <c r="R80" s="1"/>
      <c r="S80" s="2"/>
    </row>
    <row r="81" spans="1:19">
      <c r="A81" s="2"/>
      <c r="B81" s="1"/>
      <c r="C81" s="7"/>
      <c r="D81" s="3"/>
      <c r="E81" s="3" t="s">
        <v>56</v>
      </c>
      <c r="F81" s="3"/>
      <c r="G81" s="3"/>
      <c r="H81" s="3"/>
      <c r="I81" s="3"/>
      <c r="J81" s="3"/>
      <c r="K81" s="3"/>
      <c r="L81" s="3"/>
      <c r="M81" s="3"/>
      <c r="N81" s="3"/>
      <c r="O81" s="3"/>
      <c r="P81" s="3"/>
      <c r="Q81" s="8"/>
      <c r="R81" s="1"/>
      <c r="S81" s="2"/>
    </row>
    <row r="82" spans="1:19">
      <c r="A82" s="2"/>
      <c r="B82" s="1"/>
      <c r="C82" s="7"/>
      <c r="D82" s="3"/>
      <c r="E82" s="3" t="s">
        <v>65</v>
      </c>
      <c r="F82" s="3"/>
      <c r="G82" s="3"/>
      <c r="H82" s="3"/>
      <c r="I82" s="3"/>
      <c r="J82" s="3"/>
      <c r="K82" s="3"/>
      <c r="L82" s="3"/>
      <c r="M82" s="3"/>
      <c r="N82" s="3"/>
      <c r="O82" s="3"/>
      <c r="P82" s="3"/>
      <c r="Q82" s="8"/>
      <c r="R82" s="1"/>
      <c r="S82" s="2"/>
    </row>
    <row r="83" spans="1:19">
      <c r="A83" s="2"/>
      <c r="B83" s="1"/>
      <c r="C83" s="7"/>
      <c r="D83" s="3"/>
      <c r="E83" s="3"/>
      <c r="F83" s="3"/>
      <c r="G83" s="3"/>
      <c r="H83" s="3"/>
      <c r="I83" s="3"/>
      <c r="J83" s="3"/>
      <c r="K83" s="3"/>
      <c r="L83" s="3"/>
      <c r="M83" s="3"/>
      <c r="N83" s="3"/>
      <c r="O83" s="3"/>
      <c r="P83" s="3"/>
      <c r="Q83" s="8"/>
      <c r="R83" s="1"/>
      <c r="S83" s="2"/>
    </row>
    <row r="84" spans="1:19">
      <c r="A84" s="2"/>
      <c r="B84" s="1"/>
      <c r="C84" s="7"/>
      <c r="D84" s="3"/>
      <c r="E84" s="3"/>
      <c r="F84" s="3"/>
      <c r="G84" s="3"/>
      <c r="H84" s="3"/>
      <c r="I84" s="3"/>
      <c r="J84" s="3"/>
      <c r="K84" s="3"/>
      <c r="L84" s="3"/>
      <c r="M84" s="3"/>
      <c r="N84" s="3"/>
      <c r="O84" s="3"/>
      <c r="P84" s="3"/>
      <c r="Q84" s="8"/>
      <c r="R84" s="1"/>
      <c r="S84" s="2"/>
    </row>
    <row r="85" spans="1:19">
      <c r="A85" s="2"/>
      <c r="B85" s="1"/>
      <c r="C85" s="7"/>
      <c r="D85" s="3"/>
      <c r="E85" s="1"/>
      <c r="F85" s="122" t="s">
        <v>302</v>
      </c>
      <c r="G85" s="122"/>
      <c r="I85" s="122" t="s">
        <v>300</v>
      </c>
      <c r="J85" s="122"/>
      <c r="K85" s="3"/>
      <c r="L85" s="122" t="s">
        <v>301</v>
      </c>
      <c r="M85" s="122"/>
      <c r="N85" s="1"/>
      <c r="O85" s="1"/>
      <c r="P85" s="3"/>
      <c r="Q85" s="8"/>
      <c r="R85" s="1"/>
      <c r="S85" s="2"/>
    </row>
    <row r="86" spans="1:19">
      <c r="A86" s="2"/>
      <c r="B86" s="1"/>
      <c r="C86" s="7"/>
      <c r="D86" s="3"/>
      <c r="E86" s="3" t="s">
        <v>303</v>
      </c>
      <c r="F86" s="143">
        <f>'Prebuilt Excel Model'!H125:H125</f>
        <v>0.33333333333333331</v>
      </c>
      <c r="G86" s="143"/>
      <c r="H86" s="72"/>
      <c r="I86" s="111">
        <f>'Prebuilt Excel Model'!K125:K125</f>
        <v>0.41025641025641024</v>
      </c>
      <c r="J86" s="112"/>
      <c r="K86" s="72"/>
      <c r="L86" s="143">
        <f>'Prebuilt Excel Model'!N125:N125</f>
        <v>0.50966607912009165</v>
      </c>
      <c r="M86" s="143"/>
      <c r="N86" s="1"/>
      <c r="O86" s="1"/>
      <c r="P86" s="3"/>
      <c r="Q86" s="8"/>
      <c r="R86" s="1"/>
      <c r="S86" s="2"/>
    </row>
    <row r="87" spans="1:19">
      <c r="A87" s="2"/>
      <c r="B87" s="1"/>
      <c r="C87" s="7"/>
      <c r="D87" s="3"/>
      <c r="E87" s="3" t="s">
        <v>304</v>
      </c>
      <c r="F87" s="143">
        <f>'Prebuilt Excel Model'!H127:H127</f>
        <v>0.16666666666666666</v>
      </c>
      <c r="G87" s="143"/>
      <c r="H87" s="73"/>
      <c r="I87" s="111">
        <f>'Prebuilt Excel Model'!K127:K127</f>
        <v>0.35897435897435898</v>
      </c>
      <c r="J87" s="112"/>
      <c r="K87" s="73"/>
      <c r="L87" s="143">
        <f>'Prebuilt Excel Model'!N127:N127</f>
        <v>0.27680140694833533</v>
      </c>
      <c r="M87" s="143"/>
      <c r="N87" s="1"/>
      <c r="O87" s="1"/>
      <c r="P87" s="3"/>
      <c r="Q87" s="8"/>
      <c r="R87" s="1"/>
      <c r="S87" s="2"/>
    </row>
    <row r="88" spans="1:19">
      <c r="A88" s="2"/>
      <c r="B88" s="1"/>
      <c r="C88" s="7"/>
      <c r="D88" s="3"/>
      <c r="E88" s="3" t="s">
        <v>305</v>
      </c>
      <c r="F88" s="143">
        <f>'Prebuilt Excel Model'!H129:H129</f>
        <v>0.5</v>
      </c>
      <c r="G88" s="143"/>
      <c r="H88" s="74"/>
      <c r="I88" s="111">
        <f>'Prebuilt Excel Model'!K129:K129</f>
        <v>0.23076923076923078</v>
      </c>
      <c r="J88" s="112"/>
      <c r="K88" s="74"/>
      <c r="L88" s="143">
        <f>'Prebuilt Excel Model'!N129:N129</f>
        <v>0.21353251393157299</v>
      </c>
      <c r="M88" s="143"/>
      <c r="N88" s="1"/>
      <c r="O88" s="1"/>
      <c r="P88" s="3"/>
      <c r="Q88" s="8"/>
      <c r="R88" s="1"/>
      <c r="S88" s="2"/>
    </row>
    <row r="89" spans="1:19">
      <c r="A89" s="2"/>
      <c r="B89" s="1"/>
      <c r="C89" s="7"/>
      <c r="D89" s="3"/>
      <c r="E89" s="3"/>
      <c r="F89" s="3"/>
      <c r="G89" s="3"/>
      <c r="H89" s="3"/>
      <c r="I89" s="3"/>
      <c r="J89" s="3"/>
      <c r="K89" s="3"/>
      <c r="L89" s="3"/>
      <c r="M89" s="3"/>
      <c r="N89" s="3"/>
      <c r="O89" s="3"/>
      <c r="P89" s="3"/>
      <c r="Q89" s="8"/>
      <c r="R89" s="1"/>
      <c r="S89" s="2"/>
    </row>
    <row r="90" spans="1:19">
      <c r="A90" s="2"/>
      <c r="B90" s="1"/>
      <c r="C90" s="7"/>
      <c r="D90" s="3"/>
      <c r="E90" s="3"/>
      <c r="F90" s="3"/>
      <c r="G90" s="3"/>
      <c r="H90" s="3"/>
      <c r="I90" s="3"/>
      <c r="J90" s="3"/>
      <c r="K90" s="3"/>
      <c r="L90" s="3"/>
      <c r="M90" s="3"/>
      <c r="N90" s="3"/>
      <c r="O90" s="3"/>
      <c r="P90" s="3"/>
      <c r="Q90" s="8"/>
      <c r="R90" s="1"/>
      <c r="S90" s="2"/>
    </row>
    <row r="91" spans="1:19">
      <c r="A91" s="2"/>
      <c r="B91" s="1"/>
      <c r="C91" s="7"/>
      <c r="D91" s="3"/>
      <c r="E91" s="3"/>
      <c r="F91" s="3"/>
      <c r="G91" s="3"/>
      <c r="H91" s="3"/>
      <c r="I91" s="3"/>
      <c r="J91" s="3"/>
      <c r="K91" s="3"/>
      <c r="L91" s="3"/>
      <c r="M91" s="3"/>
      <c r="N91" s="3"/>
      <c r="O91" s="3"/>
      <c r="P91" s="3"/>
      <c r="Q91" s="8"/>
      <c r="R91" s="1"/>
      <c r="S91" s="2"/>
    </row>
    <row r="92" spans="1:19">
      <c r="A92" s="2"/>
      <c r="B92" s="1"/>
      <c r="C92" s="7"/>
      <c r="D92" s="3"/>
      <c r="E92" s="3"/>
      <c r="F92" s="3"/>
      <c r="G92" s="3"/>
      <c r="H92" s="3"/>
      <c r="I92" s="3"/>
      <c r="J92" s="3"/>
      <c r="K92" s="3"/>
      <c r="L92" s="3"/>
      <c r="M92" s="3"/>
      <c r="N92" s="3"/>
      <c r="O92" s="3"/>
      <c r="P92" s="3"/>
      <c r="Q92" s="8"/>
      <c r="R92" s="1"/>
      <c r="S92" s="2"/>
    </row>
    <row r="93" spans="1:19">
      <c r="A93" s="2"/>
      <c r="B93" s="1"/>
      <c r="C93" s="7"/>
      <c r="D93" s="3"/>
      <c r="E93" s="3"/>
      <c r="F93" s="3"/>
      <c r="G93" s="3"/>
      <c r="H93" s="3"/>
      <c r="I93" s="3"/>
      <c r="J93" s="3"/>
      <c r="K93" s="3"/>
      <c r="L93" s="3"/>
      <c r="M93" s="3"/>
      <c r="N93" s="3"/>
      <c r="O93" s="3"/>
      <c r="P93" s="3"/>
      <c r="Q93" s="8"/>
      <c r="R93" s="1"/>
      <c r="S93" s="2"/>
    </row>
    <row r="94" spans="1:19">
      <c r="A94" s="2"/>
      <c r="B94" s="1"/>
      <c r="C94" s="7"/>
      <c r="D94" s="3"/>
      <c r="E94" s="3"/>
      <c r="F94" s="3"/>
      <c r="G94" s="3"/>
      <c r="H94" s="3"/>
      <c r="I94" s="3"/>
      <c r="J94" s="3"/>
      <c r="K94" s="3"/>
      <c r="L94" s="3"/>
      <c r="M94" s="3"/>
      <c r="N94" s="3"/>
      <c r="O94" s="3"/>
      <c r="P94" s="3"/>
      <c r="Q94" s="8"/>
      <c r="R94" s="1"/>
      <c r="S94" s="2"/>
    </row>
    <row r="95" spans="1:19">
      <c r="A95" s="2"/>
      <c r="B95" s="1"/>
      <c r="C95" s="7"/>
      <c r="D95" s="3"/>
      <c r="E95" s="3"/>
      <c r="F95" s="3"/>
      <c r="G95" s="3"/>
      <c r="H95" s="3"/>
      <c r="I95" s="3"/>
      <c r="J95" s="3"/>
      <c r="K95" s="3"/>
      <c r="L95" s="3"/>
      <c r="M95" s="3"/>
      <c r="N95" s="3"/>
      <c r="O95" s="3"/>
      <c r="P95" s="3"/>
      <c r="Q95" s="8"/>
      <c r="R95" s="1"/>
      <c r="S95" s="2"/>
    </row>
    <row r="96" spans="1:19">
      <c r="A96" s="2"/>
      <c r="B96" s="1"/>
      <c r="C96" s="7"/>
      <c r="D96" s="3"/>
      <c r="E96" s="3"/>
      <c r="F96" s="3"/>
      <c r="G96" s="3"/>
      <c r="H96" s="3"/>
      <c r="I96" s="3"/>
      <c r="J96" s="3"/>
      <c r="K96" s="3"/>
      <c r="L96" s="3"/>
      <c r="M96" s="3"/>
      <c r="N96" s="3"/>
      <c r="O96" s="3"/>
      <c r="P96" s="3"/>
      <c r="Q96" s="8"/>
      <c r="R96" s="1"/>
      <c r="S96" s="2"/>
    </row>
    <row r="97" spans="1:19">
      <c r="A97" s="2"/>
      <c r="B97" s="1"/>
      <c r="C97" s="7"/>
      <c r="D97" s="3"/>
      <c r="E97" s="3"/>
      <c r="F97" s="3"/>
      <c r="G97" s="3"/>
      <c r="H97" s="3"/>
      <c r="I97" s="3"/>
      <c r="J97" s="3"/>
      <c r="K97" s="3"/>
      <c r="L97" s="3"/>
      <c r="M97" s="3"/>
      <c r="N97" s="3"/>
      <c r="O97" s="3"/>
      <c r="P97" s="3"/>
      <c r="Q97" s="8"/>
      <c r="R97" s="1"/>
      <c r="S97" s="2"/>
    </row>
    <row r="98" spans="1:19">
      <c r="A98" s="2"/>
      <c r="B98" s="1"/>
      <c r="C98" s="7"/>
      <c r="D98" s="3"/>
      <c r="E98" s="3"/>
      <c r="F98" s="3"/>
      <c r="G98" s="3"/>
      <c r="H98" s="3"/>
      <c r="I98" s="3"/>
      <c r="J98" s="3"/>
      <c r="K98" s="3"/>
      <c r="L98" s="3"/>
      <c r="M98" s="3"/>
      <c r="N98" s="3"/>
      <c r="O98" s="3"/>
      <c r="P98" s="3"/>
      <c r="Q98" s="8"/>
      <c r="R98" s="1"/>
      <c r="S98" s="2"/>
    </row>
    <row r="99" spans="1:19">
      <c r="A99" s="2"/>
      <c r="B99" s="1"/>
      <c r="C99" s="7"/>
      <c r="D99" s="3"/>
      <c r="E99" s="3"/>
      <c r="F99" s="3"/>
      <c r="G99" s="3"/>
      <c r="H99" s="3"/>
      <c r="I99" s="3"/>
      <c r="J99" s="3"/>
      <c r="K99" s="3"/>
      <c r="L99" s="3"/>
      <c r="M99" s="3"/>
      <c r="N99" s="3"/>
      <c r="O99" s="3"/>
      <c r="P99" s="3"/>
      <c r="Q99" s="8"/>
      <c r="R99" s="1"/>
      <c r="S99" s="2"/>
    </row>
    <row r="100" spans="1:19">
      <c r="A100" s="2"/>
      <c r="B100" s="1"/>
      <c r="C100" s="7"/>
      <c r="D100" s="3"/>
      <c r="E100" s="3"/>
      <c r="F100" s="3"/>
      <c r="G100" s="3"/>
      <c r="H100" s="3"/>
      <c r="I100" s="3"/>
      <c r="J100" s="3"/>
      <c r="K100" s="3"/>
      <c r="L100" s="3"/>
      <c r="M100" s="3"/>
      <c r="N100" s="3"/>
      <c r="O100" s="3"/>
      <c r="P100" s="3"/>
      <c r="Q100" s="8"/>
      <c r="R100" s="1"/>
      <c r="S100" s="2"/>
    </row>
    <row r="101" spans="1:19">
      <c r="A101" s="2"/>
      <c r="B101" s="1"/>
      <c r="C101" s="7"/>
      <c r="D101" s="3"/>
      <c r="E101" s="3"/>
      <c r="F101" s="3"/>
      <c r="G101" s="3"/>
      <c r="H101" s="3"/>
      <c r="I101" s="3"/>
      <c r="J101" s="3"/>
      <c r="K101" s="3"/>
      <c r="L101" s="3"/>
      <c r="M101" s="3"/>
      <c r="N101" s="3"/>
      <c r="O101" s="3"/>
      <c r="P101" s="3"/>
      <c r="Q101" s="8"/>
      <c r="R101" s="1"/>
      <c r="S101" s="2"/>
    </row>
    <row r="102" spans="1:19">
      <c r="A102" s="2"/>
      <c r="B102" s="1"/>
      <c r="C102" s="7"/>
      <c r="D102" s="3"/>
      <c r="E102" s="3"/>
      <c r="F102" s="3"/>
      <c r="G102" s="3"/>
      <c r="H102" s="3"/>
      <c r="I102" s="3"/>
      <c r="J102" s="3"/>
      <c r="K102" s="3"/>
      <c r="L102" s="3"/>
      <c r="M102" s="3"/>
      <c r="N102" s="3"/>
      <c r="O102" s="3"/>
      <c r="P102" s="3"/>
      <c r="Q102" s="8"/>
      <c r="R102" s="1"/>
      <c r="S102" s="2"/>
    </row>
    <row r="103" spans="1:19">
      <c r="A103" s="2"/>
      <c r="B103" s="1"/>
      <c r="C103" s="7"/>
      <c r="D103" s="3"/>
      <c r="E103" s="3"/>
      <c r="F103" s="3"/>
      <c r="G103" s="3"/>
      <c r="H103" s="3"/>
      <c r="I103" s="3"/>
      <c r="J103" s="3"/>
      <c r="K103" s="3"/>
      <c r="L103" s="3"/>
      <c r="M103" s="3"/>
      <c r="N103" s="3"/>
      <c r="O103" s="3"/>
      <c r="P103" s="3"/>
      <c r="Q103" s="8"/>
      <c r="R103" s="1"/>
      <c r="S103" s="2"/>
    </row>
    <row r="104" spans="1:19">
      <c r="A104" s="2"/>
      <c r="B104" s="1"/>
      <c r="C104" s="7"/>
      <c r="D104" s="3"/>
      <c r="E104" s="3"/>
      <c r="F104" s="3"/>
      <c r="G104" s="3"/>
      <c r="H104" s="3"/>
      <c r="I104" s="3"/>
      <c r="J104" s="3"/>
      <c r="K104" s="3"/>
      <c r="L104" s="3"/>
      <c r="M104" s="3"/>
      <c r="N104" s="3"/>
      <c r="O104" s="3"/>
      <c r="P104" s="3"/>
      <c r="Q104" s="8"/>
      <c r="R104" s="1"/>
      <c r="S104" s="2"/>
    </row>
    <row r="105" spans="1:19">
      <c r="A105" s="2"/>
      <c r="B105" s="1"/>
      <c r="C105" s="7"/>
      <c r="D105" s="3"/>
      <c r="E105" s="3"/>
      <c r="F105" s="3"/>
      <c r="G105" s="3"/>
      <c r="H105" s="3"/>
      <c r="I105" s="3"/>
      <c r="J105" s="3"/>
      <c r="K105" s="3"/>
      <c r="L105" s="3"/>
      <c r="M105" s="3"/>
      <c r="N105" s="3"/>
      <c r="O105" s="3"/>
      <c r="P105" s="3"/>
      <c r="Q105" s="8"/>
      <c r="R105" s="1"/>
      <c r="S105" s="2"/>
    </row>
    <row r="106" spans="1:19">
      <c r="A106" s="2"/>
      <c r="B106" s="1"/>
      <c r="C106" s="7"/>
      <c r="D106" s="3"/>
      <c r="E106" s="3"/>
      <c r="F106" s="3"/>
      <c r="G106" s="3"/>
      <c r="H106" s="3"/>
      <c r="I106" s="3"/>
      <c r="J106" s="3"/>
      <c r="K106" s="3"/>
      <c r="L106" s="3"/>
      <c r="M106" s="3"/>
      <c r="N106" s="3"/>
      <c r="O106" s="3"/>
      <c r="P106" s="3"/>
      <c r="Q106" s="8"/>
      <c r="R106" s="1"/>
      <c r="S106" s="2"/>
    </row>
    <row r="107" spans="1:19">
      <c r="A107" s="2"/>
      <c r="B107" s="1"/>
      <c r="C107" s="7"/>
      <c r="D107" s="3"/>
      <c r="E107" s="3"/>
      <c r="F107" s="3"/>
      <c r="G107" s="3"/>
      <c r="H107" s="3"/>
      <c r="I107" s="3"/>
      <c r="J107" s="3"/>
      <c r="K107" s="3"/>
      <c r="L107" s="3"/>
      <c r="M107" s="3"/>
      <c r="N107" s="3"/>
      <c r="O107" s="3"/>
      <c r="P107" s="3"/>
      <c r="Q107" s="8"/>
      <c r="R107" s="1"/>
      <c r="S107" s="2"/>
    </row>
    <row r="108" spans="1:19">
      <c r="A108" s="2"/>
      <c r="B108" s="1"/>
      <c r="C108" s="7"/>
      <c r="D108" s="3"/>
      <c r="E108" s="3"/>
      <c r="F108" s="3"/>
      <c r="G108" s="3"/>
      <c r="H108" s="3"/>
      <c r="I108" s="3"/>
      <c r="J108" s="3"/>
      <c r="K108" s="3"/>
      <c r="L108" s="3"/>
      <c r="M108" s="3"/>
      <c r="N108" s="3"/>
      <c r="O108" s="3"/>
      <c r="P108" s="3"/>
      <c r="Q108" s="8"/>
      <c r="R108" s="1"/>
      <c r="S108" s="2"/>
    </row>
    <row r="109" spans="1:19">
      <c r="A109" s="2"/>
      <c r="B109" s="1"/>
      <c r="C109" s="7"/>
      <c r="D109" s="3"/>
      <c r="E109" s="3"/>
      <c r="F109" s="3"/>
      <c r="G109" s="3"/>
      <c r="H109" s="3"/>
      <c r="I109" s="3"/>
      <c r="J109" s="3"/>
      <c r="K109" s="3"/>
      <c r="L109" s="3"/>
      <c r="M109" s="3"/>
      <c r="N109" s="3"/>
      <c r="O109" s="3"/>
      <c r="P109" s="3"/>
      <c r="Q109" s="8"/>
      <c r="R109" s="1"/>
      <c r="S109" s="2"/>
    </row>
    <row r="110" spans="1:19">
      <c r="A110" s="2"/>
      <c r="B110" s="1"/>
      <c r="C110" s="7"/>
      <c r="D110" s="3"/>
      <c r="E110" s="3"/>
      <c r="F110" s="3"/>
      <c r="G110" s="3"/>
      <c r="H110" s="3"/>
      <c r="I110" s="3"/>
      <c r="J110" s="3"/>
      <c r="K110" s="3"/>
      <c r="L110" s="3"/>
      <c r="M110" s="3"/>
      <c r="N110" s="3"/>
      <c r="O110" s="3"/>
      <c r="P110" s="3"/>
      <c r="Q110" s="8"/>
      <c r="R110" s="1"/>
      <c r="S110" s="2"/>
    </row>
    <row r="111" spans="1:19">
      <c r="A111" s="2"/>
      <c r="B111" s="1"/>
      <c r="C111" s="7"/>
      <c r="D111" s="3"/>
      <c r="E111" s="3"/>
      <c r="F111" s="3"/>
      <c r="G111" s="3"/>
      <c r="H111" s="3"/>
      <c r="I111" s="3"/>
      <c r="J111" s="3"/>
      <c r="K111" s="3"/>
      <c r="L111" s="3"/>
      <c r="M111" s="3"/>
      <c r="N111" s="3"/>
      <c r="O111" s="3"/>
      <c r="P111" s="3"/>
      <c r="Q111" s="8"/>
      <c r="R111" s="1"/>
      <c r="S111" s="2"/>
    </row>
    <row r="112" spans="1:19">
      <c r="A112" s="2"/>
      <c r="B112" s="1"/>
      <c r="C112" s="7"/>
      <c r="D112" s="3"/>
      <c r="E112" s="3"/>
      <c r="F112" s="3"/>
      <c r="G112" s="3"/>
      <c r="H112" s="3"/>
      <c r="I112" s="3"/>
      <c r="J112" s="3"/>
      <c r="K112" s="3"/>
      <c r="L112" s="3"/>
      <c r="M112" s="3"/>
      <c r="N112" s="3"/>
      <c r="O112" s="3"/>
      <c r="P112" s="3"/>
      <c r="Q112" s="8"/>
      <c r="R112" s="1"/>
      <c r="S112" s="2"/>
    </row>
    <row r="113" spans="1:19">
      <c r="A113" s="2"/>
      <c r="B113" s="1"/>
      <c r="C113" s="7"/>
      <c r="D113" s="3"/>
      <c r="E113" s="3"/>
      <c r="F113" s="3"/>
      <c r="G113" s="3"/>
      <c r="H113" s="3"/>
      <c r="I113" s="3"/>
      <c r="J113" s="3"/>
      <c r="K113" s="3"/>
      <c r="L113" s="3"/>
      <c r="M113" s="3"/>
      <c r="N113" s="3"/>
      <c r="O113" s="3"/>
      <c r="P113" s="3"/>
      <c r="Q113" s="8"/>
      <c r="R113" s="1"/>
      <c r="S113" s="2"/>
    </row>
    <row r="114" spans="1:19">
      <c r="A114" s="2"/>
      <c r="B114" s="1"/>
      <c r="C114" s="7"/>
      <c r="D114" s="3"/>
      <c r="E114" s="3"/>
      <c r="F114" s="3"/>
      <c r="G114" s="3"/>
      <c r="H114" s="3"/>
      <c r="I114" s="3"/>
      <c r="J114" s="3"/>
      <c r="K114" s="3"/>
      <c r="L114" s="3"/>
      <c r="M114" s="3"/>
      <c r="N114" s="3"/>
      <c r="O114" s="3"/>
      <c r="P114" s="3"/>
      <c r="Q114" s="8"/>
      <c r="R114" s="1"/>
      <c r="S114" s="2"/>
    </row>
    <row r="115" spans="1:19">
      <c r="A115" s="2"/>
      <c r="B115" s="1"/>
      <c r="C115" s="7"/>
      <c r="D115" s="3"/>
      <c r="E115" s="3"/>
      <c r="F115" s="3"/>
      <c r="G115" s="3"/>
      <c r="H115" s="3"/>
      <c r="I115" s="3"/>
      <c r="J115" s="3"/>
      <c r="K115" s="3"/>
      <c r="L115" s="3"/>
      <c r="M115" s="3"/>
      <c r="N115" s="3"/>
      <c r="O115" s="3"/>
      <c r="P115" s="3"/>
      <c r="Q115" s="8"/>
      <c r="R115" s="1"/>
      <c r="S115" s="2"/>
    </row>
    <row r="116" spans="1:19">
      <c r="A116" s="2"/>
      <c r="B116" s="1"/>
      <c r="C116" s="7"/>
      <c r="D116" s="3"/>
      <c r="E116" s="3"/>
      <c r="F116" s="3"/>
      <c r="G116" s="3"/>
      <c r="H116" s="3"/>
      <c r="I116" s="3"/>
      <c r="J116" s="3"/>
      <c r="K116" s="3"/>
      <c r="L116" s="3"/>
      <c r="M116" s="3"/>
      <c r="N116" s="3"/>
      <c r="O116" s="3"/>
      <c r="P116" s="3"/>
      <c r="Q116" s="8"/>
      <c r="R116" s="1"/>
      <c r="S116" s="2"/>
    </row>
    <row r="117" spans="1:19">
      <c r="A117" s="2"/>
      <c r="B117" s="1"/>
      <c r="C117" s="7"/>
      <c r="D117" s="3"/>
      <c r="E117" s="3"/>
      <c r="F117" s="3"/>
      <c r="G117" s="3"/>
      <c r="H117" s="3"/>
      <c r="I117" s="3"/>
      <c r="J117" s="3"/>
      <c r="K117" s="3"/>
      <c r="L117" s="3"/>
      <c r="M117" s="3"/>
      <c r="N117" s="3"/>
      <c r="O117" s="3"/>
      <c r="P117" s="3"/>
      <c r="Q117" s="8"/>
      <c r="R117" s="1"/>
      <c r="S117" s="2"/>
    </row>
    <row r="118" spans="1:19">
      <c r="A118" s="2"/>
      <c r="B118" s="1"/>
      <c r="C118" s="7"/>
      <c r="D118" s="3"/>
      <c r="E118" s="3"/>
      <c r="F118" s="3"/>
      <c r="G118" s="3"/>
      <c r="H118" s="3"/>
      <c r="I118" s="3"/>
      <c r="J118" s="3"/>
      <c r="K118" s="3"/>
      <c r="L118" s="3"/>
      <c r="M118" s="3"/>
      <c r="N118" s="3"/>
      <c r="O118" s="3"/>
      <c r="P118" s="3"/>
      <c r="Q118" s="8"/>
      <c r="R118" s="1"/>
      <c r="S118" s="2"/>
    </row>
    <row r="119" spans="1:19">
      <c r="A119" s="2"/>
      <c r="B119" s="1"/>
      <c r="C119" s="7"/>
      <c r="D119" s="3"/>
      <c r="E119" s="3"/>
      <c r="F119" s="3"/>
      <c r="G119" s="3"/>
      <c r="H119" s="3"/>
      <c r="I119" s="3"/>
      <c r="J119" s="3"/>
      <c r="K119" s="3"/>
      <c r="L119" s="3"/>
      <c r="M119" s="3"/>
      <c r="N119" s="3"/>
      <c r="O119" s="3"/>
      <c r="P119" s="3"/>
      <c r="Q119" s="8"/>
      <c r="R119" s="1"/>
      <c r="S119" s="2"/>
    </row>
    <row r="120" spans="1:19">
      <c r="A120" s="2"/>
      <c r="B120" s="1"/>
      <c r="C120" s="7"/>
      <c r="D120" s="3"/>
      <c r="E120" s="3"/>
      <c r="F120" s="3"/>
      <c r="G120" s="3"/>
      <c r="H120" s="3"/>
      <c r="I120" s="3"/>
      <c r="J120" s="3"/>
      <c r="K120" s="3"/>
      <c r="L120" s="3"/>
      <c r="M120" s="3"/>
      <c r="N120" s="3"/>
      <c r="O120" s="3"/>
      <c r="P120" s="3"/>
      <c r="Q120" s="8"/>
      <c r="R120" s="1"/>
      <c r="S120" s="2"/>
    </row>
    <row r="121" spans="1:19">
      <c r="A121" s="2"/>
      <c r="B121" s="1"/>
      <c r="C121" s="7"/>
      <c r="D121" s="3"/>
      <c r="E121" s="3"/>
      <c r="F121" s="3"/>
      <c r="G121" s="3"/>
      <c r="H121" s="3"/>
      <c r="I121" s="3"/>
      <c r="J121" s="3"/>
      <c r="K121" s="3"/>
      <c r="L121" s="3"/>
      <c r="M121" s="3"/>
      <c r="N121" s="3"/>
      <c r="O121" s="3"/>
      <c r="P121" s="3"/>
      <c r="Q121" s="8"/>
      <c r="R121" s="1"/>
      <c r="S121" s="2"/>
    </row>
    <row r="122" spans="1:19">
      <c r="A122" s="2"/>
      <c r="B122" s="1"/>
      <c r="C122" s="7"/>
      <c r="D122" s="3"/>
      <c r="E122" s="3"/>
      <c r="F122" s="3"/>
      <c r="G122" s="3"/>
      <c r="H122" s="3"/>
      <c r="I122" s="3"/>
      <c r="J122" s="3"/>
      <c r="K122" s="3"/>
      <c r="L122" s="3"/>
      <c r="M122" s="3"/>
      <c r="N122" s="3"/>
      <c r="O122" s="3"/>
      <c r="P122" s="3"/>
      <c r="Q122" s="8"/>
      <c r="R122" s="1"/>
      <c r="S122" s="2"/>
    </row>
    <row r="123" spans="1:19">
      <c r="A123" s="2"/>
      <c r="B123" s="1"/>
      <c r="C123" s="7"/>
      <c r="D123" s="3"/>
      <c r="E123" s="3"/>
      <c r="F123" s="3"/>
      <c r="G123" s="3"/>
      <c r="H123" s="3"/>
      <c r="I123" s="3"/>
      <c r="J123" s="3"/>
      <c r="K123" s="3"/>
      <c r="L123" s="3"/>
      <c r="M123" s="3"/>
      <c r="N123" s="3"/>
      <c r="O123" s="3"/>
      <c r="P123" s="3"/>
      <c r="Q123" s="8"/>
      <c r="R123" s="1"/>
      <c r="S123" s="2"/>
    </row>
    <row r="124" spans="1:19">
      <c r="A124" s="2"/>
      <c r="B124" s="1"/>
      <c r="C124" s="7"/>
      <c r="D124" s="3"/>
      <c r="E124" s="3"/>
      <c r="F124" s="3"/>
      <c r="G124" s="3"/>
      <c r="H124" s="3"/>
      <c r="I124" s="3"/>
      <c r="J124" s="3"/>
      <c r="K124" s="3"/>
      <c r="L124" s="3"/>
      <c r="M124" s="3"/>
      <c r="N124" s="3"/>
      <c r="O124" s="3"/>
      <c r="P124" s="3"/>
      <c r="Q124" s="8"/>
      <c r="R124" s="1"/>
      <c r="S124" s="2"/>
    </row>
    <row r="125" spans="1:19">
      <c r="A125" s="2"/>
      <c r="B125" s="1"/>
      <c r="C125" s="7"/>
      <c r="D125" s="3"/>
      <c r="E125" s="3"/>
      <c r="F125" s="3"/>
      <c r="G125" s="3"/>
      <c r="H125" s="3"/>
      <c r="I125" s="3"/>
      <c r="J125" s="3"/>
      <c r="K125" s="3"/>
      <c r="L125" s="3"/>
      <c r="M125" s="3"/>
      <c r="N125" s="3"/>
      <c r="O125" s="3"/>
      <c r="P125" s="3"/>
      <c r="Q125" s="8"/>
      <c r="R125" s="1"/>
      <c r="S125" s="2"/>
    </row>
    <row r="126" spans="1:19">
      <c r="A126" s="2"/>
      <c r="B126" s="1"/>
      <c r="C126" s="7"/>
      <c r="D126" s="3"/>
      <c r="E126" s="3"/>
      <c r="F126" s="3"/>
      <c r="G126" s="3"/>
      <c r="H126" s="3"/>
      <c r="I126" s="3"/>
      <c r="J126" s="3"/>
      <c r="K126" s="3"/>
      <c r="L126" s="3"/>
      <c r="M126" s="3"/>
      <c r="N126" s="3"/>
      <c r="O126" s="3"/>
      <c r="P126" s="3"/>
      <c r="Q126" s="8"/>
      <c r="R126" s="1"/>
      <c r="S126" s="2"/>
    </row>
    <row r="127" spans="1:19">
      <c r="A127" s="2"/>
      <c r="B127" s="1"/>
      <c r="C127" s="7"/>
      <c r="D127" s="3"/>
      <c r="E127" s="3"/>
      <c r="F127" s="3"/>
      <c r="G127" s="3"/>
      <c r="H127" s="3"/>
      <c r="I127" s="3"/>
      <c r="J127" s="3"/>
      <c r="K127" s="3"/>
      <c r="L127" s="3"/>
      <c r="M127" s="3"/>
      <c r="N127" s="3"/>
      <c r="O127" s="3"/>
      <c r="P127" s="3"/>
      <c r="Q127" s="8"/>
      <c r="R127" s="1"/>
      <c r="S127" s="2"/>
    </row>
    <row r="128" spans="1:19">
      <c r="A128" s="2"/>
      <c r="B128" s="1"/>
      <c r="C128" s="7"/>
      <c r="D128" s="3"/>
      <c r="E128" s="3"/>
      <c r="F128" s="3"/>
      <c r="G128" s="3"/>
      <c r="H128" s="3"/>
      <c r="I128" s="3"/>
      <c r="J128" s="3"/>
      <c r="K128" s="3"/>
      <c r="L128" s="3"/>
      <c r="M128" s="3"/>
      <c r="N128" s="3"/>
      <c r="O128" s="3"/>
      <c r="P128" s="3"/>
      <c r="Q128" s="8"/>
      <c r="R128" s="1"/>
      <c r="S128" s="2"/>
    </row>
    <row r="129" spans="1:19">
      <c r="A129" s="2"/>
      <c r="B129" s="1"/>
      <c r="C129" s="7"/>
      <c r="D129" s="3"/>
      <c r="E129" s="3"/>
      <c r="F129" s="3"/>
      <c r="G129" s="3"/>
      <c r="H129" s="3"/>
      <c r="I129" s="3"/>
      <c r="J129" s="3"/>
      <c r="K129" s="3"/>
      <c r="L129" s="3"/>
      <c r="M129" s="3"/>
      <c r="N129" s="3"/>
      <c r="O129" s="3"/>
      <c r="P129" s="3"/>
      <c r="Q129" s="8"/>
      <c r="R129" s="1"/>
      <c r="S129" s="2"/>
    </row>
    <row r="130" spans="1:19">
      <c r="A130" s="2"/>
      <c r="B130" s="1"/>
      <c r="C130" s="7"/>
      <c r="D130" s="3"/>
      <c r="E130" s="3"/>
      <c r="F130" s="3"/>
      <c r="G130" s="3"/>
      <c r="H130" s="3"/>
      <c r="I130" s="3"/>
      <c r="J130" s="3"/>
      <c r="K130" s="3"/>
      <c r="L130" s="3"/>
      <c r="M130" s="3"/>
      <c r="N130" s="3"/>
      <c r="O130" s="3"/>
      <c r="P130" s="3"/>
      <c r="Q130" s="8"/>
      <c r="R130" s="1"/>
      <c r="S130" s="2"/>
    </row>
    <row r="131" spans="1:19">
      <c r="A131" s="2"/>
      <c r="B131" s="1"/>
      <c r="C131" s="7"/>
      <c r="D131" s="3"/>
      <c r="E131" s="3"/>
      <c r="F131" s="3"/>
      <c r="G131" s="3"/>
      <c r="H131" s="3"/>
      <c r="I131" s="3"/>
      <c r="J131" s="3"/>
      <c r="K131" s="3"/>
      <c r="L131" s="3"/>
      <c r="M131" s="3"/>
      <c r="N131" s="3"/>
      <c r="O131" s="3"/>
      <c r="P131" s="3"/>
      <c r="Q131" s="8"/>
      <c r="R131" s="1"/>
      <c r="S131" s="2"/>
    </row>
    <row r="132" spans="1:19">
      <c r="A132" s="2"/>
      <c r="B132" s="1"/>
      <c r="C132" s="7"/>
      <c r="D132" s="3"/>
      <c r="E132" s="3"/>
      <c r="F132" s="3"/>
      <c r="G132" s="3"/>
      <c r="H132" s="3"/>
      <c r="I132" s="3"/>
      <c r="J132" s="3"/>
      <c r="K132" s="3"/>
      <c r="L132" s="3"/>
      <c r="M132" s="3"/>
      <c r="N132" s="3"/>
      <c r="O132" s="3"/>
      <c r="P132" s="3"/>
      <c r="Q132" s="8"/>
      <c r="R132" s="1"/>
      <c r="S132" s="2"/>
    </row>
    <row r="133" spans="1:19">
      <c r="A133" s="2"/>
      <c r="B133" s="1"/>
      <c r="C133" s="7"/>
      <c r="D133" s="3"/>
      <c r="E133" s="3"/>
      <c r="F133" s="3"/>
      <c r="G133" s="3"/>
      <c r="H133" s="3"/>
      <c r="I133" s="3"/>
      <c r="J133" s="3"/>
      <c r="K133" s="3"/>
      <c r="L133" s="3"/>
      <c r="M133" s="3"/>
      <c r="N133" s="3"/>
      <c r="O133" s="3"/>
      <c r="P133" s="3"/>
      <c r="Q133" s="8"/>
      <c r="R133" s="1"/>
      <c r="S133" s="2"/>
    </row>
    <row r="134" spans="1:19">
      <c r="A134" s="2"/>
      <c r="B134" s="1"/>
      <c r="C134" s="7"/>
      <c r="D134" s="3"/>
      <c r="E134" s="3"/>
      <c r="F134" s="3"/>
      <c r="G134" s="3"/>
      <c r="H134" s="3"/>
      <c r="I134" s="3"/>
      <c r="J134" s="3"/>
      <c r="K134" s="3"/>
      <c r="L134" s="3"/>
      <c r="M134" s="3"/>
      <c r="N134" s="3"/>
      <c r="O134" s="3"/>
      <c r="P134" s="3"/>
      <c r="Q134" s="8"/>
      <c r="R134" s="1"/>
      <c r="S134" s="2"/>
    </row>
    <row r="135" spans="1:19">
      <c r="A135" s="2"/>
      <c r="B135" s="1"/>
      <c r="C135" s="7"/>
      <c r="D135" s="3"/>
      <c r="E135" s="3"/>
      <c r="F135" s="3"/>
      <c r="G135" s="3"/>
      <c r="H135" s="3"/>
      <c r="I135" s="3"/>
      <c r="J135" s="3"/>
      <c r="K135" s="3"/>
      <c r="L135" s="3"/>
      <c r="M135" s="3"/>
      <c r="N135" s="3"/>
      <c r="O135" s="3"/>
      <c r="P135" s="3"/>
      <c r="Q135" s="8"/>
      <c r="R135" s="1"/>
      <c r="S135" s="2"/>
    </row>
    <row r="136" spans="1:19">
      <c r="A136" s="2"/>
      <c r="B136" s="1"/>
      <c r="C136" s="7"/>
      <c r="D136" s="3"/>
      <c r="E136" s="3"/>
      <c r="F136" s="3"/>
      <c r="G136" s="3"/>
      <c r="H136" s="3"/>
      <c r="I136" s="3"/>
      <c r="J136" s="3"/>
      <c r="K136" s="3"/>
      <c r="L136" s="3"/>
      <c r="M136" s="3"/>
      <c r="N136" s="3"/>
      <c r="O136" s="3"/>
      <c r="P136" s="3"/>
      <c r="Q136" s="8"/>
      <c r="R136" s="1"/>
      <c r="S136" s="2"/>
    </row>
    <row r="137" spans="1:19">
      <c r="A137" s="2"/>
      <c r="B137" s="1"/>
      <c r="C137" s="7"/>
      <c r="D137" s="3"/>
      <c r="E137" s="3"/>
      <c r="F137" s="3"/>
      <c r="G137" s="3"/>
      <c r="H137" s="3"/>
      <c r="I137" s="3"/>
      <c r="J137" s="3"/>
      <c r="K137" s="3"/>
      <c r="L137" s="3"/>
      <c r="M137" s="3"/>
      <c r="N137" s="3"/>
      <c r="O137" s="3"/>
      <c r="P137" s="3"/>
      <c r="Q137" s="8"/>
      <c r="R137" s="1"/>
      <c r="S137" s="2"/>
    </row>
    <row r="138" spans="1:19">
      <c r="A138" s="2"/>
      <c r="B138" s="1"/>
      <c r="C138" s="7"/>
      <c r="D138" s="3"/>
      <c r="E138" s="3"/>
      <c r="F138" s="3"/>
      <c r="G138" s="3"/>
      <c r="H138" s="3"/>
      <c r="I138" s="3"/>
      <c r="J138" s="3"/>
      <c r="K138" s="3"/>
      <c r="L138" s="3"/>
      <c r="M138" s="3"/>
      <c r="N138" s="3"/>
      <c r="O138" s="3"/>
      <c r="P138" s="3"/>
      <c r="Q138" s="8"/>
      <c r="R138" s="1"/>
      <c r="S138" s="2"/>
    </row>
    <row r="139" spans="1:19">
      <c r="A139" s="2"/>
      <c r="B139" s="1"/>
      <c r="C139" s="7"/>
      <c r="D139" s="3"/>
      <c r="E139" s="3"/>
      <c r="F139" s="3"/>
      <c r="G139" s="3"/>
      <c r="H139" s="3"/>
      <c r="I139" s="3"/>
      <c r="J139" s="3"/>
      <c r="K139" s="3"/>
      <c r="L139" s="3"/>
      <c r="M139" s="3"/>
      <c r="N139" s="3"/>
      <c r="O139" s="3"/>
      <c r="P139" s="3"/>
      <c r="Q139" s="8"/>
      <c r="R139" s="1"/>
      <c r="S139" s="2"/>
    </row>
    <row r="140" spans="1:19">
      <c r="A140" s="2"/>
      <c r="B140" s="1"/>
      <c r="C140" s="7"/>
      <c r="D140" s="3"/>
      <c r="E140" s="3"/>
      <c r="F140" s="3"/>
      <c r="G140" s="3"/>
      <c r="H140" s="3"/>
      <c r="I140" s="3"/>
      <c r="J140" s="3"/>
      <c r="K140" s="3"/>
      <c r="L140" s="3"/>
      <c r="M140" s="3"/>
      <c r="N140" s="3"/>
      <c r="O140" s="3"/>
      <c r="P140" s="3"/>
      <c r="Q140" s="8"/>
      <c r="R140" s="1"/>
      <c r="S140" s="2"/>
    </row>
    <row r="141" spans="1:19">
      <c r="A141" s="2"/>
      <c r="B141" s="1"/>
      <c r="C141" s="7"/>
      <c r="D141" s="3"/>
      <c r="E141" s="3"/>
      <c r="F141" s="3"/>
      <c r="G141" s="3"/>
      <c r="H141" s="3"/>
      <c r="I141" s="3"/>
      <c r="J141" s="3"/>
      <c r="K141" s="3"/>
      <c r="L141" s="3"/>
      <c r="M141" s="3"/>
      <c r="N141" s="3"/>
      <c r="O141" s="3"/>
      <c r="P141" s="3"/>
      <c r="Q141" s="8"/>
      <c r="R141" s="1"/>
      <c r="S141" s="2"/>
    </row>
    <row r="142" spans="1:19">
      <c r="A142" s="2"/>
      <c r="B142" s="1"/>
      <c r="C142" s="7"/>
      <c r="D142" s="3"/>
      <c r="E142" s="3"/>
      <c r="F142" s="3"/>
      <c r="G142" s="3"/>
      <c r="H142" s="3"/>
      <c r="I142" s="3"/>
      <c r="J142" s="3"/>
      <c r="K142" s="3"/>
      <c r="L142" s="3"/>
      <c r="M142" s="3"/>
      <c r="N142" s="3"/>
      <c r="O142" s="3"/>
      <c r="P142" s="3"/>
      <c r="Q142" s="8"/>
      <c r="R142" s="1"/>
      <c r="S142" s="2"/>
    </row>
    <row r="143" spans="1:19">
      <c r="A143" s="2"/>
      <c r="B143" s="1"/>
      <c r="C143" s="7"/>
      <c r="D143" s="3"/>
      <c r="E143" s="3"/>
      <c r="F143" s="3"/>
      <c r="G143" s="3"/>
      <c r="H143" s="3"/>
      <c r="I143" s="3"/>
      <c r="J143" s="3"/>
      <c r="K143" s="3"/>
      <c r="L143" s="3"/>
      <c r="M143" s="3"/>
      <c r="N143" s="3"/>
      <c r="O143" s="3"/>
      <c r="P143" s="3"/>
      <c r="Q143" s="8"/>
      <c r="R143" s="1"/>
      <c r="S143" s="2"/>
    </row>
    <row r="144" spans="1:19">
      <c r="A144" s="2"/>
      <c r="B144" s="1"/>
      <c r="C144" s="7"/>
      <c r="D144" s="3"/>
      <c r="E144" s="3"/>
      <c r="F144" s="3"/>
      <c r="G144" s="3"/>
      <c r="H144" s="3"/>
      <c r="I144" s="3"/>
      <c r="J144" s="3"/>
      <c r="K144" s="3"/>
      <c r="L144" s="3"/>
      <c r="M144" s="3"/>
      <c r="N144" s="3"/>
      <c r="O144" s="3"/>
      <c r="P144" s="3"/>
      <c r="Q144" s="8"/>
      <c r="R144" s="1"/>
      <c r="S144" s="2"/>
    </row>
    <row r="145" spans="1:19">
      <c r="A145" s="2"/>
      <c r="B145" s="1"/>
      <c r="C145" s="7"/>
      <c r="D145" s="3"/>
      <c r="E145" s="3"/>
      <c r="F145" s="3"/>
      <c r="G145" s="3"/>
      <c r="H145" s="3"/>
      <c r="I145" s="3"/>
      <c r="J145" s="3"/>
      <c r="K145" s="3"/>
      <c r="L145" s="3"/>
      <c r="M145" s="3"/>
      <c r="N145" s="3"/>
      <c r="O145" s="3"/>
      <c r="P145" s="3"/>
      <c r="Q145" s="8"/>
      <c r="R145" s="1"/>
      <c r="S145" s="2"/>
    </row>
    <row r="146" spans="1:19">
      <c r="A146" s="2"/>
      <c r="B146" s="1"/>
      <c r="C146" s="7"/>
      <c r="D146" s="3"/>
      <c r="E146" s="3"/>
      <c r="F146" s="3"/>
      <c r="G146" s="3"/>
      <c r="H146" s="3"/>
      <c r="I146" s="3"/>
      <c r="J146" s="3"/>
      <c r="K146" s="3"/>
      <c r="L146" s="3"/>
      <c r="M146" s="3"/>
      <c r="N146" s="3"/>
      <c r="O146" s="3"/>
      <c r="P146" s="3"/>
      <c r="Q146" s="8"/>
      <c r="R146" s="1"/>
      <c r="S146" s="2"/>
    </row>
    <row r="147" spans="1:19">
      <c r="A147" s="2"/>
      <c r="B147" s="1"/>
      <c r="C147" s="7"/>
      <c r="D147" s="3"/>
      <c r="E147" s="3"/>
      <c r="F147" s="3"/>
      <c r="G147" s="3"/>
      <c r="H147" s="3"/>
      <c r="I147" s="3"/>
      <c r="J147" s="3"/>
      <c r="K147" s="3"/>
      <c r="L147" s="3"/>
      <c r="M147" s="3"/>
      <c r="N147" s="3"/>
      <c r="O147" s="3"/>
      <c r="P147" s="3"/>
      <c r="Q147" s="8"/>
      <c r="R147" s="1"/>
      <c r="S147" s="2"/>
    </row>
    <row r="148" spans="1:19">
      <c r="A148" s="2"/>
      <c r="B148" s="1"/>
      <c r="C148" s="7"/>
      <c r="D148" s="3"/>
      <c r="E148" s="3"/>
      <c r="F148" s="3"/>
      <c r="G148" s="3"/>
      <c r="H148" s="3"/>
      <c r="I148" s="3"/>
      <c r="J148" s="3"/>
      <c r="K148" s="3"/>
      <c r="L148" s="3"/>
      <c r="M148" s="3"/>
      <c r="N148" s="3"/>
      <c r="O148" s="3"/>
      <c r="P148" s="3"/>
      <c r="Q148" s="8"/>
      <c r="R148" s="1"/>
      <c r="S148" s="2"/>
    </row>
    <row r="149" spans="1:19">
      <c r="A149" s="2"/>
      <c r="B149" s="1"/>
      <c r="C149" s="15"/>
      <c r="D149" s="16"/>
      <c r="E149" s="16"/>
      <c r="F149" s="16"/>
      <c r="G149" s="16"/>
      <c r="H149" s="16"/>
      <c r="I149" s="16"/>
      <c r="J149" s="16"/>
      <c r="K149" s="16"/>
      <c r="L149" s="16"/>
      <c r="M149" s="16"/>
      <c r="N149" s="16"/>
      <c r="O149" s="16"/>
      <c r="P149" s="16"/>
      <c r="Q149" s="17"/>
      <c r="R149" s="1"/>
      <c r="S149" s="2"/>
    </row>
    <row r="150" spans="1:19">
      <c r="A150" s="2"/>
      <c r="B150" s="1"/>
      <c r="C150" s="7"/>
      <c r="D150" s="3"/>
      <c r="E150" s="3"/>
      <c r="F150" s="3"/>
      <c r="G150" s="3"/>
      <c r="H150" s="3"/>
      <c r="I150" s="3"/>
      <c r="J150" s="3"/>
      <c r="K150" s="3"/>
      <c r="L150" s="3"/>
      <c r="M150" s="3"/>
      <c r="N150" s="3"/>
      <c r="O150" s="3"/>
      <c r="P150" s="3"/>
      <c r="Q150" s="8"/>
      <c r="R150" s="1"/>
      <c r="S150" s="2"/>
    </row>
    <row r="151" spans="1:19">
      <c r="A151" s="2"/>
      <c r="B151" s="1"/>
      <c r="C151" s="7"/>
      <c r="D151" s="18" t="s">
        <v>323</v>
      </c>
      <c r="E151" s="3"/>
      <c r="F151" s="3"/>
      <c r="G151" s="3"/>
      <c r="H151" s="3"/>
      <c r="I151" s="3"/>
      <c r="J151" s="3"/>
      <c r="K151" s="3"/>
      <c r="L151" s="3"/>
      <c r="M151" s="3"/>
      <c r="N151" s="3"/>
      <c r="O151" s="3"/>
      <c r="P151" s="3"/>
      <c r="Q151" s="8"/>
      <c r="R151" s="1"/>
      <c r="S151" s="2"/>
    </row>
    <row r="152" spans="1:19">
      <c r="A152" s="2"/>
      <c r="B152" s="1"/>
      <c r="C152" s="7"/>
      <c r="D152" s="18" t="s">
        <v>324</v>
      </c>
      <c r="E152" s="3"/>
      <c r="F152" s="3"/>
      <c r="G152" s="3"/>
      <c r="H152" s="3"/>
      <c r="I152" s="3"/>
      <c r="J152" s="3"/>
      <c r="K152" s="3"/>
      <c r="L152" s="3"/>
      <c r="M152" s="3"/>
      <c r="N152" s="3"/>
      <c r="O152" s="3"/>
      <c r="P152" s="3"/>
      <c r="Q152" s="8"/>
      <c r="R152" s="1"/>
      <c r="S152" s="2"/>
    </row>
    <row r="153" spans="1:19">
      <c r="A153" s="2"/>
      <c r="B153" s="1"/>
      <c r="C153" s="7"/>
      <c r="D153" s="18" t="s">
        <v>325</v>
      </c>
      <c r="E153" s="3"/>
      <c r="F153" s="3"/>
      <c r="G153" s="3"/>
      <c r="H153" s="3"/>
      <c r="I153" s="3"/>
      <c r="J153" s="3"/>
      <c r="K153" s="3"/>
      <c r="L153" s="3"/>
      <c r="M153" s="3"/>
      <c r="N153" s="3"/>
      <c r="O153" s="3"/>
      <c r="P153" s="3"/>
      <c r="Q153" s="8"/>
      <c r="R153" s="1"/>
      <c r="S153" s="2"/>
    </row>
    <row r="154" spans="1:19">
      <c r="A154" s="2"/>
      <c r="B154" s="1"/>
      <c r="C154" s="7"/>
      <c r="D154" s="18"/>
      <c r="E154" s="3"/>
      <c r="F154" s="3"/>
      <c r="G154" s="3"/>
      <c r="H154" s="3"/>
      <c r="I154" s="3"/>
      <c r="J154" s="3"/>
      <c r="K154" s="3"/>
      <c r="L154" s="3"/>
      <c r="M154" s="3"/>
      <c r="N154" s="3"/>
      <c r="O154" s="3"/>
      <c r="P154" s="3"/>
      <c r="Q154" s="8"/>
      <c r="R154" s="1"/>
      <c r="S154" s="2"/>
    </row>
    <row r="155" spans="1:19">
      <c r="A155" s="2"/>
      <c r="B155" s="1"/>
      <c r="C155" s="7"/>
      <c r="D155" s="3" t="s">
        <v>326</v>
      </c>
      <c r="E155" s="3"/>
      <c r="F155" s="3"/>
      <c r="G155" s="3"/>
      <c r="H155" s="3"/>
      <c r="I155" s="3"/>
      <c r="J155" s="3"/>
      <c r="K155" s="3"/>
      <c r="L155" s="3"/>
      <c r="M155" s="3"/>
      <c r="N155" s="3"/>
      <c r="O155" s="3"/>
      <c r="P155" s="3"/>
      <c r="Q155" s="8"/>
      <c r="R155" s="1"/>
      <c r="S155" s="2"/>
    </row>
    <row r="156" spans="1:19">
      <c r="A156" s="2"/>
      <c r="B156" s="1"/>
      <c r="C156" s="7"/>
      <c r="D156" s="18" t="s">
        <v>327</v>
      </c>
      <c r="E156" s="3"/>
      <c r="F156" s="3"/>
      <c r="G156" s="3"/>
      <c r="H156" s="3"/>
      <c r="I156" s="3"/>
      <c r="J156" s="3"/>
      <c r="K156" s="3"/>
      <c r="L156" s="3"/>
      <c r="M156" s="3"/>
      <c r="N156" s="3"/>
      <c r="O156" s="3"/>
      <c r="P156" s="3"/>
      <c r="Q156" s="8"/>
      <c r="R156" s="1"/>
      <c r="S156" s="2"/>
    </row>
    <row r="157" spans="1:19">
      <c r="A157" s="2"/>
      <c r="B157" s="1"/>
      <c r="C157" s="7"/>
      <c r="D157" s="18" t="s">
        <v>328</v>
      </c>
      <c r="E157" s="3"/>
      <c r="F157" s="3"/>
      <c r="G157" s="3"/>
      <c r="H157" s="3"/>
      <c r="I157" s="3"/>
      <c r="J157" s="3"/>
      <c r="K157" s="3"/>
      <c r="L157" s="3"/>
      <c r="M157" s="3"/>
      <c r="N157" s="3"/>
      <c r="O157" s="3"/>
      <c r="P157" s="3"/>
      <c r="Q157" s="8"/>
      <c r="R157" s="1"/>
      <c r="S157" s="2"/>
    </row>
    <row r="158" spans="1:19">
      <c r="A158" s="2"/>
      <c r="B158" s="1"/>
      <c r="C158" s="7"/>
      <c r="D158" s="18" t="s">
        <v>329</v>
      </c>
      <c r="E158" s="3"/>
      <c r="F158" s="3"/>
      <c r="G158" s="3"/>
      <c r="H158" s="3"/>
      <c r="I158" s="3"/>
      <c r="J158" s="3"/>
      <c r="K158" s="3"/>
      <c r="L158" s="3"/>
      <c r="M158" s="3"/>
      <c r="N158" s="3"/>
      <c r="O158" s="3"/>
      <c r="P158" s="3"/>
      <c r="Q158" s="8"/>
      <c r="R158" s="1"/>
      <c r="S158" s="2"/>
    </row>
    <row r="159" spans="1:19">
      <c r="A159" s="2"/>
      <c r="B159" s="1"/>
      <c r="C159" s="7"/>
      <c r="D159" s="18"/>
      <c r="E159" s="3"/>
      <c r="F159" s="3"/>
      <c r="G159" s="3"/>
      <c r="H159" s="3"/>
      <c r="I159" s="3"/>
      <c r="J159" s="3"/>
      <c r="K159" s="3"/>
      <c r="L159" s="3"/>
      <c r="M159" s="3"/>
      <c r="N159" s="3"/>
      <c r="O159" s="3"/>
      <c r="P159" s="3"/>
      <c r="Q159" s="8"/>
      <c r="R159" s="1"/>
      <c r="S159" s="2"/>
    </row>
    <row r="160" spans="1:19" ht="13" thickBot="1">
      <c r="A160" s="2"/>
      <c r="B160" s="1"/>
      <c r="C160" s="9"/>
      <c r="D160" s="10"/>
      <c r="E160" s="10"/>
      <c r="F160" s="10"/>
      <c r="G160" s="10"/>
      <c r="H160" s="10"/>
      <c r="I160" s="10"/>
      <c r="J160" s="10"/>
      <c r="K160" s="10"/>
      <c r="L160" s="10"/>
      <c r="M160" s="10"/>
      <c r="N160" s="10"/>
      <c r="O160" s="10"/>
      <c r="P160" s="10"/>
      <c r="Q160" s="11"/>
      <c r="R160" s="1"/>
      <c r="S160" s="2"/>
    </row>
    <row r="161" spans="1:19" ht="24" customHeight="1">
      <c r="A161" s="2"/>
      <c r="B161" s="1"/>
      <c r="C161" s="1"/>
      <c r="D161" s="1"/>
      <c r="E161" s="1"/>
      <c r="F161" s="1"/>
      <c r="G161" s="1"/>
      <c r="H161" s="1"/>
      <c r="I161" s="1"/>
      <c r="J161" s="1"/>
      <c r="K161" s="1"/>
      <c r="L161" s="1"/>
      <c r="M161" s="1"/>
      <c r="N161" s="1"/>
      <c r="O161" s="1"/>
      <c r="P161" s="1"/>
      <c r="Q161" s="1"/>
      <c r="R161" s="1"/>
      <c r="S161" s="2"/>
    </row>
    <row r="162" spans="1:19" ht="24" customHeight="1">
      <c r="A162" s="2"/>
      <c r="B162" s="2"/>
      <c r="C162" s="2"/>
      <c r="D162" s="2"/>
      <c r="E162" s="2"/>
      <c r="F162" s="2"/>
      <c r="G162" s="2"/>
      <c r="H162" s="2"/>
      <c r="I162" s="2"/>
      <c r="J162" s="2"/>
      <c r="K162" s="2"/>
      <c r="L162" s="2"/>
      <c r="M162" s="2"/>
      <c r="N162" s="2"/>
      <c r="O162" s="2"/>
      <c r="P162" s="2"/>
      <c r="Q162" s="2"/>
      <c r="R162" s="2"/>
      <c r="S162" s="2"/>
    </row>
  </sheetData>
  <mergeCells count="19">
    <mergeCell ref="E19:F19"/>
    <mergeCell ref="G15:H15"/>
    <mergeCell ref="J15:K15"/>
    <mergeCell ref="M15:N15"/>
    <mergeCell ref="E17:F17"/>
    <mergeCell ref="E18:F18"/>
    <mergeCell ref="E20:F20"/>
    <mergeCell ref="F86:G86"/>
    <mergeCell ref="L86:M86"/>
    <mergeCell ref="F85:G85"/>
    <mergeCell ref="I85:J85"/>
    <mergeCell ref="L85:M85"/>
    <mergeCell ref="I86:J86"/>
    <mergeCell ref="F87:G87"/>
    <mergeCell ref="L87:M87"/>
    <mergeCell ref="F88:G88"/>
    <mergeCell ref="L88:M88"/>
    <mergeCell ref="I87:J87"/>
    <mergeCell ref="I88:J88"/>
  </mergeCells>
  <phoneticPr fontId="6"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20"/>
  <sheetViews>
    <sheetView topLeftCell="A82" workbookViewId="0">
      <selection activeCell="C8" sqref="C8"/>
    </sheetView>
  </sheetViews>
  <sheetFormatPr baseColWidth="10" defaultColWidth="8.83203125" defaultRowHeight="12"/>
  <cols>
    <col min="1" max="1" width="4.6640625" customWidth="1"/>
    <col min="2" max="2" width="5.6640625" customWidth="1"/>
    <col min="18" max="18" width="5.6640625" customWidth="1"/>
    <col min="19" max="19" width="4.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4"/>
      <c r="N4" s="12"/>
      <c r="O4" s="3"/>
      <c r="P4" s="23" t="s">
        <v>9</v>
      </c>
      <c r="Q4" s="8"/>
      <c r="R4" s="1"/>
      <c r="S4" s="2"/>
    </row>
    <row r="5" spans="1:19" ht="21">
      <c r="A5" s="2"/>
      <c r="B5" s="1"/>
      <c r="C5" s="7"/>
      <c r="D5" s="3"/>
      <c r="E5" s="3"/>
      <c r="F5" s="3"/>
      <c r="G5" s="3"/>
      <c r="H5" s="3"/>
      <c r="I5" s="3"/>
      <c r="J5" s="3"/>
      <c r="K5" s="3"/>
      <c r="M5" s="13"/>
      <c r="N5" s="12"/>
      <c r="O5" s="3"/>
      <c r="P5" s="23" t="s">
        <v>10</v>
      </c>
      <c r="Q5" s="8"/>
      <c r="R5" s="1"/>
      <c r="S5" s="2"/>
    </row>
    <row r="6" spans="1:19">
      <c r="A6" s="2"/>
      <c r="B6" s="1"/>
      <c r="C6" s="7"/>
      <c r="D6" s="3"/>
      <c r="E6" s="3"/>
      <c r="F6" s="3"/>
      <c r="G6" s="3"/>
      <c r="H6" s="3"/>
      <c r="I6" s="3"/>
      <c r="J6" s="3"/>
      <c r="K6" s="3"/>
      <c r="L6" s="3"/>
      <c r="M6" s="3"/>
      <c r="N6" s="3"/>
      <c r="O6" s="3"/>
      <c r="P6" s="3"/>
      <c r="Q6" s="8"/>
      <c r="R6" s="1"/>
      <c r="S6" s="2"/>
    </row>
    <row r="7" spans="1:19">
      <c r="A7" s="2"/>
      <c r="B7" s="1"/>
      <c r="C7" s="15"/>
      <c r="D7" s="16"/>
      <c r="E7" s="16"/>
      <c r="F7" s="16"/>
      <c r="G7" s="16"/>
      <c r="H7" s="16"/>
      <c r="I7" s="16"/>
      <c r="J7" s="16"/>
      <c r="K7" s="16"/>
      <c r="L7" s="16"/>
      <c r="M7" s="16"/>
      <c r="N7" s="16"/>
      <c r="O7" s="16"/>
      <c r="P7" s="16"/>
      <c r="Q7" s="17"/>
      <c r="R7" s="1"/>
      <c r="S7" s="2"/>
    </row>
    <row r="8" spans="1:19">
      <c r="A8" s="2"/>
      <c r="B8" s="1"/>
      <c r="C8" s="7"/>
      <c r="D8" s="3"/>
      <c r="E8" s="3"/>
      <c r="F8" s="3"/>
      <c r="G8" s="3"/>
      <c r="H8" s="3"/>
      <c r="I8" s="3"/>
      <c r="J8" s="3"/>
      <c r="K8" s="3"/>
      <c r="L8" s="3"/>
      <c r="M8" s="3"/>
      <c r="N8" s="3"/>
      <c r="O8" s="3"/>
      <c r="P8" s="3"/>
      <c r="Q8" s="8"/>
      <c r="R8" s="1"/>
      <c r="S8" s="2"/>
    </row>
    <row r="9" spans="1:19">
      <c r="A9" s="2"/>
      <c r="B9" s="1"/>
      <c r="C9" s="7"/>
      <c r="D9" s="3"/>
      <c r="E9" s="3"/>
      <c r="F9" s="3"/>
      <c r="G9" s="3"/>
      <c r="H9" s="3"/>
      <c r="I9" s="3"/>
      <c r="J9" s="3"/>
      <c r="K9" s="3"/>
      <c r="L9" s="3"/>
      <c r="M9" s="3"/>
      <c r="N9" s="3"/>
      <c r="O9" s="3"/>
      <c r="P9" s="3"/>
      <c r="Q9" s="8"/>
      <c r="R9" s="1"/>
      <c r="S9" s="2"/>
    </row>
    <row r="10" spans="1:19" ht="15">
      <c r="A10" s="2"/>
      <c r="B10" s="1"/>
      <c r="C10" s="7"/>
      <c r="D10" s="20" t="s">
        <v>11</v>
      </c>
      <c r="E10" s="3"/>
      <c r="F10" s="3"/>
      <c r="G10" s="3"/>
      <c r="H10" s="3"/>
      <c r="I10" s="3"/>
      <c r="J10" s="3"/>
      <c r="K10" s="3"/>
      <c r="L10" s="3"/>
      <c r="M10" s="3"/>
      <c r="N10" s="3"/>
      <c r="O10" s="3"/>
      <c r="P10" s="3"/>
      <c r="Q10" s="8"/>
      <c r="R10" s="1"/>
      <c r="S10" s="2"/>
    </row>
    <row r="11" spans="1:19" ht="15">
      <c r="A11" s="2"/>
      <c r="B11" s="1"/>
      <c r="C11" s="7"/>
      <c r="D11" s="20"/>
      <c r="E11" s="3" t="s">
        <v>17</v>
      </c>
      <c r="F11" s="3"/>
      <c r="G11" s="3"/>
      <c r="H11" s="3"/>
      <c r="I11" s="3"/>
      <c r="J11" s="3"/>
      <c r="K11" s="3"/>
      <c r="L11" s="3"/>
      <c r="M11" s="3"/>
      <c r="N11" s="3"/>
      <c r="O11" s="3"/>
      <c r="P11" s="3"/>
      <c r="Q11" s="8"/>
      <c r="R11" s="1"/>
      <c r="S11" s="2"/>
    </row>
    <row r="12" spans="1:19" ht="15">
      <c r="A12" s="2"/>
      <c r="B12" s="1"/>
      <c r="C12" s="7"/>
      <c r="D12" s="20"/>
      <c r="E12" s="3"/>
      <c r="F12" s="3"/>
      <c r="G12" s="3"/>
      <c r="H12" s="3"/>
      <c r="I12" s="3"/>
      <c r="J12" s="3"/>
      <c r="K12" s="3"/>
      <c r="L12" s="3"/>
      <c r="M12" s="3"/>
      <c r="N12" s="3"/>
      <c r="O12" s="3"/>
      <c r="P12" s="3"/>
      <c r="Q12" s="8"/>
      <c r="R12" s="1"/>
      <c r="S12" s="2"/>
    </row>
    <row r="13" spans="1:19">
      <c r="A13" s="2"/>
      <c r="B13" s="1"/>
      <c r="C13" s="7"/>
      <c r="D13" s="3"/>
      <c r="E13" s="3" t="s">
        <v>12</v>
      </c>
      <c r="F13" s="3"/>
      <c r="G13" s="3"/>
      <c r="H13" s="3"/>
      <c r="I13" s="3"/>
      <c r="J13" s="3"/>
      <c r="K13" s="3"/>
      <c r="L13" s="3"/>
      <c r="M13" s="3"/>
      <c r="N13" s="3"/>
      <c r="O13" s="3"/>
      <c r="P13" s="3"/>
      <c r="Q13" s="8"/>
      <c r="R13" s="1"/>
      <c r="S13" s="2"/>
    </row>
    <row r="14" spans="1:19">
      <c r="A14" s="2"/>
      <c r="B14" s="1"/>
      <c r="C14" s="7"/>
      <c r="D14" s="3"/>
      <c r="E14" s="3" t="s">
        <v>320</v>
      </c>
      <c r="F14" s="3"/>
      <c r="G14" s="3"/>
      <c r="H14" s="3"/>
      <c r="I14" s="3"/>
      <c r="J14" s="3"/>
      <c r="K14" s="3"/>
      <c r="L14" s="3"/>
      <c r="M14" s="3"/>
      <c r="N14" s="3"/>
      <c r="O14" s="3"/>
      <c r="P14" s="3"/>
      <c r="Q14" s="8"/>
      <c r="R14" s="1"/>
      <c r="S14" s="2"/>
    </row>
    <row r="15" spans="1:19">
      <c r="A15" s="2"/>
      <c r="B15" s="1"/>
      <c r="C15" s="7"/>
      <c r="D15" s="3"/>
      <c r="E15" s="3"/>
      <c r="F15" s="3"/>
      <c r="G15" s="3"/>
      <c r="H15" s="3"/>
      <c r="I15" s="3"/>
      <c r="J15" s="3"/>
      <c r="K15" s="3"/>
      <c r="L15" s="3"/>
      <c r="M15" s="3"/>
      <c r="N15" s="3"/>
      <c r="O15" s="3"/>
      <c r="P15" s="3"/>
      <c r="Q15" s="8"/>
      <c r="R15" s="1"/>
      <c r="S15" s="2"/>
    </row>
    <row r="16" spans="1:19">
      <c r="A16" s="2"/>
      <c r="B16" s="1"/>
      <c r="C16" s="7"/>
      <c r="D16" s="3"/>
      <c r="E16" s="3"/>
      <c r="F16" s="3" t="s">
        <v>321</v>
      </c>
      <c r="G16" s="3"/>
      <c r="H16" s="3"/>
      <c r="I16" s="3"/>
      <c r="J16" s="3"/>
      <c r="K16" s="3"/>
      <c r="L16" s="3"/>
      <c r="M16" s="3"/>
      <c r="N16" s="3"/>
      <c r="O16" s="3"/>
      <c r="P16" s="3"/>
      <c r="Q16" s="8"/>
      <c r="R16" s="1"/>
      <c r="S16" s="2"/>
    </row>
    <row r="17" spans="1:19">
      <c r="A17" s="2"/>
      <c r="B17" s="1"/>
      <c r="C17" s="7"/>
      <c r="D17" s="3"/>
      <c r="E17" s="3"/>
      <c r="F17" s="3" t="s">
        <v>13</v>
      </c>
      <c r="G17" s="3"/>
      <c r="H17" s="3"/>
      <c r="I17" s="3"/>
      <c r="J17" s="3"/>
      <c r="K17" s="3"/>
      <c r="L17" s="3"/>
      <c r="M17" s="3"/>
      <c r="N17" s="3"/>
      <c r="O17" s="3"/>
      <c r="P17" s="3"/>
      <c r="Q17" s="8"/>
      <c r="R17" s="1"/>
      <c r="S17" s="2"/>
    </row>
    <row r="18" spans="1:19">
      <c r="A18" s="2"/>
      <c r="B18" s="1"/>
      <c r="C18" s="7"/>
      <c r="D18" s="3"/>
      <c r="E18" s="3"/>
      <c r="F18" s="3" t="s">
        <v>14</v>
      </c>
      <c r="G18" s="3"/>
      <c r="H18" s="3"/>
      <c r="I18" s="3"/>
      <c r="J18" s="3"/>
      <c r="K18" s="3"/>
      <c r="L18" s="3"/>
      <c r="M18" s="3"/>
      <c r="N18" s="3"/>
      <c r="O18" s="3"/>
      <c r="P18" s="3"/>
      <c r="Q18" s="8"/>
      <c r="R18" s="1"/>
      <c r="S18" s="2"/>
    </row>
    <row r="19" spans="1:19">
      <c r="A19" s="2"/>
      <c r="B19" s="1"/>
      <c r="C19" s="7"/>
      <c r="D19" s="3"/>
      <c r="E19" s="3"/>
      <c r="F19" s="3" t="s">
        <v>340</v>
      </c>
      <c r="G19" s="3"/>
      <c r="H19" s="3"/>
      <c r="I19" s="3"/>
      <c r="J19" s="3"/>
      <c r="K19" s="3"/>
      <c r="L19" s="3"/>
      <c r="M19" s="3"/>
      <c r="N19" s="3"/>
      <c r="O19" s="3"/>
      <c r="P19" s="3"/>
      <c r="Q19" s="8"/>
      <c r="R19" s="1"/>
      <c r="S19" s="2"/>
    </row>
    <row r="20" spans="1:19">
      <c r="A20" s="2"/>
      <c r="B20" s="1"/>
      <c r="C20" s="7"/>
      <c r="D20" s="3"/>
      <c r="E20" s="3"/>
      <c r="F20" s="3" t="s">
        <v>15</v>
      </c>
      <c r="G20" s="3"/>
      <c r="H20" s="3"/>
      <c r="I20" s="3"/>
      <c r="J20" s="3"/>
      <c r="K20" s="3"/>
      <c r="L20" s="3"/>
      <c r="M20" s="3"/>
      <c r="N20" s="3"/>
      <c r="O20" s="3"/>
      <c r="P20" s="3"/>
      <c r="Q20" s="8"/>
      <c r="R20" s="1"/>
      <c r="S20" s="2"/>
    </row>
    <row r="21" spans="1:19">
      <c r="A21" s="2"/>
      <c r="B21" s="1"/>
      <c r="C21" s="7"/>
      <c r="D21" s="3"/>
      <c r="E21" s="3"/>
      <c r="F21" s="3"/>
      <c r="G21" s="3"/>
      <c r="H21" s="3"/>
      <c r="I21" s="3"/>
      <c r="J21" s="3"/>
      <c r="K21" s="3"/>
      <c r="L21" s="3"/>
      <c r="M21" s="3"/>
      <c r="N21" s="3"/>
      <c r="O21" s="3"/>
      <c r="P21" s="3"/>
      <c r="Q21" s="8"/>
      <c r="R21" s="1"/>
      <c r="S21" s="2"/>
    </row>
    <row r="22" spans="1:19">
      <c r="A22" s="2"/>
      <c r="B22" s="1"/>
      <c r="C22" s="7"/>
      <c r="D22" s="3"/>
      <c r="E22" s="3"/>
      <c r="F22" s="3"/>
      <c r="G22" s="3"/>
      <c r="H22" s="3"/>
      <c r="I22" s="3"/>
      <c r="J22" s="3"/>
      <c r="K22" s="3"/>
      <c r="L22" s="3"/>
      <c r="M22" s="3"/>
      <c r="N22" s="3"/>
      <c r="O22" s="3"/>
      <c r="P22" s="3"/>
      <c r="Q22" s="8"/>
      <c r="R22" s="1"/>
      <c r="S22" s="2"/>
    </row>
    <row r="23" spans="1:19" ht="15">
      <c r="A23" s="2"/>
      <c r="B23" s="1"/>
      <c r="C23" s="7"/>
      <c r="D23" s="20" t="s">
        <v>25</v>
      </c>
      <c r="E23" s="3"/>
      <c r="F23" s="3"/>
      <c r="G23" s="3"/>
      <c r="H23" s="3"/>
      <c r="I23" s="3"/>
      <c r="J23" s="3"/>
      <c r="K23" s="3"/>
      <c r="L23" s="3"/>
      <c r="M23" s="3"/>
      <c r="N23" s="3"/>
      <c r="O23" s="3"/>
      <c r="P23" s="3"/>
      <c r="Q23" s="8"/>
      <c r="R23" s="1"/>
      <c r="S23" s="2"/>
    </row>
    <row r="24" spans="1:19">
      <c r="A24" s="2"/>
      <c r="B24" s="1"/>
      <c r="C24" s="7"/>
      <c r="D24" s="3"/>
      <c r="E24" s="3" t="s">
        <v>16</v>
      </c>
      <c r="F24" s="3"/>
      <c r="G24" s="3"/>
      <c r="H24" s="3"/>
      <c r="I24" s="3"/>
      <c r="J24" s="3"/>
      <c r="K24" s="3"/>
      <c r="L24" s="3"/>
      <c r="M24" s="3"/>
      <c r="N24" s="3"/>
      <c r="O24" s="3"/>
      <c r="P24" s="3"/>
      <c r="Q24" s="8"/>
      <c r="R24" s="1"/>
      <c r="S24" s="2"/>
    </row>
    <row r="25" spans="1:19">
      <c r="A25" s="2"/>
      <c r="B25" s="1"/>
      <c r="C25" s="7"/>
      <c r="D25" s="3"/>
      <c r="E25" s="3" t="s">
        <v>253</v>
      </c>
      <c r="F25" s="3"/>
      <c r="G25" s="3"/>
      <c r="H25" s="3"/>
      <c r="I25" s="3"/>
      <c r="J25" s="3"/>
      <c r="K25" s="3"/>
      <c r="L25" s="3"/>
      <c r="M25" s="3"/>
      <c r="N25" s="3"/>
      <c r="O25" s="3"/>
      <c r="P25" s="3"/>
      <c r="Q25" s="8"/>
      <c r="R25" s="1"/>
      <c r="S25" s="2"/>
    </row>
    <row r="26" spans="1:19">
      <c r="A26" s="2"/>
      <c r="B26" s="1"/>
      <c r="C26" s="7"/>
      <c r="D26" s="3"/>
      <c r="E26" s="3" t="s">
        <v>254</v>
      </c>
      <c r="F26" s="3"/>
      <c r="G26" s="3"/>
      <c r="H26" s="3"/>
      <c r="I26" s="3"/>
      <c r="J26" s="3"/>
      <c r="K26" s="3"/>
      <c r="L26" s="3"/>
      <c r="M26" s="3"/>
      <c r="N26" s="3"/>
      <c r="O26" s="3"/>
      <c r="P26" s="3"/>
      <c r="Q26" s="8"/>
      <c r="R26" s="1"/>
      <c r="S26" s="2"/>
    </row>
    <row r="27" spans="1:19">
      <c r="A27" s="2"/>
      <c r="B27" s="1"/>
      <c r="C27" s="7"/>
      <c r="D27" s="3"/>
      <c r="E27" s="3" t="s">
        <v>23</v>
      </c>
      <c r="F27" s="3"/>
      <c r="G27" s="3"/>
      <c r="H27" s="3"/>
      <c r="I27" s="3"/>
      <c r="J27" s="3"/>
      <c r="K27" s="3"/>
      <c r="L27" s="3"/>
      <c r="M27" s="3"/>
      <c r="N27" s="3"/>
      <c r="O27" s="3"/>
      <c r="P27" s="3"/>
      <c r="Q27" s="8"/>
      <c r="R27" s="1"/>
      <c r="S27" s="2"/>
    </row>
    <row r="28" spans="1:19">
      <c r="A28" s="2"/>
      <c r="B28" s="1"/>
      <c r="C28" s="7"/>
      <c r="D28" s="3"/>
      <c r="E28" s="3"/>
      <c r="F28" s="3"/>
      <c r="G28" s="3"/>
      <c r="H28" s="3"/>
      <c r="I28" s="3"/>
      <c r="J28" s="3"/>
      <c r="K28" s="3"/>
      <c r="L28" s="3"/>
      <c r="M28" s="3"/>
      <c r="N28" s="3"/>
      <c r="O28" s="3"/>
      <c r="P28" s="3"/>
      <c r="Q28" s="8"/>
      <c r="R28" s="1"/>
      <c r="S28" s="2"/>
    </row>
    <row r="29" spans="1:19">
      <c r="A29" s="2"/>
      <c r="B29" s="1"/>
      <c r="C29" s="7"/>
      <c r="D29" s="3"/>
      <c r="E29" s="3" t="s">
        <v>255</v>
      </c>
      <c r="F29" s="3"/>
      <c r="G29" s="3"/>
      <c r="H29" s="3"/>
      <c r="I29" s="3"/>
      <c r="J29" s="3"/>
      <c r="K29" s="3"/>
      <c r="L29" s="3"/>
      <c r="M29" s="3"/>
      <c r="N29" s="3"/>
      <c r="O29" s="3"/>
      <c r="P29" s="3"/>
      <c r="Q29" s="8"/>
      <c r="R29" s="1"/>
      <c r="S29" s="2"/>
    </row>
    <row r="30" spans="1:19">
      <c r="A30" s="2"/>
      <c r="B30" s="1"/>
      <c r="C30" s="7"/>
      <c r="D30" s="3"/>
      <c r="E30" s="3" t="s">
        <v>256</v>
      </c>
      <c r="F30" s="3"/>
      <c r="G30" s="3"/>
      <c r="H30" s="3"/>
      <c r="I30" s="3"/>
      <c r="J30" s="3"/>
      <c r="K30" s="3"/>
      <c r="L30" s="3"/>
      <c r="M30" s="3"/>
      <c r="N30" s="3"/>
      <c r="O30" s="3"/>
      <c r="P30" s="3"/>
      <c r="Q30" s="8"/>
      <c r="R30" s="1"/>
      <c r="S30" s="2"/>
    </row>
    <row r="31" spans="1:19">
      <c r="A31" s="2"/>
      <c r="B31" s="1"/>
      <c r="C31" s="7"/>
      <c r="D31" s="3"/>
      <c r="E31" s="3" t="s">
        <v>257</v>
      </c>
      <c r="F31" s="3"/>
      <c r="G31" s="3"/>
      <c r="H31" s="3"/>
      <c r="I31" s="3"/>
      <c r="J31" s="3"/>
      <c r="K31" s="3"/>
      <c r="L31" s="3"/>
      <c r="M31" s="3"/>
      <c r="N31" s="3"/>
      <c r="O31" s="3"/>
      <c r="P31" s="3"/>
      <c r="Q31" s="8"/>
      <c r="R31" s="1"/>
      <c r="S31" s="2"/>
    </row>
    <row r="32" spans="1:19">
      <c r="A32" s="2"/>
      <c r="B32" s="1"/>
      <c r="C32" s="7"/>
      <c r="D32" s="3"/>
      <c r="E32" s="3"/>
      <c r="F32" s="3"/>
      <c r="G32" s="3"/>
      <c r="H32" s="3"/>
      <c r="I32" s="3"/>
      <c r="J32" s="3"/>
      <c r="K32" s="3"/>
      <c r="L32" s="3"/>
      <c r="M32" s="3"/>
      <c r="N32" s="3"/>
      <c r="O32" s="3"/>
      <c r="P32" s="3"/>
      <c r="Q32" s="8"/>
      <c r="R32" s="1"/>
      <c r="S32" s="2"/>
    </row>
    <row r="33" spans="1:19">
      <c r="A33" s="2"/>
      <c r="B33" s="1"/>
      <c r="C33" s="7"/>
      <c r="D33" s="3"/>
      <c r="E33" s="3" t="s">
        <v>258</v>
      </c>
      <c r="F33" s="3"/>
      <c r="G33" s="3"/>
      <c r="H33" s="3"/>
      <c r="I33" s="3"/>
      <c r="J33" s="3"/>
      <c r="K33" s="3"/>
      <c r="L33" s="3"/>
      <c r="M33" s="3"/>
      <c r="N33" s="3"/>
      <c r="O33" s="3"/>
      <c r="P33" s="3"/>
      <c r="Q33" s="8"/>
      <c r="R33" s="1"/>
      <c r="S33" s="2"/>
    </row>
    <row r="34" spans="1:19">
      <c r="A34" s="2"/>
      <c r="B34" s="1"/>
      <c r="C34" s="7"/>
      <c r="D34" s="3"/>
      <c r="E34" s="3" t="s">
        <v>18</v>
      </c>
      <c r="F34" s="3"/>
      <c r="G34" s="3"/>
      <c r="H34" s="3"/>
      <c r="I34" s="3"/>
      <c r="J34" s="3"/>
      <c r="K34" s="3"/>
      <c r="L34" s="3"/>
      <c r="M34" s="3"/>
      <c r="N34" s="3"/>
      <c r="O34" s="3"/>
      <c r="P34" s="3"/>
      <c r="Q34" s="8"/>
      <c r="R34" s="1"/>
      <c r="S34" s="2"/>
    </row>
    <row r="35" spans="1:19">
      <c r="A35" s="2"/>
      <c r="B35" s="1"/>
      <c r="C35" s="7"/>
      <c r="D35" s="3"/>
      <c r="E35" s="3"/>
      <c r="F35" s="3"/>
      <c r="G35" s="3"/>
      <c r="H35" s="3"/>
      <c r="I35" s="3"/>
      <c r="J35" s="3"/>
      <c r="K35" s="3"/>
      <c r="L35" s="3"/>
      <c r="M35" s="3"/>
      <c r="N35" s="3"/>
      <c r="O35" s="3"/>
      <c r="P35" s="3"/>
      <c r="Q35" s="8"/>
      <c r="R35" s="1"/>
      <c r="S35" s="2"/>
    </row>
    <row r="36" spans="1:19">
      <c r="A36" s="2"/>
      <c r="B36" s="1"/>
      <c r="C36" s="7"/>
      <c r="D36" s="3"/>
      <c r="E36" s="3"/>
      <c r="F36" s="3" t="s">
        <v>259</v>
      </c>
      <c r="G36" s="3"/>
      <c r="H36" s="3"/>
      <c r="I36" s="3"/>
      <c r="J36" s="3"/>
      <c r="K36" s="3"/>
      <c r="L36" s="3"/>
      <c r="M36" s="3"/>
      <c r="N36" s="3"/>
      <c r="O36" s="3"/>
      <c r="P36" s="3"/>
      <c r="Q36" s="8"/>
      <c r="R36" s="1"/>
      <c r="S36" s="2"/>
    </row>
    <row r="37" spans="1:19">
      <c r="A37" s="2"/>
      <c r="B37" s="1"/>
      <c r="C37" s="7"/>
      <c r="D37" s="3"/>
      <c r="E37" s="3"/>
      <c r="F37" s="3" t="s">
        <v>260</v>
      </c>
      <c r="G37" s="3"/>
      <c r="H37" s="3"/>
      <c r="I37" s="3"/>
      <c r="J37" s="3"/>
      <c r="K37" s="3"/>
      <c r="L37" s="3"/>
      <c r="M37" s="3"/>
      <c r="N37" s="3"/>
      <c r="O37" s="3"/>
      <c r="P37" s="3"/>
      <c r="Q37" s="8"/>
      <c r="R37" s="1"/>
      <c r="S37" s="2"/>
    </row>
    <row r="38" spans="1:19">
      <c r="A38" s="2"/>
      <c r="B38" s="1"/>
      <c r="C38" s="7"/>
      <c r="D38" s="3"/>
      <c r="E38" s="3"/>
      <c r="F38" s="3" t="s">
        <v>19</v>
      </c>
      <c r="G38" s="3"/>
      <c r="H38" s="3"/>
      <c r="I38" s="3"/>
      <c r="J38" s="3"/>
      <c r="K38" s="3"/>
      <c r="L38" s="3"/>
      <c r="M38" s="3"/>
      <c r="N38" s="3"/>
      <c r="O38" s="3"/>
      <c r="P38" s="3"/>
      <c r="Q38" s="8"/>
      <c r="R38" s="1"/>
      <c r="S38" s="2"/>
    </row>
    <row r="39" spans="1:19">
      <c r="A39" s="2"/>
      <c r="B39" s="1"/>
      <c r="C39" s="7"/>
      <c r="D39" s="3"/>
      <c r="E39" s="3"/>
      <c r="F39" s="3" t="s">
        <v>20</v>
      </c>
      <c r="G39" s="3"/>
      <c r="H39" s="3"/>
      <c r="I39" s="3"/>
      <c r="J39" s="3"/>
      <c r="K39" s="3"/>
      <c r="L39" s="3"/>
      <c r="M39" s="3"/>
      <c r="N39" s="3"/>
      <c r="O39" s="3"/>
      <c r="P39" s="3"/>
      <c r="Q39" s="8"/>
      <c r="R39" s="1"/>
      <c r="S39" s="2"/>
    </row>
    <row r="40" spans="1:19">
      <c r="A40" s="2"/>
      <c r="B40" s="1"/>
      <c r="C40" s="7"/>
      <c r="D40" s="3"/>
      <c r="E40" s="3"/>
      <c r="F40" s="3" t="s">
        <v>21</v>
      </c>
      <c r="G40" s="3"/>
      <c r="H40" s="3"/>
      <c r="I40" s="3"/>
      <c r="J40" s="3"/>
      <c r="K40" s="3"/>
      <c r="L40" s="3"/>
      <c r="M40" s="3"/>
      <c r="N40" s="3"/>
      <c r="O40" s="3"/>
      <c r="P40" s="3"/>
      <c r="Q40" s="8"/>
      <c r="R40" s="1"/>
      <c r="S40" s="2"/>
    </row>
    <row r="41" spans="1:19">
      <c r="A41" s="2"/>
      <c r="B41" s="1"/>
      <c r="C41" s="7"/>
      <c r="D41" s="3"/>
      <c r="E41" s="3"/>
      <c r="F41" s="3"/>
      <c r="G41" s="3"/>
      <c r="H41" s="3"/>
      <c r="I41" s="3"/>
      <c r="J41" s="3"/>
      <c r="K41" s="3"/>
      <c r="L41" s="3"/>
      <c r="M41" s="3"/>
      <c r="N41" s="3"/>
      <c r="O41" s="3"/>
      <c r="P41" s="3"/>
      <c r="Q41" s="8"/>
      <c r="R41" s="1"/>
      <c r="S41" s="2"/>
    </row>
    <row r="42" spans="1:19">
      <c r="A42" s="2"/>
      <c r="B42" s="1"/>
      <c r="C42" s="7"/>
      <c r="D42" s="3"/>
      <c r="E42" s="3"/>
      <c r="F42" s="3" t="s">
        <v>22</v>
      </c>
      <c r="G42" s="3"/>
      <c r="H42" s="3"/>
      <c r="I42" s="3"/>
      <c r="J42" s="3"/>
      <c r="K42" s="3"/>
      <c r="L42" s="3"/>
      <c r="M42" s="3"/>
      <c r="N42" s="3"/>
      <c r="O42" s="3"/>
      <c r="P42" s="3"/>
      <c r="Q42" s="8"/>
      <c r="R42" s="1"/>
      <c r="S42" s="2"/>
    </row>
    <row r="43" spans="1:19">
      <c r="A43" s="2"/>
      <c r="B43" s="1"/>
      <c r="C43" s="7"/>
      <c r="D43" s="3"/>
      <c r="E43" s="3"/>
      <c r="F43" s="19" t="s">
        <v>261</v>
      </c>
      <c r="G43" s="3"/>
      <c r="H43" s="3"/>
      <c r="I43" s="3"/>
      <c r="J43" s="3"/>
      <c r="K43" s="3"/>
      <c r="L43" s="3"/>
      <c r="M43" s="3"/>
      <c r="N43" s="3"/>
      <c r="O43" s="3"/>
      <c r="P43" s="3"/>
      <c r="Q43" s="8"/>
      <c r="R43" s="1"/>
      <c r="S43" s="2"/>
    </row>
    <row r="44" spans="1:19">
      <c r="A44" s="2"/>
      <c r="B44" s="1"/>
      <c r="C44" s="7"/>
      <c r="D44" s="3"/>
      <c r="E44" s="3"/>
      <c r="F44" s="3" t="s">
        <v>221</v>
      </c>
      <c r="G44" s="3"/>
      <c r="H44" s="3"/>
      <c r="I44" s="3"/>
      <c r="J44" s="3"/>
      <c r="K44" s="3"/>
      <c r="L44" s="3"/>
      <c r="M44" s="3"/>
      <c r="N44" s="3"/>
      <c r="O44" s="3"/>
      <c r="P44" s="3"/>
      <c r="Q44" s="8"/>
      <c r="R44" s="1"/>
      <c r="S44" s="2"/>
    </row>
    <row r="45" spans="1:19">
      <c r="A45" s="2"/>
      <c r="B45" s="1"/>
      <c r="C45" s="7"/>
      <c r="D45" s="3"/>
      <c r="E45" s="3"/>
      <c r="F45" s="3" t="s">
        <v>222</v>
      </c>
      <c r="G45" s="3"/>
      <c r="H45" s="3"/>
      <c r="I45" s="3"/>
      <c r="J45" s="3"/>
      <c r="K45" s="3"/>
      <c r="L45" s="3"/>
      <c r="M45" s="3"/>
      <c r="N45" s="3"/>
      <c r="O45" s="3"/>
      <c r="P45" s="3"/>
      <c r="Q45" s="8"/>
      <c r="R45" s="1"/>
      <c r="S45" s="2"/>
    </row>
    <row r="46" spans="1:19">
      <c r="A46" s="2"/>
      <c r="B46" s="1"/>
      <c r="C46" s="7"/>
      <c r="D46" s="3"/>
      <c r="E46" s="3"/>
      <c r="F46" s="3" t="s">
        <v>223</v>
      </c>
      <c r="G46" s="3"/>
      <c r="H46" s="3"/>
      <c r="I46" s="3"/>
      <c r="J46" s="3"/>
      <c r="K46" s="3"/>
      <c r="L46" s="3"/>
      <c r="M46" s="3"/>
      <c r="N46" s="3"/>
      <c r="O46" s="3"/>
      <c r="P46" s="3"/>
      <c r="Q46" s="8"/>
      <c r="R46" s="1"/>
      <c r="S46" s="2"/>
    </row>
    <row r="47" spans="1:19">
      <c r="A47" s="2"/>
      <c r="B47" s="1"/>
      <c r="C47" s="7"/>
      <c r="D47" s="3"/>
      <c r="E47" s="3"/>
      <c r="F47" s="3" t="s">
        <v>224</v>
      </c>
      <c r="G47" s="3"/>
      <c r="H47" s="3"/>
      <c r="I47" s="3"/>
      <c r="J47" s="3"/>
      <c r="K47" s="3"/>
      <c r="L47" s="3"/>
      <c r="M47" s="3"/>
      <c r="N47" s="3"/>
      <c r="O47" s="3"/>
      <c r="P47" s="3"/>
      <c r="Q47" s="8"/>
      <c r="R47" s="1"/>
      <c r="S47" s="2"/>
    </row>
    <row r="48" spans="1:19">
      <c r="A48" s="2"/>
      <c r="B48" s="1"/>
      <c r="C48" s="7"/>
      <c r="D48" s="3"/>
      <c r="E48" s="3"/>
      <c r="F48" s="3" t="s">
        <v>225</v>
      </c>
      <c r="G48" s="3"/>
      <c r="H48" s="3"/>
      <c r="I48" s="3"/>
      <c r="J48" s="3"/>
      <c r="K48" s="3"/>
      <c r="L48" s="30"/>
      <c r="M48" s="30"/>
      <c r="N48" s="3"/>
      <c r="O48" s="3"/>
      <c r="P48" s="3"/>
      <c r="Q48" s="8"/>
      <c r="R48" s="1"/>
      <c r="S48" s="2"/>
    </row>
    <row r="49" spans="1:19">
      <c r="A49" s="2"/>
      <c r="B49" s="1"/>
      <c r="C49" s="7"/>
      <c r="D49" s="3"/>
      <c r="E49" s="3"/>
      <c r="F49" s="3" t="s">
        <v>226</v>
      </c>
      <c r="G49" s="3"/>
      <c r="H49" s="3"/>
      <c r="I49" s="3"/>
      <c r="J49" s="3"/>
      <c r="K49" s="3"/>
      <c r="L49" s="3"/>
      <c r="M49" s="3"/>
      <c r="N49" s="3"/>
      <c r="O49" s="3"/>
      <c r="P49" s="3"/>
      <c r="Q49" s="8"/>
      <c r="R49" s="1"/>
      <c r="S49" s="2"/>
    </row>
    <row r="50" spans="1:19">
      <c r="A50" s="2"/>
      <c r="B50" s="1"/>
      <c r="C50" s="7"/>
      <c r="D50" s="3"/>
      <c r="E50" s="3"/>
      <c r="F50" s="3"/>
      <c r="G50" s="3"/>
      <c r="H50" s="3"/>
      <c r="I50" s="3"/>
      <c r="J50" s="3"/>
      <c r="K50" s="3"/>
      <c r="L50" s="3"/>
      <c r="M50" s="3"/>
      <c r="N50" s="3"/>
      <c r="O50" s="3"/>
      <c r="P50" s="3"/>
      <c r="Q50" s="8"/>
      <c r="R50" s="1"/>
      <c r="S50" s="2"/>
    </row>
    <row r="51" spans="1:19">
      <c r="A51" s="2"/>
      <c r="B51" s="1"/>
      <c r="C51" s="7"/>
      <c r="D51" s="3"/>
      <c r="E51" s="1" t="s">
        <v>227</v>
      </c>
      <c r="F51" s="3"/>
      <c r="G51" s="3"/>
      <c r="H51" s="3"/>
      <c r="I51" s="3"/>
      <c r="J51" s="3"/>
      <c r="K51" s="3"/>
      <c r="L51" s="3"/>
      <c r="M51" s="3"/>
      <c r="N51" s="3"/>
      <c r="O51" s="3"/>
      <c r="P51" s="3"/>
      <c r="Q51" s="8"/>
      <c r="R51" s="1"/>
      <c r="S51" s="2"/>
    </row>
    <row r="52" spans="1:19">
      <c r="A52" s="2"/>
      <c r="B52" s="1"/>
      <c r="C52" s="7"/>
      <c r="D52" s="3"/>
      <c r="E52" s="1" t="s">
        <v>228</v>
      </c>
      <c r="F52" s="3"/>
      <c r="G52" s="3"/>
      <c r="H52" s="3"/>
      <c r="I52" s="3"/>
      <c r="J52" s="3"/>
      <c r="K52" s="3"/>
      <c r="L52" s="3"/>
      <c r="M52" s="3"/>
      <c r="N52" s="3"/>
      <c r="O52" s="3"/>
      <c r="P52" s="3"/>
      <c r="Q52" s="8"/>
      <c r="R52" s="1"/>
      <c r="S52" s="2"/>
    </row>
    <row r="53" spans="1:19">
      <c r="A53" s="2"/>
      <c r="B53" s="1"/>
      <c r="C53" s="7"/>
      <c r="D53" s="3"/>
      <c r="E53" s="3"/>
      <c r="F53" s="3"/>
      <c r="G53" s="3"/>
      <c r="H53" s="3"/>
      <c r="I53" s="3"/>
      <c r="J53" s="3"/>
      <c r="K53" s="3"/>
      <c r="L53" s="3"/>
      <c r="M53" s="3"/>
      <c r="N53" s="3"/>
      <c r="O53" s="3"/>
      <c r="P53" s="3"/>
      <c r="Q53" s="8"/>
      <c r="R53" s="1"/>
      <c r="S53" s="2"/>
    </row>
    <row r="54" spans="1:19">
      <c r="A54" s="2"/>
      <c r="B54" s="1"/>
      <c r="C54" s="7"/>
      <c r="D54" s="3"/>
      <c r="E54" s="3" t="s">
        <v>267</v>
      </c>
      <c r="F54" s="3"/>
      <c r="G54" s="3"/>
      <c r="H54" s="3"/>
      <c r="I54" s="3"/>
      <c r="J54" s="3"/>
      <c r="K54" s="3"/>
      <c r="L54" s="3"/>
      <c r="M54" s="3"/>
      <c r="N54" s="3"/>
      <c r="O54" s="3"/>
      <c r="P54" s="3"/>
      <c r="Q54" s="8"/>
      <c r="R54" s="1"/>
      <c r="S54" s="2"/>
    </row>
    <row r="55" spans="1:19">
      <c r="A55" s="2"/>
      <c r="B55" s="1"/>
      <c r="C55" s="7"/>
      <c r="D55" s="3"/>
      <c r="E55" s="3"/>
      <c r="F55" s="3"/>
      <c r="G55" s="3"/>
      <c r="H55" s="3"/>
      <c r="I55" s="3"/>
      <c r="J55" s="3"/>
      <c r="K55" s="3"/>
      <c r="L55" s="3"/>
      <c r="M55" s="3"/>
      <c r="N55" s="3"/>
      <c r="O55" s="3"/>
      <c r="P55" s="3"/>
      <c r="Q55" s="8"/>
      <c r="R55" s="1"/>
      <c r="S55" s="2"/>
    </row>
    <row r="56" spans="1:19">
      <c r="A56" s="2"/>
      <c r="B56" s="1"/>
      <c r="C56" s="7"/>
      <c r="D56" s="3"/>
      <c r="E56" s="3" t="s">
        <v>229</v>
      </c>
      <c r="F56" s="3"/>
      <c r="G56" s="3"/>
      <c r="H56" s="3"/>
      <c r="I56" s="3"/>
      <c r="J56" s="3"/>
      <c r="K56" s="3"/>
      <c r="L56" s="3"/>
      <c r="M56" s="3"/>
      <c r="N56" s="3"/>
      <c r="O56" s="3"/>
      <c r="P56" s="3"/>
      <c r="Q56" s="8"/>
      <c r="R56" s="1"/>
      <c r="S56" s="2"/>
    </row>
    <row r="57" spans="1:19">
      <c r="A57" s="2"/>
      <c r="B57" s="1"/>
      <c r="C57" s="7"/>
      <c r="D57" s="3"/>
      <c r="E57" s="3" t="s">
        <v>230</v>
      </c>
      <c r="F57" s="3"/>
      <c r="G57" s="3"/>
      <c r="H57" s="3"/>
      <c r="I57" s="3"/>
      <c r="J57" s="3"/>
      <c r="K57" s="3"/>
      <c r="L57" s="3"/>
      <c r="M57" s="3"/>
      <c r="N57" s="3"/>
      <c r="O57" s="3"/>
      <c r="P57" s="3"/>
      <c r="Q57" s="8"/>
      <c r="R57" s="1"/>
      <c r="S57" s="2"/>
    </row>
    <row r="58" spans="1:19">
      <c r="A58" s="2"/>
      <c r="B58" s="1"/>
      <c r="C58" s="7"/>
      <c r="D58" s="3"/>
      <c r="E58" s="3" t="s">
        <v>231</v>
      </c>
      <c r="F58" s="3"/>
      <c r="G58" s="3"/>
      <c r="H58" s="3"/>
      <c r="I58" s="3"/>
      <c r="J58" s="3"/>
      <c r="K58" s="3"/>
      <c r="L58" s="3"/>
      <c r="M58" s="3"/>
      <c r="N58" s="3"/>
      <c r="O58" s="3"/>
      <c r="P58" s="3"/>
      <c r="Q58" s="8"/>
      <c r="R58" s="1"/>
      <c r="S58" s="2"/>
    </row>
    <row r="59" spans="1:19">
      <c r="A59" s="2"/>
      <c r="B59" s="1"/>
      <c r="C59" s="7"/>
      <c r="D59" s="3"/>
      <c r="E59" s="3" t="s">
        <v>26</v>
      </c>
      <c r="F59" s="3"/>
      <c r="G59" s="3"/>
      <c r="H59" s="3"/>
      <c r="I59" s="3"/>
      <c r="J59" s="3"/>
      <c r="K59" s="3"/>
      <c r="L59" s="3"/>
      <c r="M59" s="3"/>
      <c r="N59" s="3"/>
      <c r="O59" s="3"/>
      <c r="P59" s="3"/>
      <c r="Q59" s="8"/>
      <c r="R59" s="1"/>
      <c r="S59" s="2"/>
    </row>
    <row r="60" spans="1:19">
      <c r="A60" s="2"/>
      <c r="B60" s="1"/>
      <c r="C60" s="7"/>
      <c r="D60" s="3"/>
      <c r="E60" s="3" t="s">
        <v>24</v>
      </c>
      <c r="F60" s="3"/>
      <c r="G60" s="3"/>
      <c r="H60" s="3"/>
      <c r="I60" s="3"/>
      <c r="J60" s="3"/>
      <c r="K60" s="3"/>
      <c r="L60" s="3"/>
      <c r="M60" s="3"/>
      <c r="N60" s="3"/>
      <c r="O60" s="3"/>
      <c r="P60" s="3"/>
      <c r="Q60" s="8"/>
      <c r="R60" s="1"/>
      <c r="S60" s="2"/>
    </row>
    <row r="61" spans="1:19">
      <c r="A61" s="2"/>
      <c r="B61" s="1"/>
      <c r="C61" s="7"/>
      <c r="D61" s="3"/>
      <c r="E61" s="3"/>
      <c r="F61" s="3"/>
      <c r="G61" s="3"/>
      <c r="H61" s="3"/>
      <c r="I61" s="3"/>
      <c r="J61" s="3"/>
      <c r="K61" s="3"/>
      <c r="L61" s="3"/>
      <c r="M61" s="3"/>
      <c r="N61" s="3"/>
      <c r="O61" s="3"/>
      <c r="P61" s="3"/>
      <c r="Q61" s="8"/>
      <c r="R61" s="1"/>
      <c r="S61" s="2"/>
    </row>
    <row r="62" spans="1:19">
      <c r="A62" s="2"/>
      <c r="B62" s="1"/>
      <c r="C62" s="7"/>
      <c r="D62" s="3"/>
      <c r="E62" s="3" t="s">
        <v>232</v>
      </c>
      <c r="F62" s="3"/>
      <c r="G62" s="3"/>
      <c r="H62" s="3"/>
      <c r="I62" s="3"/>
      <c r="J62" s="3"/>
      <c r="K62" s="3"/>
      <c r="L62" s="3"/>
      <c r="M62" s="3"/>
      <c r="N62" s="3"/>
      <c r="O62" s="3"/>
      <c r="P62" s="3"/>
      <c r="Q62" s="8"/>
      <c r="R62" s="1"/>
      <c r="S62" s="2"/>
    </row>
    <row r="63" spans="1:19">
      <c r="A63" s="2"/>
      <c r="B63" s="1"/>
      <c r="C63" s="7"/>
      <c r="D63" s="3"/>
      <c r="E63" s="3" t="s">
        <v>338</v>
      </c>
      <c r="F63" s="3"/>
      <c r="G63" s="3"/>
      <c r="H63" s="3"/>
      <c r="I63" s="3"/>
      <c r="J63" s="3"/>
      <c r="K63" s="3"/>
      <c r="L63" s="3"/>
      <c r="M63" s="3"/>
      <c r="N63" s="3"/>
      <c r="O63" s="3"/>
      <c r="P63" s="3"/>
      <c r="Q63" s="8"/>
      <c r="R63" s="1"/>
      <c r="S63" s="2"/>
    </row>
    <row r="64" spans="1:19">
      <c r="A64" s="2"/>
      <c r="B64" s="1"/>
      <c r="C64" s="7"/>
      <c r="D64" s="3"/>
      <c r="E64" s="3"/>
      <c r="F64" s="3"/>
      <c r="G64" s="3"/>
      <c r="H64" s="3"/>
      <c r="I64" s="3"/>
      <c r="J64" s="3"/>
      <c r="K64" s="3"/>
      <c r="L64" s="3"/>
      <c r="M64" s="3"/>
      <c r="N64" s="3"/>
      <c r="O64" s="3"/>
      <c r="P64" s="3"/>
      <c r="Q64" s="8"/>
      <c r="R64" s="1"/>
      <c r="S64" s="2"/>
    </row>
    <row r="65" spans="1:19">
      <c r="A65" s="2"/>
      <c r="B65" s="1"/>
      <c r="C65" s="7"/>
      <c r="D65" s="3"/>
      <c r="E65" s="3"/>
      <c r="F65" s="3"/>
      <c r="G65" s="3"/>
      <c r="H65" s="3"/>
      <c r="I65" s="3"/>
      <c r="J65" s="3"/>
      <c r="K65" s="3"/>
      <c r="L65" s="3"/>
      <c r="M65" s="3"/>
      <c r="N65" s="3"/>
      <c r="O65" s="3"/>
      <c r="P65" s="3"/>
      <c r="Q65" s="8"/>
      <c r="R65" s="1"/>
      <c r="S65" s="2"/>
    </row>
    <row r="66" spans="1:19" ht="15">
      <c r="A66" s="2"/>
      <c r="B66" s="1"/>
      <c r="C66" s="7"/>
      <c r="D66" s="20" t="s">
        <v>27</v>
      </c>
      <c r="E66" s="3"/>
      <c r="F66" s="3"/>
      <c r="G66" s="3"/>
      <c r="H66" s="3"/>
      <c r="I66" s="3"/>
      <c r="J66" s="3"/>
      <c r="K66" s="3"/>
      <c r="L66" s="3"/>
      <c r="M66" s="3"/>
      <c r="N66" s="3"/>
      <c r="O66" s="3"/>
      <c r="P66" s="3"/>
      <c r="Q66" s="8"/>
      <c r="R66" s="1"/>
      <c r="S66" s="2"/>
    </row>
    <row r="67" spans="1:19">
      <c r="A67" s="2"/>
      <c r="B67" s="1"/>
      <c r="C67" s="7"/>
      <c r="D67" s="3"/>
      <c r="E67" s="3" t="s">
        <v>233</v>
      </c>
      <c r="F67" s="3"/>
      <c r="G67" s="3"/>
      <c r="H67" s="3"/>
      <c r="I67" s="3"/>
      <c r="J67" s="3"/>
      <c r="K67" s="3"/>
      <c r="L67" s="3"/>
      <c r="M67" s="3"/>
      <c r="N67" s="3"/>
      <c r="O67" s="3"/>
      <c r="P67" s="3"/>
      <c r="Q67" s="8"/>
      <c r="R67" s="1"/>
      <c r="S67" s="2"/>
    </row>
    <row r="68" spans="1:19">
      <c r="A68" s="2"/>
      <c r="B68" s="1"/>
      <c r="C68" s="7"/>
      <c r="D68" s="3"/>
      <c r="E68" s="3" t="s">
        <v>234</v>
      </c>
      <c r="F68" s="3"/>
      <c r="G68" s="3"/>
      <c r="H68" s="3"/>
      <c r="I68" s="3"/>
      <c r="J68" s="3"/>
      <c r="K68" s="3"/>
      <c r="L68" s="3"/>
      <c r="M68" s="3"/>
      <c r="N68" s="3"/>
      <c r="O68" s="3"/>
      <c r="P68" s="3"/>
      <c r="Q68" s="8"/>
      <c r="R68" s="1"/>
      <c r="S68" s="2"/>
    </row>
    <row r="69" spans="1:19">
      <c r="A69" s="2"/>
      <c r="B69" s="1"/>
      <c r="C69" s="7"/>
      <c r="D69" s="3"/>
      <c r="E69" s="3" t="s">
        <v>235</v>
      </c>
      <c r="F69" s="3"/>
      <c r="G69" s="3"/>
      <c r="H69" s="3"/>
      <c r="I69" s="3"/>
      <c r="J69" s="3"/>
      <c r="K69" s="3"/>
      <c r="L69" s="3"/>
      <c r="M69" s="3"/>
      <c r="N69" s="3"/>
      <c r="O69" s="3"/>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19" t="s">
        <v>28</v>
      </c>
      <c r="F71" s="3"/>
      <c r="G71" s="3"/>
      <c r="H71" s="3"/>
      <c r="I71" s="3"/>
      <c r="J71" s="3"/>
      <c r="K71" s="3"/>
      <c r="L71" s="3"/>
      <c r="M71" s="3"/>
      <c r="N71" s="3"/>
      <c r="O71" s="3"/>
      <c r="P71" s="3"/>
      <c r="Q71" s="8"/>
      <c r="R71" s="1"/>
      <c r="S71" s="2"/>
    </row>
    <row r="72" spans="1:19">
      <c r="A72" s="2"/>
      <c r="B72" s="1"/>
      <c r="C72" s="7"/>
      <c r="D72" s="3"/>
      <c r="E72" s="3" t="s">
        <v>322</v>
      </c>
      <c r="F72" s="3"/>
      <c r="G72" s="3"/>
      <c r="H72" s="3"/>
      <c r="I72" s="3"/>
      <c r="J72" s="3"/>
      <c r="K72" s="3"/>
      <c r="L72" s="3"/>
      <c r="M72" s="3"/>
      <c r="N72" s="3"/>
      <c r="O72" s="3"/>
      <c r="P72" s="3"/>
      <c r="Q72" s="8"/>
      <c r="R72" s="1"/>
      <c r="S72" s="2"/>
    </row>
    <row r="73" spans="1:19">
      <c r="A73" s="2"/>
      <c r="B73" s="1"/>
      <c r="C73" s="7"/>
      <c r="D73" s="3"/>
      <c r="E73" s="3"/>
      <c r="F73" s="3"/>
      <c r="G73" s="3"/>
      <c r="H73" s="3"/>
      <c r="I73" s="3"/>
      <c r="J73" s="3"/>
      <c r="K73" s="3"/>
      <c r="L73" s="3"/>
      <c r="M73" s="3"/>
      <c r="N73" s="3"/>
      <c r="O73" s="3"/>
      <c r="P73" s="3"/>
      <c r="Q73" s="8"/>
      <c r="R73" s="1"/>
      <c r="S73" s="2"/>
    </row>
    <row r="74" spans="1:19">
      <c r="A74" s="2"/>
      <c r="B74" s="1"/>
      <c r="C74" s="7"/>
      <c r="D74" s="3"/>
      <c r="E74" s="24" t="s">
        <v>341</v>
      </c>
      <c r="F74" s="3"/>
      <c r="G74" s="3"/>
      <c r="H74" s="3"/>
      <c r="I74" s="3"/>
      <c r="J74" s="3"/>
      <c r="K74" s="3"/>
      <c r="L74" s="3"/>
      <c r="M74" s="3"/>
      <c r="N74" s="3"/>
      <c r="O74" s="3"/>
      <c r="P74" s="3"/>
      <c r="Q74" s="8"/>
      <c r="R74" s="1"/>
      <c r="S74" s="2"/>
    </row>
    <row r="75" spans="1:19">
      <c r="A75" s="2"/>
      <c r="B75" s="1"/>
      <c r="C75" s="7"/>
      <c r="D75" s="3"/>
      <c r="E75" s="3" t="s">
        <v>342</v>
      </c>
      <c r="F75" s="3"/>
      <c r="G75" s="3"/>
      <c r="H75" s="3"/>
      <c r="I75" s="3"/>
      <c r="J75" s="3"/>
      <c r="K75" s="3"/>
      <c r="L75" s="3"/>
      <c r="M75" s="3"/>
      <c r="N75" s="3"/>
      <c r="O75" s="3"/>
      <c r="P75" s="3"/>
      <c r="Q75" s="8"/>
      <c r="R75" s="1"/>
      <c r="S75" s="2"/>
    </row>
    <row r="76" spans="1:19">
      <c r="A76" s="2"/>
      <c r="B76" s="1"/>
      <c r="C76" s="7"/>
      <c r="D76" s="3"/>
      <c r="E76" s="3" t="s">
        <v>343</v>
      </c>
      <c r="F76" s="3"/>
      <c r="G76" s="3"/>
      <c r="H76" s="3"/>
      <c r="I76" s="3"/>
      <c r="J76" s="3"/>
      <c r="K76" s="3"/>
      <c r="L76" s="3"/>
      <c r="M76" s="3"/>
      <c r="N76" s="3"/>
      <c r="O76" s="3"/>
      <c r="P76" s="3"/>
      <c r="Q76" s="8"/>
      <c r="R76" s="1"/>
      <c r="S76" s="2"/>
    </row>
    <row r="77" spans="1:19">
      <c r="A77" s="2"/>
      <c r="B77" s="1"/>
      <c r="C77" s="7"/>
      <c r="D77" s="3"/>
      <c r="E77" s="3" t="s">
        <v>344</v>
      </c>
      <c r="F77" s="3"/>
      <c r="G77" s="3"/>
      <c r="H77" s="3"/>
      <c r="I77" s="3"/>
      <c r="J77" s="3"/>
      <c r="K77" s="3"/>
      <c r="L77" s="3"/>
      <c r="M77" s="3"/>
      <c r="N77" s="3"/>
      <c r="O77" s="3"/>
      <c r="P77" s="3"/>
      <c r="Q77" s="8"/>
      <c r="R77" s="1"/>
      <c r="S77" s="2"/>
    </row>
    <row r="78" spans="1:19">
      <c r="A78" s="2"/>
      <c r="B78" s="1"/>
      <c r="C78" s="7"/>
      <c r="D78" s="3"/>
      <c r="E78" s="3"/>
      <c r="F78" s="3"/>
      <c r="G78" s="3"/>
      <c r="H78" s="3"/>
      <c r="I78" s="3"/>
      <c r="J78" s="3"/>
      <c r="K78" s="3"/>
      <c r="L78" s="3"/>
      <c r="M78" s="3"/>
      <c r="N78" s="3"/>
      <c r="O78" s="3"/>
      <c r="P78" s="3"/>
      <c r="Q78" s="8"/>
      <c r="R78" s="1"/>
      <c r="S78" s="2"/>
    </row>
    <row r="79" spans="1:19">
      <c r="A79" s="2"/>
      <c r="B79" s="1"/>
      <c r="C79" s="7"/>
      <c r="D79" s="3"/>
      <c r="E79" s="19" t="s">
        <v>29</v>
      </c>
      <c r="F79" s="3"/>
      <c r="G79" s="3"/>
      <c r="H79" s="3"/>
      <c r="I79" s="3"/>
      <c r="J79" s="3"/>
      <c r="K79" s="3"/>
      <c r="L79" s="3"/>
      <c r="M79" s="3"/>
      <c r="N79" s="3"/>
      <c r="O79" s="3"/>
      <c r="P79" s="3"/>
      <c r="Q79" s="8"/>
      <c r="R79" s="1"/>
      <c r="S79" s="2"/>
    </row>
    <row r="80" spans="1:19">
      <c r="A80" s="2"/>
      <c r="B80" s="1"/>
      <c r="C80" s="7"/>
      <c r="D80" s="3"/>
      <c r="E80" s="3" t="s">
        <v>236</v>
      </c>
      <c r="F80" s="3"/>
      <c r="G80" s="3"/>
      <c r="H80" s="3"/>
      <c r="I80" s="3"/>
      <c r="J80" s="3"/>
      <c r="K80" s="3"/>
      <c r="L80" s="3"/>
      <c r="M80" s="3"/>
      <c r="N80" s="3"/>
      <c r="O80" s="3"/>
      <c r="P80" s="3"/>
      <c r="Q80" s="8"/>
      <c r="R80" s="1"/>
      <c r="S80" s="2"/>
    </row>
    <row r="81" spans="1:19">
      <c r="A81" s="2"/>
      <c r="B81" s="1"/>
      <c r="C81" s="7"/>
      <c r="D81" s="3"/>
      <c r="E81" s="3" t="s">
        <v>237</v>
      </c>
      <c r="F81" s="3"/>
      <c r="G81" s="3"/>
      <c r="H81" s="3"/>
      <c r="I81" s="3"/>
      <c r="J81" s="3"/>
      <c r="K81" s="3"/>
      <c r="L81" s="3"/>
      <c r="M81" s="3"/>
      <c r="N81" s="3"/>
      <c r="O81" s="3"/>
      <c r="P81" s="3"/>
      <c r="Q81" s="8"/>
      <c r="R81" s="1"/>
      <c r="S81" s="2"/>
    </row>
    <row r="82" spans="1:19">
      <c r="A82" s="2"/>
      <c r="B82" s="1"/>
      <c r="C82" s="7"/>
      <c r="D82" s="3"/>
      <c r="E82" s="3"/>
      <c r="F82" s="3"/>
      <c r="G82" s="3"/>
      <c r="H82" s="3"/>
      <c r="I82" s="3"/>
      <c r="J82" s="3"/>
      <c r="K82" s="3"/>
      <c r="L82" s="3"/>
      <c r="M82" s="3"/>
      <c r="N82" s="3"/>
      <c r="O82" s="3"/>
      <c r="P82" s="3"/>
      <c r="Q82" s="8"/>
      <c r="R82" s="1"/>
      <c r="S82" s="2"/>
    </row>
    <row r="83" spans="1:19">
      <c r="A83" s="2"/>
      <c r="B83" s="1"/>
      <c r="C83" s="7"/>
      <c r="D83" s="3"/>
      <c r="E83" s="19" t="s">
        <v>30</v>
      </c>
      <c r="F83" s="3"/>
      <c r="G83" s="3"/>
      <c r="H83" s="3"/>
      <c r="I83" s="3"/>
      <c r="J83" s="3"/>
      <c r="K83" s="3"/>
      <c r="L83" s="3"/>
      <c r="M83" s="3"/>
      <c r="N83" s="3"/>
      <c r="O83" s="3"/>
      <c r="P83" s="3"/>
      <c r="Q83" s="8"/>
      <c r="R83" s="1"/>
      <c r="S83" s="2"/>
    </row>
    <row r="84" spans="1:19">
      <c r="A84" s="2"/>
      <c r="B84" s="1"/>
      <c r="C84" s="7"/>
      <c r="D84" s="3"/>
      <c r="E84" s="3" t="s">
        <v>238</v>
      </c>
      <c r="F84" s="3"/>
      <c r="G84" s="3"/>
      <c r="H84" s="3"/>
      <c r="I84" s="3"/>
      <c r="J84" s="3"/>
      <c r="K84" s="3"/>
      <c r="L84" s="3"/>
      <c r="M84" s="3"/>
      <c r="N84" s="3"/>
      <c r="O84" s="3"/>
      <c r="P84" s="3"/>
      <c r="Q84" s="8"/>
      <c r="R84" s="1"/>
      <c r="S84" s="2"/>
    </row>
    <row r="85" spans="1:19">
      <c r="A85" s="2"/>
      <c r="B85" s="1"/>
      <c r="C85" s="7"/>
      <c r="D85" s="3"/>
      <c r="E85" s="3" t="s">
        <v>330</v>
      </c>
      <c r="F85" s="3"/>
      <c r="G85" s="3"/>
      <c r="H85" s="3"/>
      <c r="I85" s="3"/>
      <c r="J85" s="3"/>
      <c r="K85" s="3"/>
      <c r="L85" s="3"/>
      <c r="M85" s="3"/>
      <c r="N85" s="3"/>
      <c r="O85" s="3"/>
      <c r="P85" s="3"/>
      <c r="Q85" s="8"/>
      <c r="R85" s="1"/>
      <c r="S85" s="2"/>
    </row>
    <row r="86" spans="1:19">
      <c r="A86" s="2"/>
      <c r="B86" s="1"/>
      <c r="C86" s="7"/>
      <c r="D86" s="3"/>
      <c r="E86" s="3"/>
      <c r="F86" s="3"/>
      <c r="G86" s="3"/>
      <c r="H86" s="3"/>
      <c r="I86" s="3"/>
      <c r="J86" s="3"/>
      <c r="K86" s="3"/>
      <c r="L86" s="3"/>
      <c r="M86" s="3"/>
      <c r="N86" s="3"/>
      <c r="O86" s="3"/>
      <c r="P86" s="3"/>
      <c r="Q86" s="8"/>
      <c r="R86" s="1"/>
      <c r="S86" s="2"/>
    </row>
    <row r="87" spans="1:19">
      <c r="A87" s="2"/>
      <c r="B87" s="1"/>
      <c r="C87" s="7"/>
      <c r="D87" s="3"/>
      <c r="E87" s="19" t="s">
        <v>331</v>
      </c>
      <c r="F87" s="3"/>
      <c r="G87" s="3"/>
      <c r="H87" s="3"/>
      <c r="I87" s="3"/>
      <c r="J87" s="3"/>
      <c r="K87" s="3"/>
      <c r="L87" s="3"/>
      <c r="M87" s="3"/>
      <c r="N87" s="3"/>
      <c r="O87" s="3"/>
      <c r="P87" s="3"/>
      <c r="Q87" s="8"/>
      <c r="R87" s="1"/>
      <c r="S87" s="2"/>
    </row>
    <row r="88" spans="1:19">
      <c r="A88" s="2"/>
      <c r="B88" s="1"/>
      <c r="C88" s="7"/>
      <c r="D88" s="3"/>
      <c r="E88" s="3" t="s">
        <v>206</v>
      </c>
      <c r="F88" s="3"/>
      <c r="G88" s="3"/>
      <c r="H88" s="3"/>
      <c r="I88" s="3"/>
      <c r="J88" s="3"/>
      <c r="K88" s="3"/>
      <c r="L88" s="3"/>
      <c r="M88" s="3"/>
      <c r="N88" s="3"/>
      <c r="O88" s="3"/>
      <c r="P88" s="3"/>
      <c r="Q88" s="8"/>
      <c r="R88" s="1"/>
      <c r="S88" s="2"/>
    </row>
    <row r="89" spans="1:19">
      <c r="A89" s="2"/>
      <c r="B89" s="1"/>
      <c r="C89" s="7"/>
      <c r="D89" s="3"/>
      <c r="E89" s="3" t="s">
        <v>207</v>
      </c>
      <c r="F89" s="3"/>
      <c r="G89" s="3"/>
      <c r="H89" s="3"/>
      <c r="I89" s="3"/>
      <c r="J89" s="3"/>
      <c r="K89" s="3"/>
      <c r="L89" s="3"/>
      <c r="M89" s="3"/>
      <c r="N89" s="3"/>
      <c r="O89" s="3"/>
      <c r="P89" s="3"/>
      <c r="Q89" s="8"/>
      <c r="R89" s="1"/>
      <c r="S89" s="2"/>
    </row>
    <row r="90" spans="1:19">
      <c r="A90" s="2"/>
      <c r="B90" s="1"/>
      <c r="C90" s="7"/>
      <c r="D90" s="3"/>
      <c r="E90" s="3" t="s">
        <v>208</v>
      </c>
      <c r="F90" s="3"/>
      <c r="G90" s="3"/>
      <c r="H90" s="3"/>
      <c r="I90" s="3"/>
      <c r="J90" s="3"/>
      <c r="K90" s="3"/>
      <c r="L90" s="3"/>
      <c r="M90" s="3"/>
      <c r="N90" s="3"/>
      <c r="O90" s="3"/>
      <c r="P90" s="3"/>
      <c r="Q90" s="8"/>
      <c r="R90" s="1"/>
      <c r="S90" s="2"/>
    </row>
    <row r="91" spans="1:19">
      <c r="A91" s="2"/>
      <c r="B91" s="1"/>
      <c r="C91" s="7"/>
      <c r="D91" s="3"/>
      <c r="E91" s="3"/>
      <c r="F91" s="3"/>
      <c r="G91" s="3"/>
      <c r="H91" s="3"/>
      <c r="I91" s="3"/>
      <c r="J91" s="3"/>
      <c r="K91" s="3"/>
      <c r="L91" s="3"/>
      <c r="M91" s="3"/>
      <c r="N91" s="3"/>
      <c r="O91" s="3"/>
      <c r="P91" s="3"/>
      <c r="Q91" s="8"/>
      <c r="R91" s="1"/>
      <c r="S91" s="2"/>
    </row>
    <row r="92" spans="1:19">
      <c r="A92" s="2"/>
      <c r="B92" s="1"/>
      <c r="C92" s="7"/>
      <c r="D92" s="3"/>
      <c r="E92" s="19" t="s">
        <v>332</v>
      </c>
      <c r="F92" s="3"/>
      <c r="G92" s="3"/>
      <c r="H92" s="3"/>
      <c r="I92" s="3"/>
      <c r="J92" s="3"/>
      <c r="K92" s="3"/>
      <c r="L92" s="3"/>
      <c r="M92" s="3"/>
      <c r="N92" s="3"/>
      <c r="O92" s="3"/>
      <c r="P92" s="3"/>
      <c r="Q92" s="8"/>
      <c r="R92" s="1"/>
      <c r="S92" s="2"/>
    </row>
    <row r="93" spans="1:19">
      <c r="A93" s="2"/>
      <c r="B93" s="1"/>
      <c r="C93" s="7"/>
      <c r="D93" s="3"/>
      <c r="E93" s="3" t="s">
        <v>339</v>
      </c>
      <c r="F93" s="3"/>
      <c r="G93" s="3"/>
      <c r="H93" s="3"/>
      <c r="I93" s="3"/>
      <c r="J93" s="3"/>
      <c r="K93" s="3"/>
      <c r="L93" s="3"/>
      <c r="M93" s="3"/>
      <c r="N93" s="3"/>
      <c r="O93" s="3"/>
      <c r="P93" s="3"/>
      <c r="Q93" s="8"/>
      <c r="R93" s="1"/>
      <c r="S93" s="2"/>
    </row>
    <row r="94" spans="1:19">
      <c r="A94" s="2"/>
      <c r="B94" s="1"/>
      <c r="C94" s="7"/>
      <c r="D94" s="3"/>
      <c r="E94" s="3"/>
      <c r="F94" s="3"/>
      <c r="G94" s="3"/>
      <c r="H94" s="3"/>
      <c r="I94" s="3"/>
      <c r="J94" s="3"/>
      <c r="K94" s="3"/>
      <c r="L94" s="3"/>
      <c r="M94" s="3"/>
      <c r="N94" s="3"/>
      <c r="O94" s="3"/>
      <c r="P94" s="3"/>
      <c r="Q94" s="8"/>
      <c r="R94" s="1"/>
      <c r="S94" s="2"/>
    </row>
    <row r="95" spans="1:19">
      <c r="A95" s="2"/>
      <c r="B95" s="1"/>
      <c r="C95" s="7"/>
      <c r="D95" s="3"/>
      <c r="E95" s="3"/>
      <c r="F95" s="3"/>
      <c r="G95" s="3"/>
      <c r="H95" s="3"/>
      <c r="I95" s="3"/>
      <c r="J95" s="3"/>
      <c r="K95" s="3"/>
      <c r="L95" s="3"/>
      <c r="M95" s="3"/>
      <c r="N95" s="3"/>
      <c r="O95" s="3"/>
      <c r="P95" s="3"/>
      <c r="Q95" s="8"/>
      <c r="R95" s="1"/>
      <c r="S95" s="2"/>
    </row>
    <row r="96" spans="1:19" ht="15">
      <c r="A96" s="2"/>
      <c r="B96" s="1"/>
      <c r="C96" s="7"/>
      <c r="D96" s="20" t="s">
        <v>333</v>
      </c>
      <c r="E96" s="3"/>
      <c r="F96" s="3"/>
      <c r="G96" s="3"/>
      <c r="H96" s="3"/>
      <c r="I96" s="3"/>
      <c r="J96" s="3"/>
      <c r="K96" s="3"/>
      <c r="L96" s="3"/>
      <c r="M96" s="3"/>
      <c r="N96" s="3"/>
      <c r="O96" s="3"/>
      <c r="P96" s="3"/>
      <c r="Q96" s="8"/>
      <c r="R96" s="1"/>
      <c r="S96" s="2"/>
    </row>
    <row r="97" spans="1:19" ht="15">
      <c r="A97" s="2"/>
      <c r="B97" s="1"/>
      <c r="C97" s="7"/>
      <c r="D97" s="20"/>
      <c r="E97" s="21" t="s">
        <v>334</v>
      </c>
      <c r="F97" s="3"/>
      <c r="G97" s="3"/>
      <c r="H97" s="3"/>
      <c r="I97" s="3"/>
      <c r="J97" s="3"/>
      <c r="K97" s="3"/>
      <c r="L97" s="3"/>
      <c r="M97" s="3"/>
      <c r="N97" s="3"/>
      <c r="O97" s="3"/>
      <c r="P97" s="3"/>
      <c r="Q97" s="8"/>
      <c r="R97" s="1"/>
      <c r="S97" s="2"/>
    </row>
    <row r="98" spans="1:19" ht="15">
      <c r="A98" s="2"/>
      <c r="B98" s="1"/>
      <c r="C98" s="7"/>
      <c r="D98" s="20"/>
      <c r="E98" s="3" t="s">
        <v>335</v>
      </c>
      <c r="F98" s="3"/>
      <c r="G98" s="3"/>
      <c r="H98" s="3"/>
      <c r="I98" s="3"/>
      <c r="J98" s="3"/>
      <c r="K98" s="3"/>
      <c r="L98" s="3"/>
      <c r="M98" s="3"/>
      <c r="N98" s="3"/>
      <c r="O98" s="3"/>
      <c r="P98" s="3"/>
      <c r="Q98" s="8"/>
      <c r="R98" s="1"/>
      <c r="S98" s="2"/>
    </row>
    <row r="99" spans="1:19" ht="15">
      <c r="A99" s="2"/>
      <c r="B99" s="1"/>
      <c r="C99" s="7"/>
      <c r="D99" s="20"/>
      <c r="E99" s="3" t="s">
        <v>336</v>
      </c>
      <c r="F99" s="3"/>
      <c r="G99" s="3"/>
      <c r="H99" s="3"/>
      <c r="I99" s="3"/>
      <c r="J99" s="3"/>
      <c r="K99" s="3"/>
      <c r="L99" s="3"/>
      <c r="M99" s="3"/>
      <c r="N99" s="3"/>
      <c r="O99" s="3"/>
      <c r="P99" s="3"/>
      <c r="Q99" s="8"/>
      <c r="R99" s="1"/>
      <c r="S99" s="2"/>
    </row>
    <row r="100" spans="1:19" ht="15">
      <c r="A100" s="2"/>
      <c r="B100" s="1"/>
      <c r="C100" s="7"/>
      <c r="D100" s="20"/>
      <c r="E100" s="3"/>
      <c r="F100" s="3"/>
      <c r="G100" s="3"/>
      <c r="H100" s="3"/>
      <c r="I100" s="3"/>
      <c r="J100" s="3"/>
      <c r="K100" s="3"/>
      <c r="L100" s="3"/>
      <c r="M100" s="3"/>
      <c r="N100" s="3"/>
      <c r="O100" s="3"/>
      <c r="P100" s="3"/>
      <c r="Q100" s="8"/>
      <c r="R100" s="1"/>
      <c r="S100" s="2"/>
    </row>
    <row r="101" spans="1:19" ht="15">
      <c r="A101" s="2"/>
      <c r="B101" s="1"/>
      <c r="C101" s="7"/>
      <c r="D101" s="20"/>
      <c r="E101" s="3" t="s">
        <v>337</v>
      </c>
      <c r="F101" s="3"/>
      <c r="G101" s="3"/>
      <c r="H101" s="3"/>
      <c r="I101" s="3"/>
      <c r="J101" s="3"/>
      <c r="K101" s="3"/>
      <c r="L101" s="3"/>
      <c r="M101" s="3"/>
      <c r="N101" s="3"/>
      <c r="O101" s="3"/>
      <c r="P101" s="3"/>
      <c r="Q101" s="8"/>
      <c r="R101" s="1"/>
      <c r="S101" s="2"/>
    </row>
    <row r="102" spans="1:19">
      <c r="A102" s="2"/>
      <c r="B102" s="1"/>
      <c r="C102" s="7"/>
      <c r="D102" s="3"/>
      <c r="E102" s="3"/>
      <c r="F102" s="3"/>
      <c r="G102" s="3"/>
      <c r="H102" s="3"/>
      <c r="I102" s="3"/>
      <c r="J102" s="3"/>
      <c r="K102" s="3"/>
      <c r="L102" s="3"/>
      <c r="M102" s="3"/>
      <c r="N102" s="3"/>
      <c r="O102" s="3"/>
      <c r="P102" s="3"/>
      <c r="Q102" s="8"/>
      <c r="R102" s="1"/>
      <c r="S102" s="2"/>
    </row>
    <row r="103" spans="1:19">
      <c r="A103" s="2"/>
      <c r="B103" s="1"/>
      <c r="C103" s="7"/>
      <c r="D103" s="3"/>
      <c r="E103" s="3"/>
      <c r="F103" s="3"/>
      <c r="G103" s="3"/>
      <c r="H103" s="3"/>
      <c r="I103" s="3"/>
      <c r="J103" s="3"/>
      <c r="K103" s="3"/>
      <c r="L103" s="3"/>
      <c r="M103" s="3"/>
      <c r="N103" s="3"/>
      <c r="O103" s="3"/>
      <c r="P103" s="3"/>
      <c r="Q103" s="8"/>
      <c r="R103" s="1"/>
      <c r="S103" s="2"/>
    </row>
    <row r="104" spans="1:19">
      <c r="A104" s="2"/>
      <c r="B104" s="1"/>
      <c r="C104" s="7"/>
      <c r="D104" s="3"/>
      <c r="E104" s="3"/>
      <c r="F104" s="3"/>
      <c r="G104" s="3"/>
      <c r="H104" s="3"/>
      <c r="I104" s="3"/>
      <c r="J104" s="3"/>
      <c r="K104" s="3"/>
      <c r="L104" s="3"/>
      <c r="M104" s="3"/>
      <c r="N104" s="3"/>
      <c r="O104" s="3"/>
      <c r="P104" s="3"/>
      <c r="Q104" s="8"/>
      <c r="R104" s="1"/>
      <c r="S104" s="2"/>
    </row>
    <row r="105" spans="1:19">
      <c r="A105" s="2"/>
      <c r="B105" s="1"/>
      <c r="C105" s="7"/>
      <c r="D105" s="3"/>
      <c r="E105" s="3"/>
      <c r="F105" s="3"/>
      <c r="G105" s="3"/>
      <c r="H105" s="3"/>
      <c r="I105" s="3"/>
      <c r="J105" s="3"/>
      <c r="K105" s="3"/>
      <c r="L105" s="3"/>
      <c r="M105" s="3"/>
      <c r="N105" s="3"/>
      <c r="O105" s="3"/>
      <c r="P105" s="3"/>
      <c r="Q105" s="8"/>
      <c r="R105" s="1"/>
      <c r="S105" s="2"/>
    </row>
    <row r="106" spans="1:19">
      <c r="A106" s="2"/>
      <c r="B106" s="1"/>
      <c r="C106" s="7"/>
      <c r="D106" s="3"/>
      <c r="E106" s="3"/>
      <c r="F106" s="3"/>
      <c r="G106" s="3"/>
      <c r="H106" s="3"/>
      <c r="I106" s="3"/>
      <c r="J106" s="3"/>
      <c r="K106" s="3"/>
      <c r="L106" s="3"/>
      <c r="M106" s="3"/>
      <c r="N106" s="3"/>
      <c r="O106" s="3"/>
      <c r="P106" s="3"/>
      <c r="Q106" s="8"/>
      <c r="R106" s="1"/>
      <c r="S106" s="2"/>
    </row>
    <row r="107" spans="1:19">
      <c r="A107" s="2"/>
      <c r="B107" s="1"/>
      <c r="C107" s="15"/>
      <c r="D107" s="16"/>
      <c r="E107" s="16"/>
      <c r="F107" s="16"/>
      <c r="G107" s="16"/>
      <c r="H107" s="16"/>
      <c r="I107" s="16"/>
      <c r="J107" s="16"/>
      <c r="K107" s="16"/>
      <c r="L107" s="16"/>
      <c r="M107" s="16"/>
      <c r="N107" s="16"/>
      <c r="O107" s="16"/>
      <c r="P107" s="16"/>
      <c r="Q107" s="17"/>
      <c r="R107" s="1"/>
      <c r="S107" s="2"/>
    </row>
    <row r="108" spans="1:19">
      <c r="A108" s="2"/>
      <c r="B108" s="1"/>
      <c r="C108" s="7"/>
      <c r="D108" s="3"/>
      <c r="E108" s="3"/>
      <c r="F108" s="3"/>
      <c r="G108" s="3"/>
      <c r="H108" s="3"/>
      <c r="I108" s="3"/>
      <c r="J108" s="3"/>
      <c r="K108" s="3"/>
      <c r="L108" s="3"/>
      <c r="M108" s="3"/>
      <c r="N108" s="3"/>
      <c r="O108" s="3"/>
      <c r="P108" s="3"/>
      <c r="Q108" s="8"/>
      <c r="R108" s="1"/>
      <c r="S108" s="2"/>
    </row>
    <row r="109" spans="1:19">
      <c r="A109" s="2"/>
      <c r="B109" s="1"/>
      <c r="C109" s="7"/>
      <c r="D109" s="18" t="s">
        <v>323</v>
      </c>
      <c r="E109" s="3"/>
      <c r="F109" s="3"/>
      <c r="G109" s="3"/>
      <c r="H109" s="3"/>
      <c r="I109" s="3"/>
      <c r="J109" s="3"/>
      <c r="K109" s="3"/>
      <c r="L109" s="3"/>
      <c r="M109" s="3"/>
      <c r="N109" s="3"/>
      <c r="O109" s="3"/>
      <c r="P109" s="3"/>
      <c r="Q109" s="8"/>
      <c r="R109" s="1"/>
      <c r="S109" s="2"/>
    </row>
    <row r="110" spans="1:19">
      <c r="A110" s="2"/>
      <c r="B110" s="1"/>
      <c r="C110" s="7"/>
      <c r="D110" s="18" t="s">
        <v>324</v>
      </c>
      <c r="E110" s="3"/>
      <c r="F110" s="3"/>
      <c r="G110" s="3"/>
      <c r="H110" s="3"/>
      <c r="I110" s="3"/>
      <c r="J110" s="3"/>
      <c r="K110" s="3"/>
      <c r="L110" s="3"/>
      <c r="M110" s="3"/>
      <c r="N110" s="3"/>
      <c r="O110" s="3"/>
      <c r="P110" s="3"/>
      <c r="Q110" s="8"/>
      <c r="R110" s="1"/>
      <c r="S110" s="2"/>
    </row>
    <row r="111" spans="1:19">
      <c r="A111" s="2"/>
      <c r="B111" s="1"/>
      <c r="C111" s="7"/>
      <c r="D111" s="18" t="s">
        <v>325</v>
      </c>
      <c r="E111" s="3"/>
      <c r="F111" s="3"/>
      <c r="G111" s="3"/>
      <c r="H111" s="3"/>
      <c r="I111" s="3"/>
      <c r="J111" s="3"/>
      <c r="K111" s="3"/>
      <c r="L111" s="3"/>
      <c r="M111" s="3"/>
      <c r="N111" s="3"/>
      <c r="O111" s="3"/>
      <c r="P111" s="3"/>
      <c r="Q111" s="8"/>
      <c r="R111" s="1"/>
      <c r="S111" s="2"/>
    </row>
    <row r="112" spans="1:19">
      <c r="A112" s="2"/>
      <c r="B112" s="1"/>
      <c r="C112" s="7"/>
      <c r="D112" s="18"/>
      <c r="E112" s="3"/>
      <c r="F112" s="3"/>
      <c r="G112" s="3"/>
      <c r="H112" s="3"/>
      <c r="I112" s="3"/>
      <c r="J112" s="3"/>
      <c r="K112" s="3"/>
      <c r="L112" s="3"/>
      <c r="M112" s="3"/>
      <c r="N112" s="3"/>
      <c r="O112" s="3"/>
      <c r="P112" s="3"/>
      <c r="Q112" s="8"/>
      <c r="R112" s="1"/>
      <c r="S112" s="2"/>
    </row>
    <row r="113" spans="1:19">
      <c r="A113" s="2"/>
      <c r="B113" s="1"/>
      <c r="C113" s="7"/>
      <c r="D113" s="3" t="s">
        <v>326</v>
      </c>
      <c r="E113" s="3"/>
      <c r="F113" s="3"/>
      <c r="G113" s="3"/>
      <c r="H113" s="3"/>
      <c r="I113" s="3"/>
      <c r="J113" s="3"/>
      <c r="K113" s="3"/>
      <c r="L113" s="3"/>
      <c r="M113" s="3"/>
      <c r="N113" s="3"/>
      <c r="O113" s="3"/>
      <c r="P113" s="3"/>
      <c r="Q113" s="8"/>
      <c r="R113" s="1"/>
      <c r="S113" s="2"/>
    </row>
    <row r="114" spans="1:19">
      <c r="A114" s="2"/>
      <c r="B114" s="1"/>
      <c r="C114" s="7"/>
      <c r="D114" s="18" t="s">
        <v>327</v>
      </c>
      <c r="E114" s="3"/>
      <c r="F114" s="3"/>
      <c r="G114" s="3"/>
      <c r="H114" s="3"/>
      <c r="I114" s="3"/>
      <c r="J114" s="3"/>
      <c r="K114" s="3"/>
      <c r="L114" s="3"/>
      <c r="M114" s="3"/>
      <c r="N114" s="3"/>
      <c r="O114" s="3"/>
      <c r="P114" s="3"/>
      <c r="Q114" s="8"/>
      <c r="R114" s="1"/>
      <c r="S114" s="2"/>
    </row>
    <row r="115" spans="1:19">
      <c r="A115" s="2"/>
      <c r="B115" s="1"/>
      <c r="C115" s="7"/>
      <c r="D115" s="18" t="s">
        <v>328</v>
      </c>
      <c r="E115" s="3"/>
      <c r="F115" s="3"/>
      <c r="G115" s="3"/>
      <c r="H115" s="3"/>
      <c r="I115" s="3"/>
      <c r="J115" s="3"/>
      <c r="K115" s="3"/>
      <c r="L115" s="3"/>
      <c r="M115" s="3"/>
      <c r="N115" s="3"/>
      <c r="O115" s="3"/>
      <c r="P115" s="3"/>
      <c r="Q115" s="8"/>
      <c r="R115" s="1"/>
      <c r="S115" s="2"/>
    </row>
    <row r="116" spans="1:19">
      <c r="A116" s="2"/>
      <c r="B116" s="1"/>
      <c r="C116" s="7"/>
      <c r="D116" s="18" t="s">
        <v>329</v>
      </c>
      <c r="E116" s="3"/>
      <c r="F116" s="3"/>
      <c r="G116" s="3"/>
      <c r="H116" s="3"/>
      <c r="I116" s="3"/>
      <c r="J116" s="3"/>
      <c r="K116" s="3"/>
      <c r="L116" s="3"/>
      <c r="M116" s="3"/>
      <c r="N116" s="3"/>
      <c r="O116" s="3"/>
      <c r="P116" s="3"/>
      <c r="Q116" s="8"/>
      <c r="R116" s="1"/>
      <c r="S116" s="2"/>
    </row>
    <row r="117" spans="1:19">
      <c r="A117" s="2"/>
      <c r="B117" s="1"/>
      <c r="C117" s="7"/>
      <c r="D117" s="18"/>
      <c r="E117" s="3"/>
      <c r="F117" s="3"/>
      <c r="G117" s="3"/>
      <c r="H117" s="3"/>
      <c r="I117" s="3"/>
      <c r="J117" s="3"/>
      <c r="K117" s="3"/>
      <c r="L117" s="3"/>
      <c r="M117" s="3"/>
      <c r="N117" s="3"/>
      <c r="O117" s="3"/>
      <c r="P117" s="3"/>
      <c r="Q117" s="8"/>
      <c r="R117" s="1"/>
      <c r="S117" s="2"/>
    </row>
    <row r="118" spans="1:19" ht="13" thickBot="1">
      <c r="A118" s="2"/>
      <c r="B118" s="1"/>
      <c r="C118" s="9"/>
      <c r="D118" s="10"/>
      <c r="E118" s="10"/>
      <c r="F118" s="10"/>
      <c r="G118" s="10"/>
      <c r="H118" s="10"/>
      <c r="I118" s="10"/>
      <c r="J118" s="10"/>
      <c r="K118" s="10"/>
      <c r="L118" s="10"/>
      <c r="M118" s="10"/>
      <c r="N118" s="10"/>
      <c r="O118" s="10"/>
      <c r="P118" s="10"/>
      <c r="Q118" s="11"/>
      <c r="R118" s="1"/>
      <c r="S118" s="2"/>
    </row>
    <row r="119" spans="1:19" ht="24" customHeight="1">
      <c r="A119" s="2"/>
      <c r="B119" s="1"/>
      <c r="C119" s="1"/>
      <c r="D119" s="1"/>
      <c r="E119" s="1"/>
      <c r="F119" s="1"/>
      <c r="G119" s="1"/>
      <c r="H119" s="1"/>
      <c r="I119" s="1"/>
      <c r="J119" s="1"/>
      <c r="K119" s="1"/>
      <c r="L119" s="1"/>
      <c r="M119" s="1"/>
      <c r="N119" s="1"/>
      <c r="O119" s="1"/>
      <c r="P119" s="1"/>
      <c r="Q119" s="1"/>
      <c r="R119" s="1"/>
      <c r="S119" s="2"/>
    </row>
    <row r="120" spans="1:19" ht="24" customHeight="1">
      <c r="A120" s="2"/>
      <c r="B120" s="2"/>
      <c r="C120" s="2"/>
      <c r="D120" s="2"/>
      <c r="E120" s="2"/>
      <c r="F120" s="2"/>
      <c r="G120" s="2"/>
      <c r="H120" s="2"/>
      <c r="I120" s="2"/>
      <c r="J120" s="2"/>
      <c r="K120" s="2"/>
      <c r="L120" s="2"/>
      <c r="M120" s="2"/>
      <c r="N120" s="2"/>
      <c r="O120" s="2"/>
      <c r="P120" s="2"/>
      <c r="Q120" s="2"/>
      <c r="R120" s="2"/>
      <c r="S120" s="2"/>
    </row>
  </sheetData>
  <phoneticPr fontId="6"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Introduction</vt:lpstr>
      <vt:lpstr>Sample Problem</vt:lpstr>
      <vt:lpstr>Prebuilt Excel Model</vt:lpstr>
      <vt:lpstr>Graphs</vt:lpstr>
      <vt:lpstr>Toolkit Help</vt:lpstr>
    </vt:vector>
  </TitlesOfParts>
  <Company>Simmons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SimmonsLAdm</dc:creator>
  <cp:lastModifiedBy>HAYDEN NOEL</cp:lastModifiedBy>
  <dcterms:created xsi:type="dcterms:W3CDTF">2009-07-09T15:22:11Z</dcterms:created>
  <dcterms:modified xsi:type="dcterms:W3CDTF">2010-10-20T03:37:03Z</dcterms:modified>
</cp:coreProperties>
</file>