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ail\OneDrive\Desktop\Spring 2020\Decision Analytics\HW3\"/>
    </mc:Choice>
  </mc:AlternateContent>
  <xr:revisionPtr revIDLastSave="0" documentId="13_ncr:1_{2018970F-B729-45B3-9632-7348417E1888}" xr6:coauthVersionLast="44" xr6:coauthVersionMax="44" xr10:uidLastSave="{00000000-0000-0000-0000-000000000000}"/>
  <bookViews>
    <workbookView xWindow="-110" yWindow="-110" windowWidth="19420" windowHeight="10420" xr2:uid="{5C6AACEF-E7E1-444D-8FD7-6EBC977A85E6}"/>
  </bookViews>
  <sheets>
    <sheet name="Sheet1" sheetId="1" r:id="rId1"/>
  </sheets>
  <definedNames>
    <definedName name="data">Sheet1!$A$9:$Q$55</definedName>
    <definedName name="solver_adj" localSheetId="0" hidden="1">Sheet1!$D$3:$D$5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Sheet1!$D$3:$D$5</definedName>
    <definedName name="solver_lhs2" localSheetId="0" hidden="1">Sheet1!$D$3:$D$5</definedName>
    <definedName name="solver_lhs3" localSheetId="0" hidden="1">Sheet1!$D$3:$D$5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Sheet1!$U$7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4</definedName>
    <definedName name="solver_rel3" localSheetId="0" hidden="1">3</definedName>
    <definedName name="solver_rhs1" localSheetId="0" hidden="1">43</definedName>
    <definedName name="solver_rhs2" localSheetId="0" hidden="1">integer</definedName>
    <definedName name="solver_rhs3" localSheetId="0" hidden="1">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1" l="1"/>
  <c r="I5" i="1"/>
  <c r="H5" i="1"/>
  <c r="G5" i="1"/>
  <c r="J4" i="1"/>
  <c r="I4" i="1"/>
  <c r="H4" i="1"/>
  <c r="G4" i="1"/>
  <c r="F4" i="1"/>
  <c r="F5" i="1"/>
  <c r="J3" i="1"/>
  <c r="I3" i="1"/>
  <c r="H3" i="1"/>
  <c r="G3" i="1"/>
  <c r="F3" i="1"/>
  <c r="E4" i="1"/>
  <c r="E5" i="1"/>
  <c r="E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13" i="1"/>
  <c r="L8" i="1"/>
  <c r="D8" i="1"/>
  <c r="E8" i="1"/>
  <c r="F8" i="1"/>
  <c r="G8" i="1"/>
  <c r="H8" i="1"/>
  <c r="I8" i="1"/>
  <c r="J8" i="1"/>
  <c r="K8" i="1"/>
  <c r="C8" i="1"/>
  <c r="E7" i="1"/>
  <c r="F7" i="1"/>
  <c r="G7" i="1"/>
  <c r="H7" i="1"/>
  <c r="I7" i="1"/>
  <c r="J7" i="1"/>
  <c r="K7" i="1"/>
  <c r="L7" i="1"/>
  <c r="D7" i="1"/>
  <c r="C7" i="1"/>
  <c r="R14" i="1" l="1"/>
  <c r="T16" i="1"/>
  <c r="R25" i="1"/>
  <c r="S17" i="1"/>
  <c r="T15" i="1"/>
  <c r="R45" i="1"/>
  <c r="R33" i="1"/>
  <c r="R29" i="1"/>
  <c r="R17" i="1"/>
  <c r="S48" i="1"/>
  <c r="S40" i="1"/>
  <c r="S28" i="1"/>
  <c r="S16" i="1"/>
  <c r="T51" i="1"/>
  <c r="T39" i="1"/>
  <c r="T27" i="1"/>
  <c r="T19" i="1"/>
  <c r="R13" i="1"/>
  <c r="R52" i="1"/>
  <c r="R48" i="1"/>
  <c r="R44" i="1"/>
  <c r="R40" i="1"/>
  <c r="R36" i="1"/>
  <c r="R32" i="1"/>
  <c r="R28" i="1"/>
  <c r="R24" i="1"/>
  <c r="R20" i="1"/>
  <c r="R16" i="1"/>
  <c r="S55" i="1"/>
  <c r="S51" i="1"/>
  <c r="S47" i="1"/>
  <c r="S43" i="1"/>
  <c r="S39" i="1"/>
  <c r="S35" i="1"/>
  <c r="S31" i="1"/>
  <c r="S27" i="1"/>
  <c r="S23" i="1"/>
  <c r="S19" i="1"/>
  <c r="S15" i="1"/>
  <c r="T54" i="1"/>
  <c r="T50" i="1"/>
  <c r="T46" i="1"/>
  <c r="T42" i="1"/>
  <c r="T38" i="1"/>
  <c r="T34" i="1"/>
  <c r="T30" i="1"/>
  <c r="T26" i="1"/>
  <c r="T22" i="1"/>
  <c r="T18" i="1"/>
  <c r="T14" i="1"/>
  <c r="R53" i="1"/>
  <c r="R41" i="1"/>
  <c r="R21" i="1"/>
  <c r="S52" i="1"/>
  <c r="S36" i="1"/>
  <c r="S24" i="1"/>
  <c r="T47" i="1"/>
  <c r="T35" i="1"/>
  <c r="T23" i="1"/>
  <c r="R55" i="1"/>
  <c r="R51" i="1"/>
  <c r="R47" i="1"/>
  <c r="R43" i="1"/>
  <c r="R39" i="1"/>
  <c r="R35" i="1"/>
  <c r="R31" i="1"/>
  <c r="R27" i="1"/>
  <c r="R23" i="1"/>
  <c r="R19" i="1"/>
  <c r="R15" i="1"/>
  <c r="S54" i="1"/>
  <c r="S50" i="1"/>
  <c r="S46" i="1"/>
  <c r="S42" i="1"/>
  <c r="S38" i="1"/>
  <c r="S34" i="1"/>
  <c r="S30" i="1"/>
  <c r="S26" i="1"/>
  <c r="S22" i="1"/>
  <c r="S18" i="1"/>
  <c r="S14" i="1"/>
  <c r="T53" i="1"/>
  <c r="T49" i="1"/>
  <c r="T45" i="1"/>
  <c r="T41" i="1"/>
  <c r="T37" i="1"/>
  <c r="T33" i="1"/>
  <c r="T29" i="1"/>
  <c r="T25" i="1"/>
  <c r="T21" i="1"/>
  <c r="T17" i="1"/>
  <c r="R49" i="1"/>
  <c r="R37" i="1"/>
  <c r="S13" i="1"/>
  <c r="S44" i="1"/>
  <c r="S32" i="1"/>
  <c r="S20" i="1"/>
  <c r="T55" i="1"/>
  <c r="T43" i="1"/>
  <c r="T31" i="1"/>
  <c r="R54" i="1"/>
  <c r="R50" i="1"/>
  <c r="R46" i="1"/>
  <c r="R42" i="1"/>
  <c r="R38" i="1"/>
  <c r="R34" i="1"/>
  <c r="R30" i="1"/>
  <c r="R26" i="1"/>
  <c r="R22" i="1"/>
  <c r="R18" i="1"/>
  <c r="S53" i="1"/>
  <c r="S49" i="1"/>
  <c r="S45" i="1"/>
  <c r="S41" i="1"/>
  <c r="S37" i="1"/>
  <c r="S33" i="1"/>
  <c r="S29" i="1"/>
  <c r="S25" i="1"/>
  <c r="S21" i="1"/>
  <c r="T13" i="1"/>
  <c r="T52" i="1"/>
  <c r="T48" i="1"/>
  <c r="T44" i="1"/>
  <c r="T40" i="1"/>
  <c r="T36" i="1"/>
  <c r="T32" i="1"/>
  <c r="T28" i="1"/>
  <c r="T24" i="1"/>
  <c r="T20" i="1"/>
  <c r="U30" i="1" l="1"/>
  <c r="V30" i="1" s="1"/>
  <c r="U46" i="1"/>
  <c r="V46" i="1" s="1"/>
  <c r="U14" i="1"/>
  <c r="V14" i="1" s="1"/>
  <c r="U25" i="1"/>
  <c r="V25" i="1" s="1"/>
  <c r="U27" i="1"/>
  <c r="V27" i="1" s="1"/>
  <c r="U20" i="1"/>
  <c r="V20" i="1" s="1"/>
  <c r="U52" i="1"/>
  <c r="V52" i="1" s="1"/>
  <c r="U18" i="1"/>
  <c r="V18" i="1" s="1"/>
  <c r="U34" i="1"/>
  <c r="V34" i="1" s="1"/>
  <c r="U50" i="1"/>
  <c r="V50" i="1" s="1"/>
  <c r="U24" i="1"/>
  <c r="V24" i="1" s="1"/>
  <c r="U43" i="1"/>
  <c r="V43" i="1" s="1"/>
  <c r="U53" i="1"/>
  <c r="V53" i="1" s="1"/>
  <c r="U36" i="1"/>
  <c r="V36" i="1" s="1"/>
  <c r="U33" i="1"/>
  <c r="V33" i="1" s="1"/>
  <c r="U15" i="1"/>
  <c r="V15" i="1" s="1"/>
  <c r="U31" i="1"/>
  <c r="V31" i="1" s="1"/>
  <c r="U47" i="1"/>
  <c r="V47" i="1" s="1"/>
  <c r="U40" i="1"/>
  <c r="V40" i="1" s="1"/>
  <c r="U13" i="1"/>
  <c r="U45" i="1"/>
  <c r="V45" i="1" s="1"/>
  <c r="U22" i="1"/>
  <c r="V22" i="1" s="1"/>
  <c r="U38" i="1"/>
  <c r="V38" i="1" s="1"/>
  <c r="U54" i="1"/>
  <c r="V54" i="1" s="1"/>
  <c r="U37" i="1"/>
  <c r="V37" i="1" s="1"/>
  <c r="U35" i="1"/>
  <c r="V35" i="1" s="1"/>
  <c r="U19" i="1"/>
  <c r="V19" i="1" s="1"/>
  <c r="U51" i="1"/>
  <c r="V51" i="1" s="1"/>
  <c r="U21" i="1"/>
  <c r="V21" i="1" s="1"/>
  <c r="U28" i="1"/>
  <c r="V28" i="1" s="1"/>
  <c r="U44" i="1"/>
  <c r="V44" i="1" s="1"/>
  <c r="U17" i="1"/>
  <c r="V17" i="1" s="1"/>
  <c r="U26" i="1"/>
  <c r="V26" i="1" s="1"/>
  <c r="U42" i="1"/>
  <c r="V42" i="1" s="1"/>
  <c r="U49" i="1"/>
  <c r="V49" i="1" s="1"/>
  <c r="U23" i="1"/>
  <c r="V23" i="1" s="1"/>
  <c r="U39" i="1"/>
  <c r="V39" i="1" s="1"/>
  <c r="U55" i="1"/>
  <c r="V55" i="1" s="1"/>
  <c r="U41" i="1"/>
  <c r="V41" i="1" s="1"/>
  <c r="U16" i="1"/>
  <c r="V16" i="1" s="1"/>
  <c r="U32" i="1"/>
  <c r="V32" i="1" s="1"/>
  <c r="U48" i="1"/>
  <c r="V48" i="1" s="1"/>
  <c r="U29" i="1"/>
  <c r="V29" i="1" s="1"/>
  <c r="V13" i="1" l="1"/>
  <c r="U7" i="1"/>
</calcChain>
</file>

<file path=xl/sharedStrings.xml><?xml version="1.0" encoding="utf-8"?>
<sst xmlns="http://schemas.openxmlformats.org/spreadsheetml/2006/main" count="124" uniqueCount="67">
  <si>
    <t>Academia</t>
  </si>
  <si>
    <t>For-Profit</t>
  </si>
  <si>
    <t>Government</t>
  </si>
  <si>
    <t>Nonprofit</t>
  </si>
  <si>
    <t>Other</t>
  </si>
  <si>
    <t>Department or Center</t>
  </si>
  <si>
    <t>N</t>
  </si>
  <si>
    <t>%</t>
  </si>
  <si>
    <t>A&amp;S Biology</t>
  </si>
  <si>
    <t>A&amp;S Biophysics</t>
  </si>
  <si>
    <t>A&amp;S Chemistry</t>
  </si>
  <si>
    <t>A&amp;S Neuroscience</t>
  </si>
  <si>
    <t>A&amp;S Psychological &amp; Brain Sciences</t>
  </si>
  <si>
    <t>SOM Anesthesiology and Critical Care Medicine</t>
  </si>
  <si>
    <t>SOM Biological Chemistry</t>
  </si>
  <si>
    <t>SOM Biomedical Engineering</t>
  </si>
  <si>
    <t>SOM Biophysics and Biophysical Chemistry</t>
  </si>
  <si>
    <t>SOM Cell Biology</t>
  </si>
  <si>
    <t>SOM Dermatology</t>
  </si>
  <si>
    <t>SOM Gynecology and Obstetrics</t>
  </si>
  <si>
    <t>SOM Institute for Cell Engineering</t>
  </si>
  <si>
    <t>SOM McKusick-Nathans Institute of Genetic Medicine</t>
  </si>
  <si>
    <t>SOM Medicine</t>
  </si>
  <si>
    <t>SOM Molecular and Comparative Pathobiology</t>
  </si>
  <si>
    <t>SOM Molecular Biology and Genetics</t>
  </si>
  <si>
    <t>SOM Neurological Surgery</t>
  </si>
  <si>
    <t>SOM Neurology</t>
  </si>
  <si>
    <t>SOM Neuroscience</t>
  </si>
  <si>
    <t>SOM Oncology Center</t>
  </si>
  <si>
    <t>SOM Ophthalmology</t>
  </si>
  <si>
    <t>SOM Orthopaedic Surgery</t>
  </si>
  <si>
    <t>SOM Otolaryngology-Head and Neck Surgery</t>
  </si>
  <si>
    <t>SOM Pathology</t>
  </si>
  <si>
    <t>SOM Pediatrics</t>
  </si>
  <si>
    <t>SOM Pharmacology and Molecular Sciences</t>
  </si>
  <si>
    <t>SOM Physical Medicine and Rehabilitation</t>
  </si>
  <si>
    <t>SOM Physiology</t>
  </si>
  <si>
    <t>SOM Plastic Surgery</t>
  </si>
  <si>
    <t>SOM Psychiatry and Behavioral Sciences</t>
  </si>
  <si>
    <t>SOM Radiation Oncology and Molecular Radiation Sciences</t>
  </si>
  <si>
    <t>SOM Radiology and Radiological Science</t>
  </si>
  <si>
    <t>SOM Surgery</t>
  </si>
  <si>
    <t>SOM Urology</t>
  </si>
  <si>
    <t>SPH Biochemistry and Molecular Biology</t>
  </si>
  <si>
    <t>SPH Environmental Health and Engineering</t>
  </si>
  <si>
    <t>SPH Epidemiology</t>
  </si>
  <si>
    <t>SPH Molecular Microbiology and Immunology</t>
  </si>
  <si>
    <t>WSE Biomedical Engineering</t>
  </si>
  <si>
    <t>WSE Chemical and Biomolecular Engineering</t>
  </si>
  <si>
    <t>WSE Environmental Health and Engineering</t>
  </si>
  <si>
    <t>Other Dept or Center</t>
  </si>
  <si>
    <t>ID</t>
  </si>
  <si>
    <t>average</t>
  </si>
  <si>
    <t>SD</t>
  </si>
  <si>
    <t>z_aca_%</t>
  </si>
  <si>
    <t>z_forprof_%</t>
  </si>
  <si>
    <t>z_gov_%</t>
  </si>
  <si>
    <t>z_nonprof_%</t>
  </si>
  <si>
    <t>z_not_found_%</t>
  </si>
  <si>
    <t>Cluster</t>
  </si>
  <si>
    <t>Name</t>
  </si>
  <si>
    <t>distsq_1</t>
  </si>
  <si>
    <t>distsq_2</t>
  </si>
  <si>
    <t>distsq_3</t>
  </si>
  <si>
    <t>min_distsq</t>
  </si>
  <si>
    <t>cluster_match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</si>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</sst>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A1144-4247-4F7D-AA88-729B5453B27F}">
  <dimension ref="A2:W55"/>
  <sheetViews>
    <sheetView tabSelected="1" topLeftCell="F1" zoomScale="55" zoomScaleNormal="55" workbookViewId="0">
      <selection activeCell="W37" sqref="W37"/>
    </sheetView>
  </sheetViews>
  <sheetFormatPr defaultRowHeight="14.5" x14ac:dyDescent="0.35"/>
  <cols>
    <col min="2" max="2" width="26.6328125" customWidth="1"/>
    <col min="3" max="4" width="10.26953125" style="2" customWidth="1"/>
    <col min="5" max="5" width="23.453125" style="2" customWidth="1"/>
    <col min="6" max="8" width="10.26953125" style="2" customWidth="1"/>
    <col min="9" max="10" width="10.26953125" customWidth="1"/>
    <col min="13" max="16" width="11.6328125" customWidth="1"/>
    <col min="17" max="17" width="13.54296875" customWidth="1"/>
    <col min="21" max="22" width="12.1796875" customWidth="1"/>
    <col min="23" max="23" width="44.54296875" customWidth="1"/>
  </cols>
  <sheetData>
    <row r="2" spans="1:23" x14ac:dyDescent="0.35">
      <c r="C2" s="2" t="s">
        <v>59</v>
      </c>
      <c r="D2" s="2" t="s">
        <v>51</v>
      </c>
      <c r="E2" s="3" t="s">
        <v>60</v>
      </c>
      <c r="F2" t="s">
        <v>54</v>
      </c>
      <c r="G2" t="s">
        <v>55</v>
      </c>
      <c r="H2" t="s">
        <v>56</v>
      </c>
      <c r="I2" t="s">
        <v>57</v>
      </c>
      <c r="J2" t="s">
        <v>58</v>
      </c>
    </row>
    <row r="3" spans="1:23" x14ac:dyDescent="0.35">
      <c r="C3" s="2">
        <v>1</v>
      </c>
      <c r="D3" s="2">
        <v>9</v>
      </c>
      <c r="E3" s="3" t="str">
        <f>VLOOKUP(D3,data,2,)</f>
        <v>SOM Biophysics and Biophysical Chemistry</v>
      </c>
      <c r="F3" s="2">
        <f>VLOOKUP($D$3,data,13,FALSE)</f>
        <v>1.0027291350682837</v>
      </c>
      <c r="G3" s="2">
        <f>VLOOKUP($D$3,data,14,FALSE)</f>
        <v>-0.35922385060111073</v>
      </c>
      <c r="H3" s="2">
        <f>VLOOKUP($D$3,data,15,FALSE)</f>
        <v>0.65911856093265819</v>
      </c>
      <c r="I3" s="2">
        <f>VLOOKUP($D$3,data,16,FALSE)</f>
        <v>-0.15898786328768269</v>
      </c>
      <c r="J3" s="2">
        <f>VLOOKUP($D$3,data,17,FALSE)</f>
        <v>0.83956250315588576</v>
      </c>
    </row>
    <row r="4" spans="1:23" x14ac:dyDescent="0.35">
      <c r="C4" s="2">
        <v>2</v>
      </c>
      <c r="D4" s="2">
        <v>21</v>
      </c>
      <c r="E4" s="3" t="str">
        <f>VLOOKUP(D4,data,2,)</f>
        <v>SOM Oncology Center</v>
      </c>
      <c r="F4" s="2">
        <f>VLOOKUP($D$4,data,13,FALSE)</f>
        <v>-0.26542830045925153</v>
      </c>
      <c r="G4" s="2">
        <f>VLOOKUP($D$4,data,14,FALSE)</f>
        <v>1.5477669612319465</v>
      </c>
      <c r="H4" s="2">
        <f>VLOOKUP($D$4,data,15,FALSE)</f>
        <v>-0.53423293886120715</v>
      </c>
      <c r="I4" s="2">
        <f>VLOOKUP($D$4,data,16,FALSE)</f>
        <v>0.7327266742823636</v>
      </c>
      <c r="J4" s="2">
        <f>VLOOKUP($D$4,data,17,FALSE)</f>
        <v>0.62208546920586716</v>
      </c>
    </row>
    <row r="5" spans="1:23" x14ac:dyDescent="0.35">
      <c r="C5" s="2">
        <v>3</v>
      </c>
      <c r="D5" s="2">
        <v>33</v>
      </c>
      <c r="E5" s="3" t="str">
        <f>VLOOKUP(D5,data,2,)</f>
        <v>SOM Radiology and Radiological Science</v>
      </c>
      <c r="F5" s="2">
        <f>VLOOKUP($D$5,data,13,FALSE)</f>
        <v>-0.36297887242290805</v>
      </c>
      <c r="G5" s="2">
        <f>VLOOKUP($D$5,data,14,FALSE)</f>
        <v>-0.74062201296772223</v>
      </c>
      <c r="H5" s="2">
        <f>VLOOKUP($D$5,data,15,FALSE)</f>
        <v>-0.53423293886120715</v>
      </c>
      <c r="I5" s="2">
        <f>VLOOKUP($D$5,data,16,FALSE)</f>
        <v>0.43548849509234816</v>
      </c>
      <c r="J5" s="2">
        <f>VLOOKUP($D$5,data,17,FALSE)</f>
        <v>-0.90025376844426319</v>
      </c>
    </row>
    <row r="6" spans="1:23" x14ac:dyDescent="0.35">
      <c r="U6" t="s">
        <v>66</v>
      </c>
    </row>
    <row r="7" spans="1:23" x14ac:dyDescent="0.35">
      <c r="B7" t="s">
        <v>52</v>
      </c>
      <c r="C7" s="2">
        <f>AVERAGE(C13:C55)</f>
        <v>19.093023255813954</v>
      </c>
      <c r="D7" s="2">
        <f>AVERAGE(D13:D55)</f>
        <v>31.720930232558139</v>
      </c>
      <c r="E7" s="2">
        <f t="shared" ref="E7:L7" si="0">AVERAGE(E13:E55)</f>
        <v>4.4883720930232558</v>
      </c>
      <c r="F7" s="2">
        <f t="shared" si="0"/>
        <v>7.8837209302325579</v>
      </c>
      <c r="G7" s="2">
        <f t="shared" si="0"/>
        <v>2.1162790697674421</v>
      </c>
      <c r="H7" s="2">
        <f t="shared" si="0"/>
        <v>3.7906976744186047</v>
      </c>
      <c r="I7" s="2">
        <f t="shared" si="0"/>
        <v>2.558139534883721</v>
      </c>
      <c r="J7" s="2">
        <f t="shared" si="0"/>
        <v>3.5348837209302326</v>
      </c>
      <c r="K7" s="2">
        <f t="shared" si="0"/>
        <v>5.1860465116279073</v>
      </c>
      <c r="L7" s="2">
        <f t="shared" si="0"/>
        <v>8.1395348837209305</v>
      </c>
      <c r="U7" s="4">
        <f>SUM(U13:U55)</f>
        <v>160.79912554689795</v>
      </c>
    </row>
    <row r="8" spans="1:23" x14ac:dyDescent="0.35">
      <c r="B8" t="s">
        <v>53</v>
      </c>
      <c r="C8" s="2">
        <f>_xlfn.STDEV.P(C13:C55)</f>
        <v>15.94440042188519</v>
      </c>
      <c r="D8" s="2">
        <f t="shared" ref="D8:K8" si="1">_xlfn.STDEV.P(D13:D55)</f>
        <v>10.251093149638939</v>
      </c>
      <c r="E8" s="2">
        <f t="shared" si="1"/>
        <v>4.6223526327560496</v>
      </c>
      <c r="F8" s="2">
        <f t="shared" si="1"/>
        <v>5.2438637553726322</v>
      </c>
      <c r="G8" s="2">
        <f t="shared" si="1"/>
        <v>2.0024322689887684</v>
      </c>
      <c r="H8" s="2">
        <f t="shared" si="1"/>
        <v>3.3519042802484798</v>
      </c>
      <c r="I8" s="2">
        <f t="shared" si="1"/>
        <v>4.0651801389268547</v>
      </c>
      <c r="J8" s="2">
        <f t="shared" si="1"/>
        <v>3.3643053618651395</v>
      </c>
      <c r="K8" s="2">
        <f t="shared" si="1"/>
        <v>5.9699083158924857</v>
      </c>
      <c r="L8" s="2">
        <f>_xlfn.STDEV.P(L13:L55)</f>
        <v>4.5981866767128325</v>
      </c>
    </row>
    <row r="9" spans="1:23" x14ac:dyDescent="0.35">
      <c r="A9">
        <v>1</v>
      </c>
      <c r="B9">
        <v>2</v>
      </c>
      <c r="C9">
        <v>3</v>
      </c>
      <c r="D9">
        <v>4</v>
      </c>
      <c r="E9">
        <v>5</v>
      </c>
      <c r="F9">
        <v>6</v>
      </c>
      <c r="G9">
        <v>7</v>
      </c>
      <c r="H9">
        <v>8</v>
      </c>
      <c r="I9">
        <v>9</v>
      </c>
      <c r="J9">
        <v>10</v>
      </c>
      <c r="K9">
        <v>11</v>
      </c>
      <c r="L9">
        <v>12</v>
      </c>
      <c r="M9">
        <v>13</v>
      </c>
      <c r="N9">
        <v>14</v>
      </c>
      <c r="O9">
        <v>15</v>
      </c>
      <c r="P9">
        <v>16</v>
      </c>
      <c r="Q9">
        <v>17</v>
      </c>
      <c r="R9">
        <v>1</v>
      </c>
      <c r="S9">
        <v>2</v>
      </c>
      <c r="T9">
        <v>3</v>
      </c>
    </row>
    <row r="10" spans="1:23" x14ac:dyDescent="0.35">
      <c r="C10" s="1" t="s">
        <v>0</v>
      </c>
      <c r="D10" s="1"/>
      <c r="E10" s="1" t="s">
        <v>1</v>
      </c>
      <c r="F10" s="1"/>
      <c r="G10" s="1" t="s">
        <v>2</v>
      </c>
      <c r="H10" s="1"/>
      <c r="I10" s="1" t="s">
        <v>3</v>
      </c>
      <c r="J10" s="1"/>
      <c r="K10" s="1" t="s">
        <v>4</v>
      </c>
      <c r="L10" s="1"/>
      <c r="M10" t="s">
        <v>54</v>
      </c>
      <c r="N10" t="s">
        <v>55</v>
      </c>
      <c r="O10" t="s">
        <v>56</v>
      </c>
      <c r="P10" t="s">
        <v>57</v>
      </c>
      <c r="Q10" t="s">
        <v>58</v>
      </c>
      <c r="R10" t="s">
        <v>61</v>
      </c>
      <c r="S10" t="s">
        <v>62</v>
      </c>
      <c r="T10" t="s">
        <v>63</v>
      </c>
      <c r="U10" t="s">
        <v>64</v>
      </c>
      <c r="V10" t="s">
        <v>65</v>
      </c>
    </row>
    <row r="11" spans="1:23" x14ac:dyDescent="0.35">
      <c r="A11" t="s">
        <v>51</v>
      </c>
      <c r="B11" t="s">
        <v>5</v>
      </c>
    </row>
    <row r="12" spans="1:23" x14ac:dyDescent="0.35">
      <c r="C12" s="2" t="s">
        <v>6</v>
      </c>
      <c r="D12" s="2" t="s">
        <v>7</v>
      </c>
      <c r="E12" s="2" t="s">
        <v>6</v>
      </c>
      <c r="F12" s="2" t="s">
        <v>7</v>
      </c>
      <c r="G12" s="2" t="s">
        <v>6</v>
      </c>
      <c r="H12" s="2" t="s">
        <v>7</v>
      </c>
      <c r="I12" t="s">
        <v>6</v>
      </c>
      <c r="J12" s="2" t="s">
        <v>7</v>
      </c>
      <c r="K12" t="s">
        <v>6</v>
      </c>
      <c r="L12" t="s">
        <v>7</v>
      </c>
    </row>
    <row r="13" spans="1:23" x14ac:dyDescent="0.35">
      <c r="A13">
        <v>1</v>
      </c>
      <c r="B13" t="s">
        <v>8</v>
      </c>
      <c r="C13" s="2">
        <v>10</v>
      </c>
      <c r="D13" s="2">
        <v>37</v>
      </c>
      <c r="E13" s="2">
        <v>4</v>
      </c>
      <c r="F13" s="2">
        <v>15</v>
      </c>
      <c r="G13" s="2">
        <v>3</v>
      </c>
      <c r="H13" s="2">
        <v>11</v>
      </c>
      <c r="I13">
        <v>2</v>
      </c>
      <c r="J13">
        <v>7</v>
      </c>
      <c r="K13">
        <v>2</v>
      </c>
      <c r="L13">
        <v>7</v>
      </c>
      <c r="M13">
        <f>STANDARDIZE(D13,D$7,D$8)</f>
        <v>0.51497627525000089</v>
      </c>
      <c r="N13">
        <f>STANDARDIZE(F13,F$7,F$8)</f>
        <v>1.3570678800486407</v>
      </c>
      <c r="O13">
        <f>STANDARDIZE(H13,H$7,H$8)</f>
        <v>2.1508079356749898</v>
      </c>
      <c r="P13">
        <f>STANDARDIZE(J13,J$7,J$8)</f>
        <v>1.0299648534723791</v>
      </c>
      <c r="Q13">
        <f>STANDARDIZE(L13,L$7,L$8)</f>
        <v>-0.24782266659420732</v>
      </c>
      <c r="R13">
        <f>SUMXMY2($F$3:$J$3,M13:Q13)</f>
        <v>8.0047124177603717</v>
      </c>
      <c r="S13">
        <f>SUMXMY2($F$4:$J$4,M13:Q13)</f>
        <v>8.6999326391815579</v>
      </c>
      <c r="T13">
        <f>SUMXMY2($F$5:$J$5,M13:Q13)</f>
        <v>13.159621109852527</v>
      </c>
      <c r="U13">
        <f>MIN(R13:T13)</f>
        <v>8.0047124177603717</v>
      </c>
      <c r="V13">
        <f>MATCH(U13,R13:T13, FALSE())</f>
        <v>1</v>
      </c>
      <c r="W13" t="s">
        <v>8</v>
      </c>
    </row>
    <row r="14" spans="1:23" x14ac:dyDescent="0.35">
      <c r="A14">
        <v>2</v>
      </c>
      <c r="B14" t="s">
        <v>9</v>
      </c>
      <c r="C14" s="2">
        <v>9</v>
      </c>
      <c r="D14" s="2">
        <v>45</v>
      </c>
      <c r="E14" s="2">
        <v>3</v>
      </c>
      <c r="F14" s="2">
        <v>15</v>
      </c>
      <c r="G14" s="2">
        <v>0</v>
      </c>
      <c r="H14" s="2">
        <v>0</v>
      </c>
      <c r="I14">
        <v>1</v>
      </c>
      <c r="J14">
        <v>5</v>
      </c>
      <c r="K14">
        <v>2</v>
      </c>
      <c r="L14">
        <v>10</v>
      </c>
      <c r="M14">
        <f t="shared" ref="M14:M55" si="2">STANDARDIZE(D14,D$7,D$8)</f>
        <v>1.2953808509592533</v>
      </c>
      <c r="N14">
        <f t="shared" ref="N14:N55" si="3">STANDARDIZE(F14,F$7,F$8)</f>
        <v>1.3570678800486407</v>
      </c>
      <c r="O14">
        <f t="shared" ref="O14:O55" si="4">STANDARDIZE(H14,H$7,H$8)</f>
        <v>-1.1309086887581399</v>
      </c>
      <c r="P14">
        <f t="shared" ref="P14:P55" si="5">STANDARDIZE(J14,J$7,J$8)</f>
        <v>0.43548849509234816</v>
      </c>
      <c r="Q14">
        <f t="shared" ref="Q14:Q55" si="6">STANDARDIZE(L14,L$7,L$8)</f>
        <v>0.40460843525584855</v>
      </c>
      <c r="R14">
        <f t="shared" ref="R14:R55" si="7">SUMXMY2($F$3:$J$3,M14:Q14)</f>
        <v>6.778087068001823</v>
      </c>
      <c r="S14">
        <f t="shared" ref="S14:S55" si="8">SUMXMY2($F$4:$J$4,M14:Q14)</f>
        <v>2.9641600926948701</v>
      </c>
      <c r="T14">
        <f t="shared" ref="T14:T55" si="9">SUMXMY2($F$5:$J$5,M14:Q14)</f>
        <v>9.2091471805593379</v>
      </c>
      <c r="U14">
        <f t="shared" ref="U14:U55" si="10">MIN(R14:T14)</f>
        <v>2.9641600926948701</v>
      </c>
      <c r="V14">
        <f t="shared" ref="V14:V55" si="11">MATCH(U14,R14:T14, FALSE())</f>
        <v>2</v>
      </c>
      <c r="W14" t="s">
        <v>9</v>
      </c>
    </row>
    <row r="15" spans="1:23" x14ac:dyDescent="0.35">
      <c r="A15">
        <v>3</v>
      </c>
      <c r="B15" t="s">
        <v>10</v>
      </c>
      <c r="C15" s="2">
        <v>18</v>
      </c>
      <c r="D15" s="2">
        <v>37</v>
      </c>
      <c r="E15" s="2">
        <v>2</v>
      </c>
      <c r="F15" s="2">
        <v>4</v>
      </c>
      <c r="G15" s="2">
        <v>5</v>
      </c>
      <c r="H15" s="2">
        <v>10</v>
      </c>
      <c r="I15">
        <v>1</v>
      </c>
      <c r="J15">
        <v>2</v>
      </c>
      <c r="K15">
        <v>5</v>
      </c>
      <c r="L15">
        <v>10</v>
      </c>
      <c r="M15">
        <f t="shared" si="2"/>
        <v>0.51497627525000089</v>
      </c>
      <c r="N15">
        <f t="shared" si="3"/>
        <v>-0.74062201296772223</v>
      </c>
      <c r="O15">
        <f t="shared" si="4"/>
        <v>1.8524700607265236</v>
      </c>
      <c r="P15">
        <f t="shared" si="5"/>
        <v>-0.4562260424776981</v>
      </c>
      <c r="Q15">
        <f t="shared" si="6"/>
        <v>0.40460843525584855</v>
      </c>
      <c r="R15">
        <f t="shared" si="7"/>
        <v>2.0849907889287955</v>
      </c>
      <c r="S15">
        <f t="shared" si="8"/>
        <v>13.003011430254451</v>
      </c>
      <c r="T15">
        <f t="shared" si="9"/>
        <v>8.9649766367253054</v>
      </c>
      <c r="U15">
        <f t="shared" si="10"/>
        <v>2.0849907889287955</v>
      </c>
      <c r="V15">
        <f t="shared" si="11"/>
        <v>1</v>
      </c>
      <c r="W15" t="s">
        <v>10</v>
      </c>
    </row>
    <row r="16" spans="1:23" x14ac:dyDescent="0.35">
      <c r="A16">
        <v>4</v>
      </c>
      <c r="B16" t="s">
        <v>11</v>
      </c>
      <c r="C16" s="2">
        <v>5</v>
      </c>
      <c r="D16" s="2">
        <v>23</v>
      </c>
      <c r="E16" s="2">
        <v>1</v>
      </c>
      <c r="F16" s="2">
        <v>5</v>
      </c>
      <c r="G16" s="2">
        <v>1</v>
      </c>
      <c r="H16" s="2">
        <v>5</v>
      </c>
      <c r="I16">
        <v>0</v>
      </c>
      <c r="J16">
        <v>0</v>
      </c>
      <c r="K16">
        <v>4</v>
      </c>
      <c r="L16">
        <v>18</v>
      </c>
      <c r="M16">
        <f t="shared" si="2"/>
        <v>-0.85073173224119081</v>
      </c>
      <c r="N16">
        <f t="shared" si="3"/>
        <v>-0.54992293178441642</v>
      </c>
      <c r="O16">
        <f t="shared" si="4"/>
        <v>0.36078068598419183</v>
      </c>
      <c r="P16">
        <f t="shared" si="5"/>
        <v>-1.050702400857729</v>
      </c>
      <c r="Q16">
        <f t="shared" si="6"/>
        <v>2.1444247068559976</v>
      </c>
      <c r="R16">
        <f t="shared" si="7"/>
        <v>6.058509000999388</v>
      </c>
      <c r="S16">
        <f t="shared" si="8"/>
        <v>11.042068403721842</v>
      </c>
      <c r="T16">
        <f t="shared" si="9"/>
        <v>12.554148777645583</v>
      </c>
      <c r="U16">
        <f t="shared" si="10"/>
        <v>6.058509000999388</v>
      </c>
      <c r="V16">
        <f t="shared" si="11"/>
        <v>1</v>
      </c>
      <c r="W16" t="s">
        <v>11</v>
      </c>
    </row>
    <row r="17" spans="1:23" x14ac:dyDescent="0.35">
      <c r="A17">
        <v>5</v>
      </c>
      <c r="B17" t="s">
        <v>12</v>
      </c>
      <c r="C17" s="2">
        <v>5</v>
      </c>
      <c r="D17" s="2">
        <v>24</v>
      </c>
      <c r="E17" s="2">
        <v>3</v>
      </c>
      <c r="F17" s="2">
        <v>14</v>
      </c>
      <c r="G17" s="2">
        <v>0</v>
      </c>
      <c r="H17" s="2">
        <v>0</v>
      </c>
      <c r="I17">
        <v>4</v>
      </c>
      <c r="J17">
        <v>19</v>
      </c>
      <c r="K17">
        <v>0</v>
      </c>
      <c r="L17">
        <v>0</v>
      </c>
      <c r="M17">
        <f t="shared" si="2"/>
        <v>-0.75318116027753423</v>
      </c>
      <c r="N17">
        <f t="shared" si="3"/>
        <v>1.1663687988653351</v>
      </c>
      <c r="O17">
        <f t="shared" si="4"/>
        <v>-1.1309086887581399</v>
      </c>
      <c r="P17">
        <f t="shared" si="5"/>
        <v>4.5968230037525641</v>
      </c>
      <c r="Q17">
        <f t="shared" si="6"/>
        <v>-1.7701619042443377</v>
      </c>
      <c r="R17">
        <f t="shared" si="7"/>
        <v>38.043249937681644</v>
      </c>
      <c r="S17">
        <f t="shared" si="8"/>
        <v>21.393477300237087</v>
      </c>
      <c r="T17">
        <f t="shared" si="9"/>
        <v>22.218338790075279</v>
      </c>
      <c r="U17">
        <f t="shared" si="10"/>
        <v>21.393477300237087</v>
      </c>
      <c r="V17">
        <f t="shared" si="11"/>
        <v>2</v>
      </c>
      <c r="W17" t="s">
        <v>12</v>
      </c>
    </row>
    <row r="18" spans="1:23" x14ac:dyDescent="0.35">
      <c r="A18">
        <v>6</v>
      </c>
      <c r="B18" t="s">
        <v>13</v>
      </c>
      <c r="C18" s="2">
        <v>26</v>
      </c>
      <c r="D18" s="2">
        <v>39</v>
      </c>
      <c r="E18" s="2">
        <v>3</v>
      </c>
      <c r="F18" s="2">
        <v>5</v>
      </c>
      <c r="G18" s="2">
        <v>0</v>
      </c>
      <c r="H18" s="2">
        <v>0</v>
      </c>
      <c r="I18">
        <v>2</v>
      </c>
      <c r="J18">
        <v>3</v>
      </c>
      <c r="K18">
        <v>3</v>
      </c>
      <c r="L18">
        <v>5</v>
      </c>
      <c r="M18">
        <f t="shared" si="2"/>
        <v>0.71007741917731404</v>
      </c>
      <c r="N18">
        <f t="shared" si="3"/>
        <v>-0.54992293178441642</v>
      </c>
      <c r="O18">
        <f t="shared" si="4"/>
        <v>-1.1309086887581399</v>
      </c>
      <c r="P18">
        <f t="shared" si="5"/>
        <v>-0.15898786328768269</v>
      </c>
      <c r="Q18">
        <f t="shared" si="6"/>
        <v>-0.68277673449424459</v>
      </c>
      <c r="R18">
        <f t="shared" si="7"/>
        <v>5.643725475502869</v>
      </c>
      <c r="S18">
        <f t="shared" si="8"/>
        <v>8.2057564339805946</v>
      </c>
      <c r="T18">
        <f t="shared" si="9"/>
        <v>1.944536295990525</v>
      </c>
      <c r="U18">
        <f t="shared" si="10"/>
        <v>1.944536295990525</v>
      </c>
      <c r="V18">
        <f t="shared" si="11"/>
        <v>3</v>
      </c>
      <c r="W18" t="s">
        <v>13</v>
      </c>
    </row>
    <row r="19" spans="1:23" x14ac:dyDescent="0.35">
      <c r="A19">
        <v>7</v>
      </c>
      <c r="B19" t="s">
        <v>14</v>
      </c>
      <c r="C19" s="2">
        <v>12</v>
      </c>
      <c r="D19" s="2">
        <v>40</v>
      </c>
      <c r="E19" s="2">
        <v>4</v>
      </c>
      <c r="F19" s="2">
        <v>13</v>
      </c>
      <c r="G19" s="2">
        <v>1</v>
      </c>
      <c r="H19" s="2">
        <v>3</v>
      </c>
      <c r="I19">
        <v>0</v>
      </c>
      <c r="J19">
        <v>0</v>
      </c>
      <c r="K19">
        <v>3</v>
      </c>
      <c r="L19">
        <v>10</v>
      </c>
      <c r="M19">
        <f t="shared" si="2"/>
        <v>0.80762799114097061</v>
      </c>
      <c r="N19">
        <f t="shared" si="3"/>
        <v>0.97566971768202937</v>
      </c>
      <c r="O19">
        <f t="shared" si="4"/>
        <v>-0.23589506391274084</v>
      </c>
      <c r="P19">
        <f t="shared" si="5"/>
        <v>-1.050702400857729</v>
      </c>
      <c r="Q19">
        <f t="shared" si="6"/>
        <v>0.40460843525584855</v>
      </c>
      <c r="R19">
        <f t="shared" si="7"/>
        <v>3.6053945413608934</v>
      </c>
      <c r="S19">
        <f t="shared" si="8"/>
        <v>4.7956660749997448</v>
      </c>
      <c r="T19">
        <f t="shared" si="9"/>
        <v>8.3164119711983542</v>
      </c>
      <c r="U19">
        <f t="shared" si="10"/>
        <v>3.6053945413608934</v>
      </c>
      <c r="V19">
        <f t="shared" si="11"/>
        <v>1</v>
      </c>
      <c r="W19" t="s">
        <v>14</v>
      </c>
    </row>
    <row r="20" spans="1:23" x14ac:dyDescent="0.35">
      <c r="A20">
        <v>8</v>
      </c>
      <c r="B20" t="s">
        <v>15</v>
      </c>
      <c r="C20" s="2">
        <v>15</v>
      </c>
      <c r="D20" s="2">
        <v>26</v>
      </c>
      <c r="E20" s="2">
        <v>10</v>
      </c>
      <c r="F20" s="2">
        <v>18</v>
      </c>
      <c r="G20" s="2">
        <v>6</v>
      </c>
      <c r="H20" s="2">
        <v>11</v>
      </c>
      <c r="I20">
        <v>0</v>
      </c>
      <c r="J20">
        <v>0</v>
      </c>
      <c r="K20">
        <v>3</v>
      </c>
      <c r="L20">
        <v>5</v>
      </c>
      <c r="M20">
        <f t="shared" si="2"/>
        <v>-0.5580800163502212</v>
      </c>
      <c r="N20">
        <f t="shared" si="3"/>
        <v>1.9291651235985579</v>
      </c>
      <c r="O20">
        <f t="shared" si="4"/>
        <v>2.1508079356749898</v>
      </c>
      <c r="P20">
        <f t="shared" si="5"/>
        <v>-1.050702400857729</v>
      </c>
      <c r="Q20">
        <f t="shared" si="6"/>
        <v>-0.68277673449424459</v>
      </c>
      <c r="R20">
        <f t="shared" si="7"/>
        <v>13.010658066112475</v>
      </c>
      <c r="S20">
        <f t="shared" si="8"/>
        <v>12.323838719700822</v>
      </c>
      <c r="T20">
        <f t="shared" si="9"/>
        <v>16.631331948367222</v>
      </c>
      <c r="U20">
        <f t="shared" si="10"/>
        <v>12.323838719700822</v>
      </c>
      <c r="V20">
        <f t="shared" si="11"/>
        <v>2</v>
      </c>
      <c r="W20" t="s">
        <v>15</v>
      </c>
    </row>
    <row r="21" spans="1:23" x14ac:dyDescent="0.35">
      <c r="A21">
        <v>9</v>
      </c>
      <c r="B21" t="s">
        <v>16</v>
      </c>
      <c r="C21" s="2">
        <v>14</v>
      </c>
      <c r="D21" s="2">
        <v>42</v>
      </c>
      <c r="E21" s="2">
        <v>2</v>
      </c>
      <c r="F21" s="2">
        <v>6</v>
      </c>
      <c r="G21" s="2">
        <v>2</v>
      </c>
      <c r="H21" s="2">
        <v>6</v>
      </c>
      <c r="I21">
        <v>1</v>
      </c>
      <c r="J21">
        <v>3</v>
      </c>
      <c r="K21">
        <v>4</v>
      </c>
      <c r="L21">
        <v>12</v>
      </c>
      <c r="M21">
        <f t="shared" si="2"/>
        <v>1.0027291350682837</v>
      </c>
      <c r="N21">
        <f t="shared" si="3"/>
        <v>-0.35922385060111073</v>
      </c>
      <c r="O21">
        <f t="shared" si="4"/>
        <v>0.65911856093265819</v>
      </c>
      <c r="P21">
        <f t="shared" si="5"/>
        <v>-0.15898786328768269</v>
      </c>
      <c r="Q21">
        <f t="shared" si="6"/>
        <v>0.83956250315588576</v>
      </c>
      <c r="R21">
        <f t="shared" si="7"/>
        <v>0</v>
      </c>
      <c r="S21">
        <f t="shared" si="8"/>
        <v>7.5113761165692043</v>
      </c>
      <c r="T21">
        <f t="shared" si="9"/>
        <v>6.8150735216398823</v>
      </c>
      <c r="U21">
        <f t="shared" si="10"/>
        <v>0</v>
      </c>
      <c r="V21">
        <f t="shared" si="11"/>
        <v>1</v>
      </c>
      <c r="W21" t="s">
        <v>16</v>
      </c>
    </row>
    <row r="22" spans="1:23" x14ac:dyDescent="0.35">
      <c r="A22">
        <v>10</v>
      </c>
      <c r="B22" t="s">
        <v>17</v>
      </c>
      <c r="C22" s="2">
        <v>12</v>
      </c>
      <c r="D22" s="2">
        <v>40</v>
      </c>
      <c r="E22" s="2">
        <v>1</v>
      </c>
      <c r="F22" s="2">
        <v>3</v>
      </c>
      <c r="G22" s="2">
        <v>2</v>
      </c>
      <c r="H22" s="2">
        <v>7</v>
      </c>
      <c r="I22">
        <v>2</v>
      </c>
      <c r="J22">
        <v>7</v>
      </c>
      <c r="K22">
        <v>2</v>
      </c>
      <c r="L22">
        <v>7</v>
      </c>
      <c r="M22">
        <f t="shared" si="2"/>
        <v>0.80762799114097061</v>
      </c>
      <c r="N22">
        <f t="shared" si="3"/>
        <v>-0.93132109415102793</v>
      </c>
      <c r="O22">
        <f t="shared" si="4"/>
        <v>0.9574564358811245</v>
      </c>
      <c r="P22">
        <f t="shared" si="5"/>
        <v>1.0299648534723791</v>
      </c>
      <c r="Q22">
        <f t="shared" si="6"/>
        <v>-0.24782266659420732</v>
      </c>
      <c r="R22">
        <f t="shared" si="7"/>
        <v>3.0503802701514964</v>
      </c>
      <c r="S22">
        <f t="shared" si="8"/>
        <v>10.367555281903885</v>
      </c>
      <c r="T22">
        <f t="shared" si="9"/>
        <v>4.4108922426402479</v>
      </c>
      <c r="U22">
        <f t="shared" si="10"/>
        <v>3.0503802701514964</v>
      </c>
      <c r="V22">
        <f t="shared" si="11"/>
        <v>1</v>
      </c>
      <c r="W22" t="s">
        <v>17</v>
      </c>
    </row>
    <row r="23" spans="1:23" x14ac:dyDescent="0.35">
      <c r="A23">
        <v>11</v>
      </c>
      <c r="B23" t="s">
        <v>18</v>
      </c>
      <c r="C23" s="2">
        <v>7</v>
      </c>
      <c r="D23" s="2">
        <v>50</v>
      </c>
      <c r="E23" s="2">
        <v>0</v>
      </c>
      <c r="F23" s="2">
        <v>0</v>
      </c>
      <c r="G23" s="2">
        <v>1</v>
      </c>
      <c r="H23" s="2">
        <v>7</v>
      </c>
      <c r="I23">
        <v>0</v>
      </c>
      <c r="J23">
        <v>0</v>
      </c>
      <c r="K23">
        <v>1</v>
      </c>
      <c r="L23">
        <v>7</v>
      </c>
      <c r="M23">
        <f t="shared" si="2"/>
        <v>1.783133710777536</v>
      </c>
      <c r="N23">
        <f t="shared" si="3"/>
        <v>-1.5034183377009451</v>
      </c>
      <c r="O23">
        <f t="shared" si="4"/>
        <v>0.9574564358811245</v>
      </c>
      <c r="P23">
        <f t="shared" si="5"/>
        <v>-1.050702400857729</v>
      </c>
      <c r="Q23">
        <f t="shared" si="6"/>
        <v>-0.24782266659420732</v>
      </c>
      <c r="R23">
        <f t="shared" si="7"/>
        <v>3.9847791376325583</v>
      </c>
      <c r="S23">
        <f t="shared" si="8"/>
        <v>19.668834663812085</v>
      </c>
      <c r="T23">
        <f t="shared" si="9"/>
        <v>10.047224365383133</v>
      </c>
      <c r="U23">
        <f t="shared" si="10"/>
        <v>3.9847791376325583</v>
      </c>
      <c r="V23">
        <f t="shared" si="11"/>
        <v>1</v>
      </c>
      <c r="W23" t="s">
        <v>18</v>
      </c>
    </row>
    <row r="24" spans="1:23" x14ac:dyDescent="0.35">
      <c r="A24">
        <v>12</v>
      </c>
      <c r="B24" t="s">
        <v>19</v>
      </c>
      <c r="C24" s="2">
        <v>13</v>
      </c>
      <c r="D24" s="2">
        <v>33</v>
      </c>
      <c r="E24" s="2">
        <v>1</v>
      </c>
      <c r="F24" s="2">
        <v>3</v>
      </c>
      <c r="G24" s="2">
        <v>0</v>
      </c>
      <c r="H24" s="2">
        <v>0</v>
      </c>
      <c r="I24">
        <v>0</v>
      </c>
      <c r="J24">
        <v>0</v>
      </c>
      <c r="K24">
        <v>2</v>
      </c>
      <c r="L24">
        <v>5</v>
      </c>
      <c r="M24">
        <f t="shared" si="2"/>
        <v>0.12477398739537471</v>
      </c>
      <c r="N24">
        <f t="shared" si="3"/>
        <v>-0.93132109415102793</v>
      </c>
      <c r="O24">
        <f t="shared" si="4"/>
        <v>-1.1309086887581399</v>
      </c>
      <c r="P24">
        <f t="shared" si="5"/>
        <v>-1.050702400857729</v>
      </c>
      <c r="Q24">
        <f t="shared" si="6"/>
        <v>-0.68277673449424459</v>
      </c>
      <c r="R24">
        <f t="shared" si="7"/>
        <v>7.4149696230413173</v>
      </c>
      <c r="S24">
        <f t="shared" si="8"/>
        <v>11.537441999004749</v>
      </c>
      <c r="T24">
        <f t="shared" si="9"/>
        <v>2.8863505818407282</v>
      </c>
      <c r="U24">
        <f t="shared" si="10"/>
        <v>2.8863505818407282</v>
      </c>
      <c r="V24">
        <f t="shared" si="11"/>
        <v>3</v>
      </c>
      <c r="W24" t="s">
        <v>19</v>
      </c>
    </row>
    <row r="25" spans="1:23" x14ac:dyDescent="0.35">
      <c r="A25">
        <v>13</v>
      </c>
      <c r="B25" t="s">
        <v>20</v>
      </c>
      <c r="C25" s="2">
        <v>5</v>
      </c>
      <c r="D25" s="2">
        <v>20</v>
      </c>
      <c r="E25" s="2">
        <v>1</v>
      </c>
      <c r="F25" s="2">
        <v>4</v>
      </c>
      <c r="G25" s="2">
        <v>0</v>
      </c>
      <c r="H25" s="2">
        <v>0</v>
      </c>
      <c r="I25">
        <v>0</v>
      </c>
      <c r="J25">
        <v>0</v>
      </c>
      <c r="K25">
        <v>0</v>
      </c>
      <c r="L25">
        <v>0</v>
      </c>
      <c r="M25">
        <f t="shared" si="2"/>
        <v>-1.1433834481321605</v>
      </c>
      <c r="N25">
        <f t="shared" si="3"/>
        <v>-0.74062201296772223</v>
      </c>
      <c r="O25">
        <f t="shared" si="4"/>
        <v>-1.1309086887581399</v>
      </c>
      <c r="P25">
        <f t="shared" si="5"/>
        <v>-1.050702400857729</v>
      </c>
      <c r="Q25">
        <f t="shared" si="6"/>
        <v>-1.7701619042443377</v>
      </c>
      <c r="R25">
        <f t="shared" si="7"/>
        <v>15.561277631757726</v>
      </c>
      <c r="S25">
        <f t="shared" si="8"/>
        <v>15.267018050913489</v>
      </c>
      <c r="T25">
        <f t="shared" si="9"/>
        <v>3.9305567962390593</v>
      </c>
      <c r="U25">
        <f t="shared" si="10"/>
        <v>3.9305567962390593</v>
      </c>
      <c r="V25">
        <f t="shared" si="11"/>
        <v>3</v>
      </c>
      <c r="W25" t="s">
        <v>20</v>
      </c>
    </row>
    <row r="26" spans="1:23" x14ac:dyDescent="0.35">
      <c r="A26">
        <v>14</v>
      </c>
      <c r="B26" t="s">
        <v>21</v>
      </c>
      <c r="C26" s="2">
        <v>14</v>
      </c>
      <c r="D26" s="2">
        <v>28</v>
      </c>
      <c r="E26" s="2">
        <v>10</v>
      </c>
      <c r="F26" s="2">
        <v>20</v>
      </c>
      <c r="G26" s="2">
        <v>1</v>
      </c>
      <c r="H26" s="2">
        <v>2</v>
      </c>
      <c r="I26">
        <v>2</v>
      </c>
      <c r="J26">
        <v>4</v>
      </c>
      <c r="K26">
        <v>7</v>
      </c>
      <c r="L26">
        <v>14</v>
      </c>
      <c r="M26">
        <f t="shared" si="2"/>
        <v>-0.36297887242290805</v>
      </c>
      <c r="N26">
        <f t="shared" si="3"/>
        <v>2.3105632859651695</v>
      </c>
      <c r="O26">
        <f t="shared" si="4"/>
        <v>-0.53423293886120715</v>
      </c>
      <c r="P26">
        <f t="shared" si="5"/>
        <v>0.13825031590233272</v>
      </c>
      <c r="Q26">
        <f t="shared" si="6"/>
        <v>1.274516571055923</v>
      </c>
      <c r="R26">
        <f t="shared" si="7"/>
        <v>10.694545094711595</v>
      </c>
      <c r="S26">
        <f t="shared" si="8"/>
        <v>1.3704428304510099</v>
      </c>
      <c r="T26">
        <f t="shared" si="9"/>
        <v>14.127708293162151</v>
      </c>
      <c r="U26">
        <f t="shared" si="10"/>
        <v>1.3704428304510099</v>
      </c>
      <c r="V26">
        <f t="shared" si="11"/>
        <v>2</v>
      </c>
      <c r="W26" t="s">
        <v>21</v>
      </c>
    </row>
    <row r="27" spans="1:23" x14ac:dyDescent="0.35">
      <c r="A27">
        <v>15</v>
      </c>
      <c r="B27" t="s">
        <v>22</v>
      </c>
      <c r="C27" s="2">
        <v>85</v>
      </c>
      <c r="D27" s="2">
        <v>25</v>
      </c>
      <c r="E27" s="2">
        <v>17</v>
      </c>
      <c r="F27" s="2">
        <v>5</v>
      </c>
      <c r="G27" s="2">
        <v>6</v>
      </c>
      <c r="H27" s="2">
        <v>2</v>
      </c>
      <c r="I27">
        <v>24</v>
      </c>
      <c r="J27">
        <v>7</v>
      </c>
      <c r="K27">
        <v>28</v>
      </c>
      <c r="L27">
        <v>8</v>
      </c>
      <c r="M27">
        <f t="shared" si="2"/>
        <v>-0.65563058831387777</v>
      </c>
      <c r="N27">
        <f t="shared" si="3"/>
        <v>-0.54992293178441642</v>
      </c>
      <c r="O27">
        <f t="shared" si="4"/>
        <v>-0.53423293886120715</v>
      </c>
      <c r="P27">
        <f t="shared" si="5"/>
        <v>1.0299648534723791</v>
      </c>
      <c r="Q27">
        <f t="shared" si="6"/>
        <v>-3.03456326441887E-2</v>
      </c>
      <c r="R27">
        <f t="shared" si="7"/>
        <v>6.3809596411828755</v>
      </c>
      <c r="S27">
        <f t="shared" si="8"/>
        <v>5.0665775905394588</v>
      </c>
      <c r="T27">
        <f t="shared" si="9"/>
        <v>1.2321534717820297</v>
      </c>
      <c r="U27">
        <f t="shared" si="10"/>
        <v>1.2321534717820297</v>
      </c>
      <c r="V27">
        <f t="shared" si="11"/>
        <v>3</v>
      </c>
      <c r="W27" t="s">
        <v>22</v>
      </c>
    </row>
    <row r="28" spans="1:23" x14ac:dyDescent="0.35">
      <c r="A28">
        <v>16</v>
      </c>
      <c r="B28" t="s">
        <v>23</v>
      </c>
      <c r="C28" s="2">
        <v>9</v>
      </c>
      <c r="D28" s="2">
        <v>38</v>
      </c>
      <c r="E28" s="2">
        <v>2</v>
      </c>
      <c r="F28" s="2">
        <v>8</v>
      </c>
      <c r="G28" s="2">
        <v>1</v>
      </c>
      <c r="H28" s="2">
        <v>4</v>
      </c>
      <c r="I28">
        <v>1</v>
      </c>
      <c r="J28">
        <v>4</v>
      </c>
      <c r="K28">
        <v>1</v>
      </c>
      <c r="L28">
        <v>4</v>
      </c>
      <c r="M28">
        <f t="shared" si="2"/>
        <v>0.61252684721365747</v>
      </c>
      <c r="N28">
        <f t="shared" si="3"/>
        <v>2.2174311765500703E-2</v>
      </c>
      <c r="O28">
        <f t="shared" si="4"/>
        <v>6.2442811035725493E-2</v>
      </c>
      <c r="P28">
        <f t="shared" si="5"/>
        <v>0.13825031590233272</v>
      </c>
      <c r="Q28">
        <f t="shared" si="6"/>
        <v>-0.90025376844426319</v>
      </c>
      <c r="R28">
        <f t="shared" si="7"/>
        <v>3.7690555283115179</v>
      </c>
      <c r="S28">
        <f t="shared" si="8"/>
        <v>6.1251790191084385</v>
      </c>
      <c r="T28">
        <f t="shared" si="9"/>
        <v>1.9778421277534286</v>
      </c>
      <c r="U28">
        <f t="shared" si="10"/>
        <v>1.9778421277534286</v>
      </c>
      <c r="V28">
        <f t="shared" si="11"/>
        <v>3</v>
      </c>
      <c r="W28" t="s">
        <v>23</v>
      </c>
    </row>
    <row r="29" spans="1:23" x14ac:dyDescent="0.35">
      <c r="A29">
        <v>17</v>
      </c>
      <c r="B29" t="s">
        <v>24</v>
      </c>
      <c r="C29" s="2">
        <v>20</v>
      </c>
      <c r="D29" s="2">
        <v>38</v>
      </c>
      <c r="E29" s="2">
        <v>6</v>
      </c>
      <c r="F29" s="2">
        <v>12</v>
      </c>
      <c r="G29" s="2">
        <v>2</v>
      </c>
      <c r="H29" s="2">
        <v>4</v>
      </c>
      <c r="I29">
        <v>2</v>
      </c>
      <c r="J29">
        <v>4</v>
      </c>
      <c r="K29">
        <v>2</v>
      </c>
      <c r="L29">
        <v>4</v>
      </c>
      <c r="M29">
        <f t="shared" si="2"/>
        <v>0.61252684721365747</v>
      </c>
      <c r="N29">
        <f t="shared" si="3"/>
        <v>0.78497063649872356</v>
      </c>
      <c r="O29">
        <f t="shared" si="4"/>
        <v>6.2442811035725493E-2</v>
      </c>
      <c r="P29">
        <f t="shared" si="5"/>
        <v>0.13825031590233272</v>
      </c>
      <c r="Q29">
        <f t="shared" si="6"/>
        <v>-0.90025376844426319</v>
      </c>
      <c r="R29">
        <f t="shared" si="7"/>
        <v>4.9327719943645434</v>
      </c>
      <c r="S29">
        <f t="shared" si="8"/>
        <v>4.3796043200289017</v>
      </c>
      <c r="T29">
        <f t="shared" si="9"/>
        <v>3.7234168268329655</v>
      </c>
      <c r="U29">
        <f t="shared" si="10"/>
        <v>3.7234168268329655</v>
      </c>
      <c r="V29">
        <f t="shared" si="11"/>
        <v>3</v>
      </c>
      <c r="W29" t="s">
        <v>24</v>
      </c>
    </row>
    <row r="30" spans="1:23" x14ac:dyDescent="0.35">
      <c r="A30">
        <v>18</v>
      </c>
      <c r="B30" t="s">
        <v>25</v>
      </c>
      <c r="C30" s="2">
        <v>10</v>
      </c>
      <c r="D30" s="2">
        <v>20</v>
      </c>
      <c r="E30" s="2">
        <v>5</v>
      </c>
      <c r="F30" s="2">
        <v>10</v>
      </c>
      <c r="G30" s="2">
        <v>1</v>
      </c>
      <c r="H30" s="2">
        <v>2</v>
      </c>
      <c r="I30">
        <v>2</v>
      </c>
      <c r="J30">
        <v>4</v>
      </c>
      <c r="K30">
        <v>4</v>
      </c>
      <c r="L30">
        <v>8</v>
      </c>
      <c r="M30">
        <f t="shared" si="2"/>
        <v>-1.1433834481321605</v>
      </c>
      <c r="N30">
        <f t="shared" si="3"/>
        <v>0.40357247413211217</v>
      </c>
      <c r="O30">
        <f t="shared" si="4"/>
        <v>-0.53423293886120715</v>
      </c>
      <c r="P30">
        <f t="shared" si="5"/>
        <v>0.13825031590233272</v>
      </c>
      <c r="Q30">
        <f t="shared" si="6"/>
        <v>-3.03456326441887E-2</v>
      </c>
      <c r="R30">
        <f t="shared" si="7"/>
        <v>7.4568359547574197</v>
      </c>
      <c r="S30">
        <f t="shared" si="8"/>
        <v>2.859054748969073</v>
      </c>
      <c r="T30">
        <f t="shared" si="9"/>
        <v>2.7633030259969482</v>
      </c>
      <c r="U30">
        <f t="shared" si="10"/>
        <v>2.7633030259969482</v>
      </c>
      <c r="V30">
        <f t="shared" si="11"/>
        <v>3</v>
      </c>
      <c r="W30" t="s">
        <v>25</v>
      </c>
    </row>
    <row r="31" spans="1:23" x14ac:dyDescent="0.35">
      <c r="A31">
        <v>19</v>
      </c>
      <c r="B31" t="s">
        <v>26</v>
      </c>
      <c r="C31" s="2">
        <v>44</v>
      </c>
      <c r="D31" s="2">
        <v>32</v>
      </c>
      <c r="E31" s="2">
        <v>11</v>
      </c>
      <c r="F31" s="2">
        <v>8</v>
      </c>
      <c r="G31" s="2">
        <v>5</v>
      </c>
      <c r="H31" s="2">
        <v>4</v>
      </c>
      <c r="I31">
        <v>3</v>
      </c>
      <c r="J31">
        <v>2</v>
      </c>
      <c r="K31">
        <v>6</v>
      </c>
      <c r="L31">
        <v>4</v>
      </c>
      <c r="M31">
        <f t="shared" si="2"/>
        <v>2.7223415431718155E-2</v>
      </c>
      <c r="N31">
        <f t="shared" si="3"/>
        <v>2.2174311765500703E-2</v>
      </c>
      <c r="O31">
        <f t="shared" si="4"/>
        <v>6.2442811035725493E-2</v>
      </c>
      <c r="P31">
        <f t="shared" si="5"/>
        <v>-0.4562260424776981</v>
      </c>
      <c r="Q31">
        <f t="shared" si="6"/>
        <v>-0.90025376844426319</v>
      </c>
      <c r="R31">
        <f t="shared" si="7"/>
        <v>4.5684091119081867</v>
      </c>
      <c r="S31">
        <f t="shared" si="8"/>
        <v>6.5002252266153571</v>
      </c>
      <c r="T31">
        <f t="shared" si="9"/>
        <v>1.8852928255023251</v>
      </c>
      <c r="U31">
        <f t="shared" si="10"/>
        <v>1.8852928255023251</v>
      </c>
      <c r="V31">
        <f t="shared" si="11"/>
        <v>3</v>
      </c>
      <c r="W31" t="s">
        <v>26</v>
      </c>
    </row>
    <row r="32" spans="1:23" x14ac:dyDescent="0.35">
      <c r="A32">
        <v>20</v>
      </c>
      <c r="B32" t="s">
        <v>27</v>
      </c>
      <c r="C32" s="2">
        <v>37</v>
      </c>
      <c r="D32" s="2">
        <v>39</v>
      </c>
      <c r="E32" s="2">
        <v>6</v>
      </c>
      <c r="F32" s="2">
        <v>6</v>
      </c>
      <c r="G32" s="2">
        <v>3</v>
      </c>
      <c r="H32" s="2">
        <v>3</v>
      </c>
      <c r="I32">
        <v>1</v>
      </c>
      <c r="J32">
        <v>1</v>
      </c>
      <c r="K32">
        <v>9</v>
      </c>
      <c r="L32">
        <v>9</v>
      </c>
      <c r="M32">
        <f t="shared" si="2"/>
        <v>0.71007741917731404</v>
      </c>
      <c r="N32">
        <f t="shared" si="3"/>
        <v>-0.35922385060111073</v>
      </c>
      <c r="O32">
        <f t="shared" si="4"/>
        <v>-0.23589506391274084</v>
      </c>
      <c r="P32">
        <f t="shared" si="5"/>
        <v>-0.75346422166771354</v>
      </c>
      <c r="Q32">
        <f t="shared" si="6"/>
        <v>0.18713140130582992</v>
      </c>
      <c r="R32">
        <f t="shared" si="7"/>
        <v>1.6657628988068904</v>
      </c>
      <c r="S32">
        <f t="shared" si="8"/>
        <v>7.0751792734758068</v>
      </c>
      <c r="T32">
        <f t="shared" si="9"/>
        <v>3.9819349209117858</v>
      </c>
      <c r="U32">
        <f t="shared" si="10"/>
        <v>1.6657628988068904</v>
      </c>
      <c r="V32">
        <f t="shared" si="11"/>
        <v>1</v>
      </c>
      <c r="W32" t="s">
        <v>27</v>
      </c>
    </row>
    <row r="33" spans="1:23" x14ac:dyDescent="0.35">
      <c r="A33">
        <v>21</v>
      </c>
      <c r="B33" t="s">
        <v>28</v>
      </c>
      <c r="C33" s="2">
        <v>46</v>
      </c>
      <c r="D33" s="2">
        <v>29</v>
      </c>
      <c r="E33" s="2">
        <v>25</v>
      </c>
      <c r="F33" s="2">
        <v>16</v>
      </c>
      <c r="G33" s="2">
        <v>3</v>
      </c>
      <c r="H33" s="2">
        <v>2</v>
      </c>
      <c r="I33">
        <v>10</v>
      </c>
      <c r="J33">
        <v>6</v>
      </c>
      <c r="K33">
        <v>17</v>
      </c>
      <c r="L33">
        <v>11</v>
      </c>
      <c r="M33">
        <f t="shared" si="2"/>
        <v>-0.26542830045925153</v>
      </c>
      <c r="N33">
        <f t="shared" si="3"/>
        <v>1.5477669612319465</v>
      </c>
      <c r="O33">
        <f t="shared" si="4"/>
        <v>-0.53423293886120715</v>
      </c>
      <c r="P33">
        <f t="shared" si="5"/>
        <v>0.7327266742823636</v>
      </c>
      <c r="Q33">
        <f t="shared" si="6"/>
        <v>0.62208546920586716</v>
      </c>
      <c r="R33">
        <f t="shared" si="7"/>
        <v>7.5113761165692043</v>
      </c>
      <c r="S33">
        <f t="shared" si="8"/>
        <v>0</v>
      </c>
      <c r="T33">
        <f t="shared" si="9"/>
        <v>7.6521075009864248</v>
      </c>
      <c r="U33">
        <f t="shared" si="10"/>
        <v>0</v>
      </c>
      <c r="V33">
        <f t="shared" si="11"/>
        <v>2</v>
      </c>
      <c r="W33" t="s">
        <v>28</v>
      </c>
    </row>
    <row r="34" spans="1:23" x14ac:dyDescent="0.35">
      <c r="A34">
        <v>22</v>
      </c>
      <c r="B34" t="s">
        <v>29</v>
      </c>
      <c r="C34" s="2">
        <v>38</v>
      </c>
      <c r="D34" s="2">
        <v>29</v>
      </c>
      <c r="E34" s="2">
        <v>6</v>
      </c>
      <c r="F34" s="2">
        <v>5</v>
      </c>
      <c r="G34" s="2">
        <v>3</v>
      </c>
      <c r="H34" s="2">
        <v>2</v>
      </c>
      <c r="I34">
        <v>9</v>
      </c>
      <c r="J34">
        <v>7</v>
      </c>
      <c r="K34">
        <v>28</v>
      </c>
      <c r="L34">
        <v>21</v>
      </c>
      <c r="M34">
        <f t="shared" si="2"/>
        <v>-0.26542830045925153</v>
      </c>
      <c r="N34">
        <f t="shared" si="3"/>
        <v>-0.54992293178441642</v>
      </c>
      <c r="O34">
        <f t="shared" si="4"/>
        <v>-0.53423293886120715</v>
      </c>
      <c r="P34">
        <f t="shared" si="5"/>
        <v>1.0299648534723791</v>
      </c>
      <c r="Q34">
        <f t="shared" si="6"/>
        <v>2.7968558087060535</v>
      </c>
      <c r="R34">
        <f t="shared" si="7"/>
        <v>8.3132828695508323</v>
      </c>
      <c r="S34">
        <f t="shared" si="8"/>
        <v>9.218279452000953</v>
      </c>
      <c r="T34">
        <f t="shared" si="9"/>
        <v>14.067903619783969</v>
      </c>
      <c r="U34">
        <f t="shared" si="10"/>
        <v>8.3132828695508323</v>
      </c>
      <c r="V34">
        <f t="shared" si="11"/>
        <v>1</v>
      </c>
      <c r="W34" t="s">
        <v>29</v>
      </c>
    </row>
    <row r="35" spans="1:23" x14ac:dyDescent="0.35">
      <c r="A35">
        <v>23</v>
      </c>
      <c r="B35" t="s">
        <v>30</v>
      </c>
      <c r="C35" s="2">
        <v>6</v>
      </c>
      <c r="D35" s="2">
        <v>11</v>
      </c>
      <c r="E35" s="2">
        <v>2</v>
      </c>
      <c r="F35" s="2">
        <v>4</v>
      </c>
      <c r="G35" s="2">
        <v>1</v>
      </c>
      <c r="H35" s="2">
        <v>2</v>
      </c>
      <c r="I35">
        <v>1</v>
      </c>
      <c r="J35">
        <v>2</v>
      </c>
      <c r="K35">
        <v>1</v>
      </c>
      <c r="L35">
        <v>2</v>
      </c>
      <c r="M35">
        <f t="shared" si="2"/>
        <v>-2.0213385958050694</v>
      </c>
      <c r="N35">
        <f t="shared" si="3"/>
        <v>-0.74062201296772223</v>
      </c>
      <c r="O35">
        <f t="shared" si="4"/>
        <v>-0.53423293886120715</v>
      </c>
      <c r="P35">
        <f t="shared" si="5"/>
        <v>-0.4562260424776981</v>
      </c>
      <c r="Q35">
        <f t="shared" si="6"/>
        <v>-1.3352078363443005</v>
      </c>
      <c r="R35">
        <f t="shared" si="7"/>
        <v>15.532514565964359</v>
      </c>
      <c r="S35">
        <f t="shared" si="8"/>
        <v>13.564550709182683</v>
      </c>
      <c r="T35">
        <f t="shared" si="9"/>
        <v>3.7344968298327097</v>
      </c>
      <c r="U35">
        <f t="shared" si="10"/>
        <v>3.7344968298327097</v>
      </c>
      <c r="V35">
        <f t="shared" si="11"/>
        <v>3</v>
      </c>
      <c r="W35" t="s">
        <v>30</v>
      </c>
    </row>
    <row r="36" spans="1:23" x14ac:dyDescent="0.35">
      <c r="A36">
        <v>24</v>
      </c>
      <c r="B36" t="s">
        <v>31</v>
      </c>
      <c r="C36" s="2">
        <v>12</v>
      </c>
      <c r="D36" s="2">
        <v>23</v>
      </c>
      <c r="E36" s="2">
        <v>2</v>
      </c>
      <c r="F36" s="2">
        <v>4</v>
      </c>
      <c r="G36" s="2">
        <v>2</v>
      </c>
      <c r="H36" s="2">
        <v>4</v>
      </c>
      <c r="I36">
        <v>1</v>
      </c>
      <c r="J36">
        <v>2</v>
      </c>
      <c r="K36">
        <v>4</v>
      </c>
      <c r="L36">
        <v>8</v>
      </c>
      <c r="M36">
        <f t="shared" si="2"/>
        <v>-0.85073173224119081</v>
      </c>
      <c r="N36">
        <f t="shared" si="3"/>
        <v>-0.74062201296772223</v>
      </c>
      <c r="O36">
        <f t="shared" si="4"/>
        <v>6.2442811035725493E-2</v>
      </c>
      <c r="P36">
        <f t="shared" si="5"/>
        <v>-0.4562260424776981</v>
      </c>
      <c r="Q36">
        <f t="shared" si="6"/>
        <v>-3.03456326441887E-2</v>
      </c>
      <c r="R36">
        <f t="shared" si="7"/>
        <v>4.7818943953186412</v>
      </c>
      <c r="S36">
        <f t="shared" si="8"/>
        <v>7.7746010603618041</v>
      </c>
      <c r="T36">
        <f t="shared" si="9"/>
        <v>2.1458197840209028</v>
      </c>
      <c r="U36">
        <f t="shared" si="10"/>
        <v>2.1458197840209028</v>
      </c>
      <c r="V36">
        <f t="shared" si="11"/>
        <v>3</v>
      </c>
      <c r="W36" t="s">
        <v>31</v>
      </c>
    </row>
    <row r="37" spans="1:23" x14ac:dyDescent="0.35">
      <c r="A37">
        <v>25</v>
      </c>
      <c r="B37" t="s">
        <v>32</v>
      </c>
      <c r="C37" s="2">
        <v>28</v>
      </c>
      <c r="D37" s="2">
        <v>15</v>
      </c>
      <c r="E37" s="2">
        <v>9</v>
      </c>
      <c r="F37" s="2">
        <v>5</v>
      </c>
      <c r="G37" s="2">
        <v>7</v>
      </c>
      <c r="H37" s="2">
        <v>4</v>
      </c>
      <c r="I37">
        <v>6</v>
      </c>
      <c r="J37">
        <v>3</v>
      </c>
      <c r="K37">
        <v>11</v>
      </c>
      <c r="L37">
        <v>6</v>
      </c>
      <c r="M37">
        <f t="shared" si="2"/>
        <v>-1.6311363079504433</v>
      </c>
      <c r="N37">
        <f t="shared" si="3"/>
        <v>-0.54992293178441642</v>
      </c>
      <c r="O37">
        <f t="shared" si="4"/>
        <v>6.2442811035725493E-2</v>
      </c>
      <c r="P37">
        <f t="shared" si="5"/>
        <v>-0.15898786328768269</v>
      </c>
      <c r="Q37">
        <f t="shared" si="6"/>
        <v>-0.46529970054422592</v>
      </c>
      <c r="R37">
        <f t="shared" si="7"/>
        <v>9.0323006326525679</v>
      </c>
      <c r="S37">
        <f t="shared" si="8"/>
        <v>8.5990445234098285</v>
      </c>
      <c r="T37">
        <f t="shared" si="9"/>
        <v>2.5431985532185717</v>
      </c>
      <c r="U37">
        <f t="shared" si="10"/>
        <v>2.5431985532185717</v>
      </c>
      <c r="V37">
        <f t="shared" si="11"/>
        <v>3</v>
      </c>
      <c r="W37" t="s">
        <v>32</v>
      </c>
    </row>
    <row r="38" spans="1:23" x14ac:dyDescent="0.35">
      <c r="A38">
        <v>26</v>
      </c>
      <c r="B38" t="s">
        <v>33</v>
      </c>
      <c r="C38" s="2">
        <v>31</v>
      </c>
      <c r="D38" s="2">
        <v>32</v>
      </c>
      <c r="E38" s="2">
        <v>2</v>
      </c>
      <c r="F38" s="2">
        <v>2</v>
      </c>
      <c r="G38" s="2">
        <v>5</v>
      </c>
      <c r="H38" s="2">
        <v>5</v>
      </c>
      <c r="I38">
        <v>2</v>
      </c>
      <c r="J38">
        <v>2</v>
      </c>
      <c r="K38">
        <v>8</v>
      </c>
      <c r="L38">
        <v>8</v>
      </c>
      <c r="M38">
        <f t="shared" si="2"/>
        <v>2.7223415431718155E-2</v>
      </c>
      <c r="N38">
        <f t="shared" si="3"/>
        <v>-1.1220201753343337</v>
      </c>
      <c r="O38">
        <f t="shared" si="4"/>
        <v>0.36078068598419183</v>
      </c>
      <c r="P38">
        <f t="shared" si="5"/>
        <v>-0.4562260424776981</v>
      </c>
      <c r="Q38">
        <f t="shared" si="6"/>
        <v>-3.03456326441887E-2</v>
      </c>
      <c r="R38">
        <f t="shared" si="7"/>
        <v>2.4675658295982892</v>
      </c>
      <c r="S38">
        <f t="shared" si="8"/>
        <v>9.8537326754000194</v>
      </c>
      <c r="T38">
        <f t="shared" si="9"/>
        <v>2.6506667536074358</v>
      </c>
      <c r="U38">
        <f t="shared" si="10"/>
        <v>2.4675658295982892</v>
      </c>
      <c r="V38">
        <f t="shared" si="11"/>
        <v>1</v>
      </c>
      <c r="W38" t="s">
        <v>33</v>
      </c>
    </row>
    <row r="39" spans="1:23" x14ac:dyDescent="0.35">
      <c r="A39">
        <v>27</v>
      </c>
      <c r="B39" t="s">
        <v>34</v>
      </c>
      <c r="C39" s="2">
        <v>16</v>
      </c>
      <c r="D39" s="2">
        <v>41</v>
      </c>
      <c r="E39" s="2">
        <v>3</v>
      </c>
      <c r="F39" s="2">
        <v>8</v>
      </c>
      <c r="G39" s="2">
        <v>3</v>
      </c>
      <c r="H39" s="2">
        <v>8</v>
      </c>
      <c r="I39">
        <v>2</v>
      </c>
      <c r="J39">
        <v>5</v>
      </c>
      <c r="K39">
        <v>4</v>
      </c>
      <c r="L39">
        <v>10</v>
      </c>
      <c r="M39">
        <f t="shared" si="2"/>
        <v>0.90517856310462719</v>
      </c>
      <c r="N39">
        <f t="shared" si="3"/>
        <v>2.2174311765500703E-2</v>
      </c>
      <c r="O39">
        <f t="shared" si="4"/>
        <v>1.255794310829591</v>
      </c>
      <c r="P39">
        <f t="shared" si="5"/>
        <v>0.43548849509234816</v>
      </c>
      <c r="Q39">
        <f t="shared" si="6"/>
        <v>0.40460843525584855</v>
      </c>
      <c r="R39">
        <f t="shared" si="7"/>
        <v>1.0535898047177048</v>
      </c>
      <c r="S39">
        <f t="shared" si="8"/>
        <v>7.0375977112284076</v>
      </c>
      <c r="T39">
        <f t="shared" si="9"/>
        <v>7.0969444395910024</v>
      </c>
      <c r="U39">
        <f t="shared" si="10"/>
        <v>1.0535898047177048</v>
      </c>
      <c r="V39">
        <f t="shared" si="11"/>
        <v>1</v>
      </c>
      <c r="W39" t="s">
        <v>34</v>
      </c>
    </row>
    <row r="40" spans="1:23" x14ac:dyDescent="0.35">
      <c r="A40">
        <v>28</v>
      </c>
      <c r="B40" t="s">
        <v>35</v>
      </c>
      <c r="C40" s="2">
        <v>2</v>
      </c>
      <c r="D40" s="2">
        <v>14</v>
      </c>
      <c r="E40" s="2">
        <v>0</v>
      </c>
      <c r="F40" s="2">
        <v>0</v>
      </c>
      <c r="G40" s="2">
        <v>0</v>
      </c>
      <c r="H40" s="2">
        <v>0</v>
      </c>
      <c r="I40">
        <v>0</v>
      </c>
      <c r="J40">
        <v>0</v>
      </c>
      <c r="K40">
        <v>1</v>
      </c>
      <c r="L40">
        <v>7</v>
      </c>
      <c r="M40">
        <f t="shared" si="2"/>
        <v>-1.7286868799140997</v>
      </c>
      <c r="N40">
        <f t="shared" si="3"/>
        <v>-1.5034183377009451</v>
      </c>
      <c r="O40">
        <f t="shared" si="4"/>
        <v>-1.1309086887581399</v>
      </c>
      <c r="P40">
        <f t="shared" si="5"/>
        <v>-1.050702400857729</v>
      </c>
      <c r="Q40">
        <f t="shared" si="6"/>
        <v>-0.24782266659420732</v>
      </c>
      <c r="R40">
        <f t="shared" si="7"/>
        <v>13.951573349753701</v>
      </c>
      <c r="S40">
        <f t="shared" si="8"/>
        <v>15.744238780073694</v>
      </c>
      <c r="T40">
        <f t="shared" si="9"/>
        <v>5.437468267133311</v>
      </c>
      <c r="U40">
        <f t="shared" si="10"/>
        <v>5.437468267133311</v>
      </c>
      <c r="V40">
        <f t="shared" si="11"/>
        <v>3</v>
      </c>
      <c r="W40" t="s">
        <v>35</v>
      </c>
    </row>
    <row r="41" spans="1:23" x14ac:dyDescent="0.35">
      <c r="A41">
        <v>29</v>
      </c>
      <c r="B41" t="s">
        <v>36</v>
      </c>
      <c r="C41" s="2">
        <v>8</v>
      </c>
      <c r="D41" s="2">
        <v>24</v>
      </c>
      <c r="E41" s="2">
        <v>5</v>
      </c>
      <c r="F41" s="2">
        <v>15</v>
      </c>
      <c r="G41" s="2">
        <v>1</v>
      </c>
      <c r="H41" s="2">
        <v>3</v>
      </c>
      <c r="I41">
        <v>0</v>
      </c>
      <c r="J41">
        <v>0</v>
      </c>
      <c r="K41">
        <v>4</v>
      </c>
      <c r="L41">
        <v>12</v>
      </c>
      <c r="M41">
        <f t="shared" si="2"/>
        <v>-0.75318116027753423</v>
      </c>
      <c r="N41">
        <f t="shared" si="3"/>
        <v>1.3570678800486407</v>
      </c>
      <c r="O41">
        <f t="shared" si="4"/>
        <v>-0.23589506391274084</v>
      </c>
      <c r="P41">
        <f t="shared" si="5"/>
        <v>-1.050702400857729</v>
      </c>
      <c r="Q41">
        <f t="shared" si="6"/>
        <v>0.83956250315588576</v>
      </c>
      <c r="R41">
        <f t="shared" si="7"/>
        <v>7.6250824751708182</v>
      </c>
      <c r="S41">
        <f t="shared" si="8"/>
        <v>3.5911900058045814</v>
      </c>
      <c r="T41">
        <f t="shared" si="9"/>
        <v>9.8772902384682872</v>
      </c>
      <c r="U41">
        <f t="shared" si="10"/>
        <v>3.5911900058045814</v>
      </c>
      <c r="V41">
        <f t="shared" si="11"/>
        <v>2</v>
      </c>
      <c r="W41" t="s">
        <v>36</v>
      </c>
    </row>
    <row r="42" spans="1:23" x14ac:dyDescent="0.35">
      <c r="A42">
        <v>30</v>
      </c>
      <c r="B42" t="s">
        <v>37</v>
      </c>
      <c r="C42" s="2">
        <v>4</v>
      </c>
      <c r="D42" s="2">
        <v>11</v>
      </c>
      <c r="E42" s="2">
        <v>1</v>
      </c>
      <c r="F42" s="2">
        <v>3</v>
      </c>
      <c r="G42" s="2">
        <v>1</v>
      </c>
      <c r="H42" s="2">
        <v>3</v>
      </c>
      <c r="I42">
        <v>1</v>
      </c>
      <c r="J42">
        <v>3</v>
      </c>
      <c r="K42">
        <v>1</v>
      </c>
      <c r="L42">
        <v>3</v>
      </c>
      <c r="M42">
        <f t="shared" si="2"/>
        <v>-2.0213385958050694</v>
      </c>
      <c r="N42">
        <f t="shared" si="3"/>
        <v>-0.93132109415102793</v>
      </c>
      <c r="O42">
        <f t="shared" si="4"/>
        <v>-0.23589506391274084</v>
      </c>
      <c r="P42">
        <f t="shared" si="5"/>
        <v>-0.15898786328768269</v>
      </c>
      <c r="Q42">
        <f t="shared" si="6"/>
        <v>-1.1177308023942818</v>
      </c>
      <c r="R42">
        <f t="shared" si="7"/>
        <v>14.104327369597327</v>
      </c>
      <c r="S42">
        <f t="shared" si="8"/>
        <v>13.140219514711145</v>
      </c>
      <c r="T42">
        <f t="shared" si="9"/>
        <v>3.2762270002975629</v>
      </c>
      <c r="U42">
        <f t="shared" si="10"/>
        <v>3.2762270002975629</v>
      </c>
      <c r="V42">
        <f t="shared" si="11"/>
        <v>3</v>
      </c>
      <c r="W42" t="s">
        <v>37</v>
      </c>
    </row>
    <row r="43" spans="1:23" x14ac:dyDescent="0.35">
      <c r="A43">
        <v>31</v>
      </c>
      <c r="B43" t="s">
        <v>38</v>
      </c>
      <c r="C43" s="2">
        <v>40</v>
      </c>
      <c r="D43" s="2">
        <v>39</v>
      </c>
      <c r="E43" s="2">
        <v>3</v>
      </c>
      <c r="F43" s="2">
        <v>3</v>
      </c>
      <c r="G43" s="2">
        <v>2</v>
      </c>
      <c r="H43" s="2">
        <v>2</v>
      </c>
      <c r="I43">
        <v>1</v>
      </c>
      <c r="J43">
        <v>1</v>
      </c>
      <c r="K43">
        <v>8</v>
      </c>
      <c r="L43">
        <v>8</v>
      </c>
      <c r="M43">
        <f t="shared" si="2"/>
        <v>0.71007741917731404</v>
      </c>
      <c r="N43">
        <f t="shared" si="3"/>
        <v>-0.93132109415102793</v>
      </c>
      <c r="O43">
        <f t="shared" si="4"/>
        <v>-0.53423293886120715</v>
      </c>
      <c r="P43">
        <f t="shared" si="5"/>
        <v>-0.75346422166771354</v>
      </c>
      <c r="Q43">
        <f t="shared" si="6"/>
        <v>-3.03456326441887E-2</v>
      </c>
      <c r="R43">
        <f t="shared" si="7"/>
        <v>2.9471703903555531</v>
      </c>
      <c r="S43">
        <f t="shared" si="8"/>
        <v>9.7319187172523645</v>
      </c>
      <c r="T43">
        <f t="shared" si="9"/>
        <v>3.3581646719292699</v>
      </c>
      <c r="U43">
        <f t="shared" si="10"/>
        <v>2.9471703903555531</v>
      </c>
      <c r="V43">
        <f t="shared" si="11"/>
        <v>1</v>
      </c>
      <c r="W43" t="s">
        <v>38</v>
      </c>
    </row>
    <row r="44" spans="1:23" x14ac:dyDescent="0.35">
      <c r="A44">
        <v>32</v>
      </c>
      <c r="B44" t="s">
        <v>39</v>
      </c>
      <c r="C44" s="2">
        <v>13</v>
      </c>
      <c r="D44" s="2">
        <v>42</v>
      </c>
      <c r="E44" s="2">
        <v>4</v>
      </c>
      <c r="F44" s="2">
        <v>13</v>
      </c>
      <c r="G44" s="2">
        <v>0</v>
      </c>
      <c r="H44" s="2">
        <v>0</v>
      </c>
      <c r="I44">
        <v>1</v>
      </c>
      <c r="J44">
        <v>3</v>
      </c>
      <c r="K44">
        <v>2</v>
      </c>
      <c r="L44">
        <v>6</v>
      </c>
      <c r="M44">
        <f t="shared" si="2"/>
        <v>1.0027291350682837</v>
      </c>
      <c r="N44">
        <f t="shared" si="3"/>
        <v>0.97566971768202937</v>
      </c>
      <c r="O44">
        <f t="shared" si="4"/>
        <v>-1.1309086887581399</v>
      </c>
      <c r="P44">
        <f t="shared" si="5"/>
        <v>-0.15898786328768269</v>
      </c>
      <c r="Q44">
        <f t="shared" si="6"/>
        <v>-0.46529970054422592</v>
      </c>
      <c r="R44">
        <f t="shared" si="7"/>
        <v>6.6888037639244091</v>
      </c>
      <c r="S44">
        <f t="shared" si="8"/>
        <v>4.2691018117824546</v>
      </c>
      <c r="T44">
        <f t="shared" si="9"/>
        <v>5.7094247987929201</v>
      </c>
      <c r="U44">
        <f t="shared" si="10"/>
        <v>4.2691018117824546</v>
      </c>
      <c r="V44">
        <f t="shared" si="11"/>
        <v>2</v>
      </c>
      <c r="W44" t="s">
        <v>39</v>
      </c>
    </row>
    <row r="45" spans="1:23" x14ac:dyDescent="0.35">
      <c r="A45">
        <v>33</v>
      </c>
      <c r="B45" t="s">
        <v>40</v>
      </c>
      <c r="C45" s="2">
        <v>46</v>
      </c>
      <c r="D45" s="2">
        <v>28</v>
      </c>
      <c r="E45" s="2">
        <v>7</v>
      </c>
      <c r="F45" s="2">
        <v>4</v>
      </c>
      <c r="G45" s="2">
        <v>4</v>
      </c>
      <c r="H45" s="2">
        <v>2</v>
      </c>
      <c r="I45">
        <v>8</v>
      </c>
      <c r="J45">
        <v>5</v>
      </c>
      <c r="K45">
        <v>7</v>
      </c>
      <c r="L45">
        <v>4</v>
      </c>
      <c r="M45">
        <f t="shared" si="2"/>
        <v>-0.36297887242290805</v>
      </c>
      <c r="N45">
        <f t="shared" si="3"/>
        <v>-0.74062201296772223</v>
      </c>
      <c r="O45">
        <f t="shared" si="4"/>
        <v>-0.53423293886120715</v>
      </c>
      <c r="P45">
        <f t="shared" si="5"/>
        <v>0.43548849509234816</v>
      </c>
      <c r="Q45">
        <f t="shared" si="6"/>
        <v>-0.90025376844426319</v>
      </c>
      <c r="R45">
        <f t="shared" si="7"/>
        <v>6.8150735216398823</v>
      </c>
      <c r="S45">
        <f t="shared" si="8"/>
        <v>7.6521075009864248</v>
      </c>
      <c r="T45">
        <f t="shared" si="9"/>
        <v>0</v>
      </c>
      <c r="U45">
        <f t="shared" si="10"/>
        <v>0</v>
      </c>
      <c r="V45">
        <f t="shared" si="11"/>
        <v>3</v>
      </c>
      <c r="W45" t="s">
        <v>40</v>
      </c>
    </row>
    <row r="46" spans="1:23" x14ac:dyDescent="0.35">
      <c r="A46">
        <v>34</v>
      </c>
      <c r="B46" t="s">
        <v>41</v>
      </c>
      <c r="C46" s="2">
        <v>22</v>
      </c>
      <c r="D46" s="2">
        <v>20</v>
      </c>
      <c r="E46" s="2">
        <v>4</v>
      </c>
      <c r="F46" s="2">
        <v>4</v>
      </c>
      <c r="G46" s="2">
        <v>0</v>
      </c>
      <c r="H46" s="2">
        <v>0</v>
      </c>
      <c r="I46">
        <v>6</v>
      </c>
      <c r="J46">
        <v>6</v>
      </c>
      <c r="K46">
        <v>4</v>
      </c>
      <c r="L46">
        <v>4</v>
      </c>
      <c r="M46">
        <f t="shared" si="2"/>
        <v>-1.1433834481321605</v>
      </c>
      <c r="N46">
        <f t="shared" si="3"/>
        <v>-0.74062201296772223</v>
      </c>
      <c r="O46">
        <f t="shared" si="4"/>
        <v>-1.1309086887581399</v>
      </c>
      <c r="P46">
        <f t="shared" si="5"/>
        <v>0.7327266742823636</v>
      </c>
      <c r="Q46">
        <f t="shared" si="6"/>
        <v>-0.90025376844426319</v>
      </c>
      <c r="R46">
        <f t="shared" si="7"/>
        <v>11.777576808101916</v>
      </c>
      <c r="S46">
        <f t="shared" si="8"/>
        <v>8.681068043568219</v>
      </c>
      <c r="T46">
        <f t="shared" si="9"/>
        <v>1.0534037874712012</v>
      </c>
      <c r="U46">
        <f t="shared" si="10"/>
        <v>1.0534037874712012</v>
      </c>
      <c r="V46">
        <f t="shared" si="11"/>
        <v>3</v>
      </c>
      <c r="W46" t="s">
        <v>41</v>
      </c>
    </row>
    <row r="47" spans="1:23" x14ac:dyDescent="0.35">
      <c r="A47">
        <v>35</v>
      </c>
      <c r="B47" t="s">
        <v>42</v>
      </c>
      <c r="C47" s="2">
        <v>9</v>
      </c>
      <c r="D47" s="2">
        <v>20</v>
      </c>
      <c r="E47" s="2">
        <v>2</v>
      </c>
      <c r="F47" s="2">
        <v>5</v>
      </c>
      <c r="G47" s="2">
        <v>0</v>
      </c>
      <c r="H47" s="2">
        <v>0</v>
      </c>
      <c r="I47">
        <v>2</v>
      </c>
      <c r="J47">
        <v>5</v>
      </c>
      <c r="K47">
        <v>4</v>
      </c>
      <c r="L47">
        <v>9</v>
      </c>
      <c r="M47">
        <f t="shared" si="2"/>
        <v>-1.1433834481321605</v>
      </c>
      <c r="N47">
        <f t="shared" si="3"/>
        <v>-0.54992293178441642</v>
      </c>
      <c r="O47">
        <f t="shared" si="4"/>
        <v>-1.1309086887581399</v>
      </c>
      <c r="P47">
        <f t="shared" si="5"/>
        <v>0.43548849509234816</v>
      </c>
      <c r="Q47">
        <f t="shared" si="6"/>
        <v>0.18713140130582992</v>
      </c>
      <c r="R47">
        <f t="shared" si="7"/>
        <v>8.6254313973051033</v>
      </c>
      <c r="S47">
        <f t="shared" si="8"/>
        <v>5.8046656554544134</v>
      </c>
      <c r="T47">
        <f t="shared" si="9"/>
        <v>2.1838258992596016</v>
      </c>
      <c r="U47">
        <f t="shared" si="10"/>
        <v>2.1838258992596016</v>
      </c>
      <c r="V47">
        <f t="shared" si="11"/>
        <v>3</v>
      </c>
      <c r="W47" t="s">
        <v>42</v>
      </c>
    </row>
    <row r="48" spans="1:23" x14ac:dyDescent="0.35">
      <c r="A48">
        <v>36</v>
      </c>
      <c r="B48" t="s">
        <v>43</v>
      </c>
      <c r="C48" s="2">
        <v>17</v>
      </c>
      <c r="D48" s="2">
        <v>52</v>
      </c>
      <c r="E48" s="2">
        <v>1</v>
      </c>
      <c r="F48" s="2">
        <v>3</v>
      </c>
      <c r="G48" s="2">
        <v>2</v>
      </c>
      <c r="H48" s="2">
        <v>6</v>
      </c>
      <c r="I48">
        <v>1</v>
      </c>
      <c r="J48">
        <v>3</v>
      </c>
      <c r="K48">
        <v>1</v>
      </c>
      <c r="L48">
        <v>3</v>
      </c>
      <c r="M48">
        <f t="shared" si="2"/>
        <v>1.9782348547048492</v>
      </c>
      <c r="N48">
        <f t="shared" si="3"/>
        <v>-0.93132109415102793</v>
      </c>
      <c r="O48">
        <f t="shared" si="4"/>
        <v>0.65911856093265819</v>
      </c>
      <c r="P48">
        <f t="shared" si="5"/>
        <v>-0.15898786328768269</v>
      </c>
      <c r="Q48">
        <f t="shared" si="6"/>
        <v>-1.1177308023942818</v>
      </c>
      <c r="R48">
        <f t="shared" si="7"/>
        <v>5.1099037490725685</v>
      </c>
      <c r="S48">
        <f t="shared" si="8"/>
        <v>16.426105217682139</v>
      </c>
      <c r="T48">
        <f t="shared" si="9"/>
        <v>7.3424340586843488</v>
      </c>
      <c r="U48">
        <f t="shared" si="10"/>
        <v>5.1099037490725685</v>
      </c>
      <c r="V48">
        <f t="shared" si="11"/>
        <v>1</v>
      </c>
      <c r="W48" t="s">
        <v>43</v>
      </c>
    </row>
    <row r="49" spans="1:23" x14ac:dyDescent="0.35">
      <c r="A49">
        <v>37</v>
      </c>
      <c r="B49" t="s">
        <v>44</v>
      </c>
      <c r="C49" s="2">
        <v>15</v>
      </c>
      <c r="D49" s="2">
        <v>34</v>
      </c>
      <c r="E49" s="2">
        <v>2</v>
      </c>
      <c r="F49" s="2">
        <v>5</v>
      </c>
      <c r="G49" s="2">
        <v>2</v>
      </c>
      <c r="H49" s="2">
        <v>5</v>
      </c>
      <c r="I49">
        <v>2</v>
      </c>
      <c r="J49">
        <v>5</v>
      </c>
      <c r="K49">
        <v>2</v>
      </c>
      <c r="L49">
        <v>5</v>
      </c>
      <c r="M49">
        <f t="shared" si="2"/>
        <v>0.22232455935903125</v>
      </c>
      <c r="N49">
        <f t="shared" si="3"/>
        <v>-0.54992293178441642</v>
      </c>
      <c r="O49">
        <f t="shared" si="4"/>
        <v>0.36078068598419183</v>
      </c>
      <c r="P49">
        <f t="shared" si="5"/>
        <v>0.43548849509234816</v>
      </c>
      <c r="Q49">
        <f t="shared" si="6"/>
        <v>-0.68277673449424459</v>
      </c>
      <c r="R49">
        <f t="shared" si="7"/>
        <v>3.4053218241428249</v>
      </c>
      <c r="S49">
        <f t="shared" si="8"/>
        <v>7.2302710339961234</v>
      </c>
      <c r="T49">
        <f t="shared" si="9"/>
        <v>1.2272918957744705</v>
      </c>
      <c r="U49">
        <f t="shared" si="10"/>
        <v>1.2272918957744705</v>
      </c>
      <c r="V49">
        <f t="shared" si="11"/>
        <v>3</v>
      </c>
      <c r="W49" t="s">
        <v>44</v>
      </c>
    </row>
    <row r="50" spans="1:23" x14ac:dyDescent="0.35">
      <c r="A50">
        <v>38</v>
      </c>
      <c r="B50" t="s">
        <v>45</v>
      </c>
      <c r="C50" s="2">
        <v>36</v>
      </c>
      <c r="D50" s="2">
        <v>43</v>
      </c>
      <c r="E50" s="2">
        <v>3</v>
      </c>
      <c r="F50" s="2">
        <v>4</v>
      </c>
      <c r="G50" s="2">
        <v>1</v>
      </c>
      <c r="H50" s="2">
        <v>1</v>
      </c>
      <c r="I50">
        <v>3</v>
      </c>
      <c r="J50">
        <v>4</v>
      </c>
      <c r="K50">
        <v>7</v>
      </c>
      <c r="L50">
        <v>8</v>
      </c>
      <c r="M50">
        <f t="shared" si="2"/>
        <v>1.1002797070319403</v>
      </c>
      <c r="N50">
        <f t="shared" si="3"/>
        <v>-0.74062201296772223</v>
      </c>
      <c r="O50">
        <f t="shared" si="4"/>
        <v>-0.83257081380967346</v>
      </c>
      <c r="P50">
        <f t="shared" si="5"/>
        <v>0.13825031590233272</v>
      </c>
      <c r="Q50">
        <f t="shared" si="6"/>
        <v>-3.03456326441887E-2</v>
      </c>
      <c r="R50">
        <f t="shared" si="7"/>
        <v>3.2252085629655891</v>
      </c>
      <c r="S50">
        <f t="shared" si="8"/>
        <v>7.9699564299270005</v>
      </c>
      <c r="T50">
        <f t="shared" si="9"/>
        <v>3.0752218578763442</v>
      </c>
      <c r="U50">
        <f t="shared" si="10"/>
        <v>3.0752218578763442</v>
      </c>
      <c r="V50">
        <f t="shared" si="11"/>
        <v>3</v>
      </c>
      <c r="W50" t="s">
        <v>45</v>
      </c>
    </row>
    <row r="51" spans="1:23" x14ac:dyDescent="0.35">
      <c r="A51">
        <v>39</v>
      </c>
      <c r="B51" t="s">
        <v>46</v>
      </c>
      <c r="C51" s="2">
        <v>21</v>
      </c>
      <c r="D51" s="2">
        <v>32</v>
      </c>
      <c r="E51" s="2">
        <v>8</v>
      </c>
      <c r="F51" s="2">
        <v>12</v>
      </c>
      <c r="G51" s="2">
        <v>7</v>
      </c>
      <c r="H51" s="2">
        <v>11</v>
      </c>
      <c r="I51">
        <v>3</v>
      </c>
      <c r="J51">
        <v>5</v>
      </c>
      <c r="K51">
        <v>5</v>
      </c>
      <c r="L51">
        <v>8</v>
      </c>
      <c r="M51">
        <f t="shared" si="2"/>
        <v>2.7223415431718155E-2</v>
      </c>
      <c r="N51">
        <f t="shared" si="3"/>
        <v>0.78497063649872356</v>
      </c>
      <c r="O51">
        <f t="shared" si="4"/>
        <v>2.1508079356749898</v>
      </c>
      <c r="P51">
        <f t="shared" si="5"/>
        <v>0.43548849509234816</v>
      </c>
      <c r="Q51">
        <f t="shared" si="6"/>
        <v>-3.03456326441887E-2</v>
      </c>
      <c r="R51">
        <f t="shared" si="7"/>
        <v>5.5960719294764178</v>
      </c>
      <c r="S51">
        <f t="shared" si="8"/>
        <v>8.3909646356000227</v>
      </c>
      <c r="T51">
        <f t="shared" si="9"/>
        <v>10.445875420214302</v>
      </c>
      <c r="U51">
        <f t="shared" si="10"/>
        <v>5.5960719294764178</v>
      </c>
      <c r="V51">
        <f t="shared" si="11"/>
        <v>1</v>
      </c>
      <c r="W51" t="s">
        <v>46</v>
      </c>
    </row>
    <row r="52" spans="1:23" x14ac:dyDescent="0.35">
      <c r="A52">
        <v>40</v>
      </c>
      <c r="B52" t="s">
        <v>47</v>
      </c>
      <c r="C52" s="2">
        <v>5</v>
      </c>
      <c r="D52" s="2">
        <v>38</v>
      </c>
      <c r="E52" s="2">
        <v>2</v>
      </c>
      <c r="F52" s="2">
        <v>15</v>
      </c>
      <c r="G52" s="2">
        <v>0</v>
      </c>
      <c r="H52" s="2">
        <v>0</v>
      </c>
      <c r="I52">
        <v>1</v>
      </c>
      <c r="J52">
        <v>8</v>
      </c>
      <c r="K52">
        <v>2</v>
      </c>
      <c r="L52">
        <v>15</v>
      </c>
      <c r="M52">
        <f t="shared" si="2"/>
        <v>0.61252684721365747</v>
      </c>
      <c r="N52">
        <f t="shared" si="3"/>
        <v>1.3570678800486407</v>
      </c>
      <c r="O52">
        <f t="shared" si="4"/>
        <v>-1.1309086887581399</v>
      </c>
      <c r="P52">
        <f t="shared" si="5"/>
        <v>1.3272030326623945</v>
      </c>
      <c r="Q52">
        <f t="shared" si="6"/>
        <v>1.4919936050059417</v>
      </c>
      <c r="R52">
        <f t="shared" si="7"/>
        <v>8.9365424066454775</v>
      </c>
      <c r="S52">
        <f t="shared" si="8"/>
        <v>2.2733356368085271</v>
      </c>
      <c r="T52">
        <f t="shared" si="9"/>
        <v>12.225938559114887</v>
      </c>
      <c r="U52">
        <f t="shared" si="10"/>
        <v>2.2733356368085271</v>
      </c>
      <c r="V52">
        <f t="shared" si="11"/>
        <v>2</v>
      </c>
      <c r="W52" t="s">
        <v>47</v>
      </c>
    </row>
    <row r="53" spans="1:23" x14ac:dyDescent="0.35">
      <c r="A53">
        <v>41</v>
      </c>
      <c r="B53" t="s">
        <v>48</v>
      </c>
      <c r="C53" s="2">
        <v>10</v>
      </c>
      <c r="D53" s="2">
        <v>25</v>
      </c>
      <c r="E53" s="2">
        <v>3</v>
      </c>
      <c r="F53" s="2">
        <v>8</v>
      </c>
      <c r="G53" s="2">
        <v>4</v>
      </c>
      <c r="H53" s="2">
        <v>10</v>
      </c>
      <c r="I53">
        <v>2</v>
      </c>
      <c r="J53">
        <v>5</v>
      </c>
      <c r="K53">
        <v>6</v>
      </c>
      <c r="L53">
        <v>15</v>
      </c>
      <c r="M53">
        <f t="shared" si="2"/>
        <v>-0.65563058831387777</v>
      </c>
      <c r="N53">
        <f t="shared" si="3"/>
        <v>2.2174311765500703E-2</v>
      </c>
      <c r="O53">
        <f t="shared" si="4"/>
        <v>1.8524700607265236</v>
      </c>
      <c r="P53">
        <f t="shared" si="5"/>
        <v>0.43548849509234816</v>
      </c>
      <c r="Q53">
        <f t="shared" si="6"/>
        <v>1.4919936050059417</v>
      </c>
      <c r="R53">
        <f t="shared" si="7"/>
        <v>5.0987778157871153</v>
      </c>
      <c r="S53">
        <f t="shared" si="8"/>
        <v>9.0211326656934627</v>
      </c>
      <c r="T53">
        <f t="shared" si="9"/>
        <v>12.086701963860918</v>
      </c>
      <c r="U53">
        <f t="shared" si="10"/>
        <v>5.0987778157871153</v>
      </c>
      <c r="V53">
        <f t="shared" si="11"/>
        <v>1</v>
      </c>
      <c r="W53" t="s">
        <v>48</v>
      </c>
    </row>
    <row r="54" spans="1:23" x14ac:dyDescent="0.35">
      <c r="A54">
        <v>42</v>
      </c>
      <c r="B54" t="s">
        <v>49</v>
      </c>
      <c r="C54" s="2">
        <v>5</v>
      </c>
      <c r="D54" s="2">
        <v>42</v>
      </c>
      <c r="E54" s="2">
        <v>2</v>
      </c>
      <c r="F54" s="2">
        <v>17</v>
      </c>
      <c r="G54" s="2">
        <v>1</v>
      </c>
      <c r="H54" s="2">
        <v>8</v>
      </c>
      <c r="I54">
        <v>0</v>
      </c>
      <c r="J54">
        <v>0</v>
      </c>
      <c r="K54">
        <v>2</v>
      </c>
      <c r="L54">
        <v>17</v>
      </c>
      <c r="M54">
        <f t="shared" si="2"/>
        <v>1.0027291350682837</v>
      </c>
      <c r="N54">
        <f t="shared" si="3"/>
        <v>1.7384660424152523</v>
      </c>
      <c r="O54">
        <f t="shared" si="4"/>
        <v>1.255794310829591</v>
      </c>
      <c r="P54">
        <f t="shared" si="5"/>
        <v>-1.050702400857729</v>
      </c>
      <c r="Q54">
        <f t="shared" si="6"/>
        <v>1.9269476729059789</v>
      </c>
      <c r="R54">
        <f t="shared" si="7"/>
        <v>6.7338861616842678</v>
      </c>
      <c r="S54">
        <f t="shared" si="8"/>
        <v>9.7320716121836934</v>
      </c>
      <c r="T54">
        <f t="shared" si="9"/>
        <v>21.417064871881482</v>
      </c>
      <c r="U54">
        <f t="shared" si="10"/>
        <v>6.7338861616842678</v>
      </c>
      <c r="V54">
        <f t="shared" si="11"/>
        <v>1</v>
      </c>
      <c r="W54" t="s">
        <v>49</v>
      </c>
    </row>
    <row r="55" spans="1:23" x14ac:dyDescent="0.35">
      <c r="A55">
        <v>43</v>
      </c>
      <c r="B55" t="s">
        <v>50</v>
      </c>
      <c r="C55" s="2">
        <v>21</v>
      </c>
      <c r="D55" s="2">
        <v>44</v>
      </c>
      <c r="E55" s="2">
        <v>5</v>
      </c>
      <c r="F55" s="2">
        <v>10</v>
      </c>
      <c r="G55" s="2">
        <v>2</v>
      </c>
      <c r="H55" s="2">
        <v>4</v>
      </c>
      <c r="I55">
        <v>0</v>
      </c>
      <c r="J55">
        <v>0</v>
      </c>
      <c r="K55">
        <v>6</v>
      </c>
      <c r="L55">
        <v>13</v>
      </c>
      <c r="M55">
        <f t="shared" si="2"/>
        <v>1.1978302789955968</v>
      </c>
      <c r="N55">
        <f t="shared" si="3"/>
        <v>0.40357247413211217</v>
      </c>
      <c r="O55">
        <f t="shared" si="4"/>
        <v>6.2442811035725493E-2</v>
      </c>
      <c r="P55">
        <f t="shared" si="5"/>
        <v>-1.050702400857729</v>
      </c>
      <c r="Q55">
        <f t="shared" si="6"/>
        <v>1.0570395371059045</v>
      </c>
      <c r="R55">
        <f t="shared" si="7"/>
        <v>1.8183957167127849</v>
      </c>
      <c r="S55">
        <f t="shared" si="8"/>
        <v>7.1761329524107778</v>
      </c>
      <c r="T55">
        <f t="shared" si="9"/>
        <v>10.141088645132868</v>
      </c>
      <c r="U55">
        <f t="shared" si="10"/>
        <v>1.8183957167127849</v>
      </c>
      <c r="V55">
        <f t="shared" si="11"/>
        <v>1</v>
      </c>
      <c r="W55" t="s">
        <v>50</v>
      </c>
    </row>
  </sheetData>
  <mergeCells count="5">
    <mergeCell ref="C10:D10"/>
    <mergeCell ref="E10:F10"/>
    <mergeCell ref="G10:H10"/>
    <mergeCell ref="I10:J10"/>
    <mergeCell ref="K10:L10"/>
  </mergeCells>
  <conditionalFormatting sqref="V1:V5 V8:V1048576 U6">
    <cfRule type="colorScale" priority="1">
      <colorScale>
        <cfvo type="num" val="1"/>
        <cfvo type="num" val="2"/>
        <cfvo type="num" val="3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lixiao shan</dc:creator>
  <cp:lastModifiedBy>lixiao shan</cp:lastModifiedBy>
  <dcterms:created xsi:type="dcterms:W3CDTF">2020-02-28T00:15:33Z</dcterms:created>
  <dcterms:modified xsi:type="dcterms:W3CDTF">2020-02-28T02:58:43Z</dcterms:modified>
</cp:coreProperties>
</file>